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johan\Downloads\pub\"/>
    </mc:Choice>
  </mc:AlternateContent>
  <xr:revisionPtr revIDLastSave="0" documentId="8_{491B684D-1302-44D2-AEBE-8543ACF57E4C}" xr6:coauthVersionLast="47" xr6:coauthVersionMax="47" xr10:uidLastSave="{00000000-0000-0000-0000-000000000000}"/>
  <bookViews>
    <workbookView xWindow="-110" yWindow="-110" windowWidth="19420" windowHeight="10300" tabRatio="793" xr2:uid="{FC18D6A0-FEE6-4EC1-964C-0CB221ADEC15}"/>
  </bookViews>
  <sheets>
    <sheet name="Objetivos Estratégicos" sheetId="6" r:id="rId1"/>
    <sheet name="ME_01_DADEP" sheetId="18" r:id="rId2"/>
    <sheet name="ME_02_DADEP" sheetId="19" r:id="rId3"/>
    <sheet name="ME_03_SDG" sheetId="9" r:id="rId4"/>
    <sheet name="ME_04_IDPAC" sheetId="24" r:id="rId5"/>
    <sheet name="ME_05_IDPAC" sheetId="25" r:id="rId6"/>
    <sheet name="ME_06_PP" sheetId="28" r:id="rId7"/>
    <sheet name="ME_07_PP" sheetId="29" r:id="rId8"/>
    <sheet name="ME_08_IDPAC" sheetId="27" r:id="rId9"/>
    <sheet name="ME_09_SDG" sheetId="20" r:id="rId10"/>
    <sheet name="ME_10_SDG" sheetId="10" r:id="rId11"/>
    <sheet name="ME_11_SDG" sheetId="13" r:id="rId12"/>
    <sheet name="ME_12_SDG" sheetId="17" r:id="rId13"/>
    <sheet name="ME_13_SDG" sheetId="30" r:id="rId14"/>
    <sheet name="ME_14_DADEP" sheetId="33" r:id="rId15"/>
    <sheet name="ME_15_SDG" sheetId="34" r:id="rId16"/>
    <sheet name="ME_16_SDG" sheetId="35" r:id="rId17"/>
    <sheet name="Control" sheetId="36" r:id="rId18"/>
    <sheet name="Instrucciones diligenciamiento" sheetId="7" state="hidden" r:id="rId19"/>
    <sheet name="formato" sheetId="1" state="hidden" r:id="rId20"/>
    <sheet name="Listas" sheetId="2" state="hidden" r:id="rId21"/>
  </sheets>
  <definedNames>
    <definedName name="_xlnm._FilterDatabase" localSheetId="0" hidden="1">'Objetivos Estratégicos'!$A$7:$L$24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7" l="1"/>
  <c r="E25" i="13"/>
  <c r="F36" i="24" l="1"/>
  <c r="F35" i="24"/>
  <c r="F34" i="24"/>
  <c r="F33" i="24"/>
  <c r="F32" i="24"/>
  <c r="F30" i="24"/>
  <c r="F29" i="24"/>
  <c r="E23" i="13" l="1"/>
  <c r="F36" i="27"/>
  <c r="F36" i="30" l="1"/>
  <c r="D23" i="25"/>
  <c r="D25" i="30"/>
  <c r="F34" i="30"/>
  <c r="F32" i="30"/>
  <c r="D38" i="30"/>
  <c r="D36" i="30"/>
  <c r="D34" i="30"/>
  <c r="E34" i="30" s="1"/>
  <c r="D32" i="30"/>
  <c r="E32" i="30" s="1"/>
  <c r="E23" i="30"/>
  <c r="E25" i="30" s="1"/>
  <c r="G22" i="30"/>
  <c r="F22" i="30"/>
  <c r="E22" i="30"/>
  <c r="D22" i="30"/>
  <c r="D23" i="30" l="1"/>
  <c r="G24" i="34"/>
  <c r="F24" i="34"/>
  <c r="G24" i="17"/>
  <c r="F24" i="17"/>
  <c r="G24" i="13"/>
  <c r="F24" i="13"/>
  <c r="G24" i="10"/>
  <c r="F24" i="10"/>
  <c r="G24" i="20"/>
  <c r="F24" i="20"/>
  <c r="G24" i="28"/>
  <c r="F24" i="28"/>
  <c r="G24" i="9"/>
  <c r="F24" i="9"/>
  <c r="G24" i="19"/>
  <c r="F24" i="19"/>
  <c r="E23" i="35"/>
  <c r="E23" i="34"/>
  <c r="G23" i="33"/>
  <c r="G24" i="33" s="1"/>
  <c r="E23" i="33"/>
  <c r="E24" i="33" s="1"/>
  <c r="E23" i="17"/>
  <c r="D25" i="13"/>
  <c r="C25" i="13"/>
  <c r="E25" i="33" l="1"/>
  <c r="D23" i="10"/>
  <c r="E23" i="10"/>
  <c r="E23" i="20"/>
  <c r="E23" i="27"/>
  <c r="E23" i="29"/>
  <c r="E23" i="28"/>
  <c r="E23" i="25"/>
  <c r="E23" i="24"/>
  <c r="E23" i="9"/>
  <c r="E24" i="9" s="1"/>
  <c r="F24" i="18"/>
  <c r="G24" i="18"/>
  <c r="E24" i="18"/>
  <c r="F34" i="34" l="1"/>
  <c r="F36" i="34"/>
  <c r="F36" i="10"/>
  <c r="F37" i="10"/>
  <c r="F38" i="10"/>
  <c r="H23" i="30" l="1"/>
  <c r="F35" i="27"/>
  <c r="E23" i="19" l="1"/>
  <c r="E24" i="19" s="1"/>
  <c r="F35" i="19"/>
  <c r="F23" i="33" l="1"/>
  <c r="F24" i="33" s="1"/>
  <c r="F37" i="19"/>
  <c r="F38" i="19"/>
  <c r="F36" i="35"/>
  <c r="F35" i="35"/>
  <c r="F38" i="17"/>
  <c r="F37" i="17"/>
  <c r="F36" i="17"/>
  <c r="F35" i="17"/>
  <c r="F38" i="13"/>
  <c r="F37" i="13"/>
  <c r="F36" i="13"/>
  <c r="F35" i="13"/>
  <c r="F38" i="20"/>
  <c r="F37" i="20"/>
  <c r="F36" i="20"/>
  <c r="F35" i="20"/>
  <c r="F38" i="29"/>
  <c r="F37" i="29"/>
  <c r="F36" i="29"/>
  <c r="F35" i="29"/>
  <c r="F38" i="28"/>
  <c r="F37" i="28"/>
  <c r="F38" i="25"/>
  <c r="F37" i="25"/>
  <c r="F36" i="25"/>
  <c r="F35" i="25"/>
  <c r="F38" i="24"/>
  <c r="F37" i="24"/>
  <c r="F38" i="9"/>
  <c r="F37" i="9"/>
  <c r="F36" i="9"/>
  <c r="F35" i="9"/>
  <c r="F35" i="18"/>
  <c r="D23" i="20" l="1"/>
  <c r="F34" i="20"/>
  <c r="E25" i="20" l="1"/>
  <c r="D25" i="20"/>
  <c r="F34" i="10"/>
  <c r="F34" i="35" l="1"/>
  <c r="D23" i="34"/>
  <c r="E25" i="34" s="1"/>
  <c r="D24" i="13" l="1"/>
  <c r="F34" i="13"/>
  <c r="F34" i="29" l="1"/>
  <c r="F34" i="28"/>
  <c r="F34" i="9" l="1"/>
  <c r="D23" i="27" l="1"/>
  <c r="F34" i="25"/>
  <c r="F34" i="33" l="1"/>
  <c r="D23" i="17" l="1"/>
  <c r="C24" i="27"/>
  <c r="F33" i="29"/>
  <c r="H23" i="17" l="1"/>
  <c r="E25" i="17"/>
  <c r="D25" i="17"/>
  <c r="G18" i="6"/>
  <c r="D23" i="29"/>
  <c r="E25" i="29" s="1"/>
  <c r="E24" i="25"/>
  <c r="F24" i="25"/>
  <c r="G24" i="25"/>
  <c r="C24" i="25"/>
  <c r="E24" i="24"/>
  <c r="F24" i="24"/>
  <c r="G24" i="24"/>
  <c r="C24" i="24"/>
  <c r="D23" i="18"/>
  <c r="E25" i="18" l="1"/>
  <c r="D25" i="18"/>
  <c r="F25" i="18"/>
  <c r="G25" i="18"/>
  <c r="F33" i="27"/>
  <c r="F33" i="25"/>
  <c r="F33" i="20" l="1"/>
  <c r="F33" i="35"/>
  <c r="F33" i="34"/>
  <c r="F33" i="10" l="1"/>
  <c r="F33" i="28" l="1"/>
  <c r="F34" i="18" l="1"/>
  <c r="F33" i="19"/>
  <c r="F33" i="18"/>
  <c r="D24" i="25" l="1"/>
  <c r="D23" i="24"/>
  <c r="D24" i="24" s="1"/>
  <c r="D23" i="35"/>
  <c r="D24" i="30" l="1"/>
  <c r="F23" i="6" l="1"/>
  <c r="F21" i="6"/>
  <c r="F20" i="6"/>
  <c r="F19" i="6"/>
  <c r="F16" i="6"/>
  <c r="F10" i="6"/>
  <c r="F8" i="6"/>
  <c r="H23" i="10"/>
  <c r="J15" i="6"/>
  <c r="I15" i="6"/>
  <c r="H23" i="27"/>
  <c r="J12" i="6"/>
  <c r="I12" i="6"/>
  <c r="H23" i="25"/>
  <c r="H23" i="24"/>
  <c r="H20" i="6"/>
  <c r="I20" i="6"/>
  <c r="J20" i="6"/>
  <c r="G20" i="6"/>
  <c r="F22" i="6"/>
  <c r="G25" i="34"/>
  <c r="J22" i="6" s="1"/>
  <c r="F25" i="34"/>
  <c r="I22" i="6" s="1"/>
  <c r="H22" i="6"/>
  <c r="D25" i="34"/>
  <c r="G22" i="6" s="1"/>
  <c r="C25" i="34"/>
  <c r="H23" i="34"/>
  <c r="H19" i="6" l="1"/>
  <c r="I19" i="6"/>
  <c r="J19" i="6"/>
  <c r="G19" i="6"/>
  <c r="J18" i="6"/>
  <c r="I18" i="6"/>
  <c r="H18" i="6"/>
  <c r="F18" i="6"/>
  <c r="K25" i="13"/>
  <c r="E24" i="13"/>
  <c r="C24" i="13"/>
  <c r="J16" i="6" l="1"/>
  <c r="I16" i="6"/>
  <c r="H23" i="20"/>
  <c r="H16" i="6"/>
  <c r="G16" i="6"/>
  <c r="H23" i="33"/>
  <c r="J9" i="6"/>
  <c r="D23" i="19"/>
  <c r="C23" i="19"/>
  <c r="H23" i="19" l="1"/>
  <c r="D24" i="19"/>
  <c r="I9" i="6"/>
  <c r="D23" i="28"/>
  <c r="E25" i="28" s="1"/>
  <c r="D23" i="9"/>
  <c r="H23" i="9" s="1"/>
  <c r="H22" i="9"/>
  <c r="E25" i="9" s="1"/>
  <c r="D25" i="9" l="1"/>
  <c r="G10" i="6" s="1"/>
  <c r="H10" i="6"/>
  <c r="F25" i="9"/>
  <c r="I10" i="6" s="1"/>
  <c r="G25" i="9"/>
  <c r="J10" i="6" s="1"/>
  <c r="K10" i="6" l="1"/>
  <c r="G25" i="28"/>
  <c r="J13" i="6" s="1"/>
  <c r="F25" i="28"/>
  <c r="I13" i="6" s="1"/>
  <c r="H13" i="6"/>
  <c r="D25" i="28"/>
  <c r="G13" i="6" s="1"/>
  <c r="C25" i="28"/>
  <c r="F13" i="6" s="1"/>
  <c r="H23" i="28"/>
  <c r="H25" i="34"/>
  <c r="H25" i="30"/>
  <c r="H25" i="17"/>
  <c r="H25" i="13"/>
  <c r="H25" i="20"/>
  <c r="H25" i="9"/>
  <c r="G25" i="29"/>
  <c r="J14" i="6" s="1"/>
  <c r="F25" i="29"/>
  <c r="I14" i="6" s="1"/>
  <c r="H14" i="6"/>
  <c r="D25" i="29"/>
  <c r="G14" i="6" s="1"/>
  <c r="C25" i="29"/>
  <c r="F14" i="6" s="1"/>
  <c r="H23" i="29"/>
  <c r="H25" i="29" l="1"/>
  <c r="F32" i="35" l="1"/>
  <c r="F31" i="35"/>
  <c r="F30" i="34"/>
  <c r="F32" i="17"/>
  <c r="F33" i="13"/>
  <c r="F32" i="13"/>
  <c r="F31" i="13"/>
  <c r="F30" i="13"/>
  <c r="F29" i="13"/>
  <c r="F32" i="10"/>
  <c r="F29" i="10"/>
  <c r="F32" i="20"/>
  <c r="F32" i="29"/>
  <c r="F31" i="29"/>
  <c r="F30" i="29"/>
  <c r="F29" i="29"/>
  <c r="F30" i="28"/>
  <c r="F29" i="28"/>
  <c r="F32" i="25"/>
  <c r="F31" i="25"/>
  <c r="F30" i="25"/>
  <c r="F29" i="25"/>
  <c r="F33" i="9"/>
  <c r="F32" i="9"/>
  <c r="F31" i="9"/>
  <c r="F34" i="19"/>
  <c r="F32" i="19"/>
  <c r="F31" i="19"/>
  <c r="F30" i="19"/>
  <c r="E24" i="6" l="1"/>
  <c r="H22" i="19"/>
  <c r="H22" i="35"/>
  <c r="G24" i="35"/>
  <c r="F24" i="35"/>
  <c r="E24" i="35"/>
  <c r="D24" i="35"/>
  <c r="H23" i="35"/>
  <c r="E24" i="34"/>
  <c r="D24" i="34"/>
  <c r="C24" i="34"/>
  <c r="D24" i="33"/>
  <c r="D25" i="33" s="1"/>
  <c r="G24" i="30"/>
  <c r="F24" i="30"/>
  <c r="E24" i="30"/>
  <c r="G24" i="29"/>
  <c r="F24" i="29"/>
  <c r="E24" i="29"/>
  <c r="D24" i="29"/>
  <c r="C24" i="29"/>
  <c r="D24" i="28"/>
  <c r="H25" i="28" s="1"/>
  <c r="C24" i="28"/>
  <c r="H22" i="10"/>
  <c r="G24" i="27"/>
  <c r="F24" i="27"/>
  <c r="E24" i="27"/>
  <c r="D24" i="27"/>
  <c r="H22" i="27"/>
  <c r="H22" i="25"/>
  <c r="H22" i="24"/>
  <c r="E24" i="20"/>
  <c r="D24" i="20"/>
  <c r="C24" i="19"/>
  <c r="D24" i="18"/>
  <c r="E24" i="17"/>
  <c r="D24" i="17"/>
  <c r="E24" i="10"/>
  <c r="D24" i="10"/>
  <c r="C24" i="10"/>
  <c r="D24" i="9"/>
  <c r="C23" i="1"/>
  <c r="K19" i="6"/>
  <c r="K18" i="6"/>
  <c r="K16" i="6"/>
  <c r="K22" i="6"/>
  <c r="K20" i="6"/>
  <c r="K14" i="6"/>
  <c r="F31" i="1"/>
  <c r="F30" i="1"/>
  <c r="F29" i="1"/>
  <c r="F28" i="1"/>
  <c r="G23" i="1"/>
  <c r="F23" i="1"/>
  <c r="E23" i="1"/>
  <c r="D23" i="1"/>
  <c r="E25" i="35" l="1" a="1"/>
  <c r="E25" i="35" s="1"/>
  <c r="H23" i="6" s="1"/>
  <c r="D25" i="35"/>
  <c r="G25" i="35"/>
  <c r="J23" i="6" s="1"/>
  <c r="F25" i="35"/>
  <c r="I23" i="6" s="1"/>
  <c r="E25" i="10"/>
  <c r="H17" i="6" s="1"/>
  <c r="C25" i="10"/>
  <c r="G25" i="10"/>
  <c r="J17" i="6" s="1"/>
  <c r="F25" i="10"/>
  <c r="I17" i="6" s="1"/>
  <c r="D25" i="10"/>
  <c r="G17" i="6" s="1"/>
  <c r="E25" i="27"/>
  <c r="H15" i="6" s="1"/>
  <c r="D25" i="27"/>
  <c r="G15" i="6" s="1"/>
  <c r="C25" i="27"/>
  <c r="E25" i="25"/>
  <c r="H12" i="6" s="1"/>
  <c r="C25" i="25"/>
  <c r="D25" i="25"/>
  <c r="G12" i="6" s="1"/>
  <c r="E25" i="24"/>
  <c r="H11" i="6" s="1"/>
  <c r="F25" i="24"/>
  <c r="I11" i="6" s="1"/>
  <c r="D25" i="24"/>
  <c r="G11" i="6" s="1"/>
  <c r="G25" i="24"/>
  <c r="J11" i="6" s="1"/>
  <c r="C25" i="24"/>
  <c r="E25" i="19"/>
  <c r="H9" i="6" s="1"/>
  <c r="D25" i="19"/>
  <c r="G9" i="6" s="1"/>
  <c r="C25" i="19"/>
  <c r="H24" i="18"/>
  <c r="G8" i="6"/>
  <c r="K8" i="6" s="1"/>
  <c r="H25" i="18"/>
  <c r="L18" i="6"/>
  <c r="H25" i="33"/>
  <c r="G21" i="6"/>
  <c r="K21" i="6" s="1"/>
  <c r="G23" i="6" l="1"/>
  <c r="K23" i="6" s="1"/>
  <c r="L20" i="6" s="1"/>
  <c r="H25" i="35"/>
  <c r="F17" i="6"/>
  <c r="K17" i="6" s="1"/>
  <c r="H25" i="10"/>
  <c r="F15" i="6"/>
  <c r="K15" i="6" s="1"/>
  <c r="H25" i="27"/>
  <c r="F12" i="6"/>
  <c r="K12" i="6" s="1"/>
  <c r="H25" i="25"/>
  <c r="F11" i="6"/>
  <c r="K11" i="6" s="1"/>
  <c r="H25" i="24"/>
  <c r="H25" i="19"/>
  <c r="F9" i="6"/>
  <c r="K9" i="6" s="1"/>
  <c r="L8" i="6" s="1"/>
  <c r="K13" i="6"/>
  <c r="L15" i="6" l="1"/>
  <c r="L11" i="6"/>
  <c r="L2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6" authorId="0" shapeId="0" xr:uid="{99E15533-1C79-400C-BEBE-94713E7D6A14}">
      <text>
        <r>
          <rPr>
            <b/>
            <sz val="9"/>
            <color indexed="81"/>
            <rFont val="Tahoma"/>
            <family val="2"/>
          </rPr>
          <t>Indique el número de Objetivo Estratégico establecido por la Oficina Asesora de Planeación de la SDG</t>
        </r>
      </text>
    </comment>
    <comment ref="B6" authorId="0" shapeId="0" xr:uid="{FC1E5D68-D638-4E0F-A463-963EC21942C5}">
      <text>
        <r>
          <rPr>
            <sz val="9"/>
            <color indexed="81"/>
            <rFont val="Tahoma"/>
            <family val="2"/>
          </rPr>
          <t>Transcriba el Objetivo Estratégico establecido en el Plan</t>
        </r>
      </text>
    </comment>
    <comment ref="C6" authorId="0" shapeId="0" xr:uid="{5B4D0D47-B975-489C-808D-33E45BB53979}">
      <text>
        <r>
          <rPr>
            <b/>
            <sz val="9"/>
            <color indexed="81"/>
            <rFont val="Tahoma"/>
            <family val="2"/>
          </rPr>
          <t>Indique el número de la meta estratégica establecido por la Oficina Asesora de Planeación de la SDG</t>
        </r>
      </text>
    </comment>
    <comment ref="D6" authorId="0" shapeId="0" xr:uid="{8F0914D6-61AF-4BB3-8639-D4F286B12882}">
      <text>
        <r>
          <rPr>
            <sz val="9"/>
            <color indexed="81"/>
            <rFont val="Tahoma"/>
            <family val="2"/>
          </rPr>
          <t>Transcriba la Meta Estratégica establecida en el Plan</t>
        </r>
      </text>
    </comment>
    <comment ref="E6" authorId="0" shapeId="0" xr:uid="{CDD297AA-0003-4744-84F9-DE79657492A2}">
      <text>
        <r>
          <rPr>
            <b/>
            <sz val="9"/>
            <color indexed="81"/>
            <rFont val="Tahoma"/>
            <family val="2"/>
          </rPr>
          <t>Asigne un peso porcentual de la meta estratégica para el cumplimiento del objetivo estratégico, el cual representa su grado de contribución a su logro. La sumatoria de los pesos ponderados de las metas que componen el objetivo estratégico debe ser igual al 100%</t>
        </r>
      </text>
    </comment>
    <comment ref="F6" authorId="0" shapeId="0" xr:uid="{406E55CB-1CD5-46C3-9296-DD717317560C}">
      <text>
        <r>
          <rPr>
            <b/>
            <sz val="9"/>
            <color indexed="81"/>
            <rFont val="Tahoma"/>
            <family val="2"/>
          </rPr>
          <t>Indique los años de programación del indicador.</t>
        </r>
      </text>
    </comment>
    <comment ref="K6" authorId="0" shapeId="0" xr:uid="{B368AF06-5C0D-4CC4-87BE-CD4FA6E4B469}">
      <text>
        <r>
          <rPr>
            <b/>
            <sz val="9"/>
            <color indexed="81"/>
            <rFont val="Tahoma"/>
            <family val="2"/>
          </rPr>
          <t>Es el resultado % de multiplicar el peso ponderado de la meta por el % de avance acumulado para el último periodo medido.</t>
        </r>
      </text>
    </comment>
    <comment ref="F7" authorId="0" shapeId="0" xr:uid="{889B4153-E941-4150-9998-5F406659A56F}">
      <text>
        <r>
          <rPr>
            <b/>
            <sz val="9"/>
            <color indexed="81"/>
            <rFont val="Tahoma"/>
            <family val="2"/>
          </rPr>
          <t>Porcentaje de avance del indicador para el año de programación. El porceje se debe acumular entre vigencias y de acuerdo con el tipo de programación. Este dato se obtiene del campo % AVANCE ACUMULADO CUATRIENIO, de la hoja METAS ESTRATÉGICAS</t>
        </r>
      </text>
    </comment>
    <comment ref="G7" authorId="0" shapeId="0" xr:uid="{817F8CF2-8E0E-408F-A7EB-5557AEF0BB76}">
      <text>
        <r>
          <rPr>
            <b/>
            <sz val="9"/>
            <color indexed="81"/>
            <rFont val="Tahoma"/>
            <family val="2"/>
          </rPr>
          <t>Porcentaje de avance del indicador para el año de programación. El porceje se debe acumular entre vigencias y de acuerdo con el tipo de programación. Este dato se obtiene del campo % AVANCE ACUMULADO CUATRIENIO, de la hoja METAS ESTRATÉGICAS</t>
        </r>
      </text>
    </comment>
    <comment ref="H7" authorId="0" shapeId="0" xr:uid="{EA523C05-DEAB-4EB4-95FF-9DFF7449FED7}">
      <text>
        <r>
          <rPr>
            <b/>
            <sz val="9"/>
            <color indexed="81"/>
            <rFont val="Tahoma"/>
            <family val="2"/>
          </rPr>
          <t>Porcentaje de avance del indicador para el año de programación. El porceje se debe acumular entre vigencias y de acuerdo con el tipo de programación. Este dato se obtiene del campo % AVANCE ACUMULADO CUATRIENIO, de la hoja METAS ESTRATÉGICAS</t>
        </r>
      </text>
    </comment>
    <comment ref="I7" authorId="0" shapeId="0" xr:uid="{78F7E7C2-0334-48C0-9E03-4CE2B62F8606}">
      <text>
        <r>
          <rPr>
            <b/>
            <sz val="9"/>
            <color indexed="81"/>
            <rFont val="Tahoma"/>
            <family val="2"/>
          </rPr>
          <t>Porcentaje de avance del indicador para el año de programación. El porceje se debe acumular entre vigencias y de acuerdo con el tipo de programación. Este dato se obtiene del campo % AVANCE ACUMULADO CUATRIENIO, de la hoja METAS ESTRATÉGICAS</t>
        </r>
      </text>
    </comment>
    <comment ref="J7" authorId="0" shapeId="0" xr:uid="{7294AAA0-218D-414E-851D-BDC9F2AA13C0}">
      <text>
        <r>
          <rPr>
            <b/>
            <sz val="9"/>
            <color indexed="81"/>
            <rFont val="Tahoma"/>
            <family val="2"/>
          </rPr>
          <t>Porcentaje de avance del indicador para el año de programación. El porceje se debe acumular entre vigencias y de acuerdo con el tipo de programación. Este dato se obtiene del campo % AVANCE ACUMULADO CUATRIENIO, de la hoja METAS ESTRATÉGICAS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B0893424-3251-4462-A84C-FB291F904C38}">
      <text>
        <r>
          <rPr>
            <b/>
            <sz val="9"/>
            <color indexed="81"/>
            <rFont val="Tahoma"/>
            <family val="2"/>
          </rPr>
          <t>Transcriba el Objetivo Estratégico para el cual se formula la meta estratégica</t>
        </r>
      </text>
    </comment>
    <comment ref="A8" authorId="0" shapeId="0" xr:uid="{81BC7AA6-0DE7-464E-BBF2-4380FE62D568}">
      <text>
        <r>
          <rPr>
            <b/>
            <sz val="9"/>
            <color rgb="FF000000"/>
            <rFont val="Tahoma"/>
            <family val="2"/>
          </rPr>
          <t xml:space="preserve">Es el resultado concreto que se espera alcanzar en un periodo de tiempo, que aporta al cumplimiento del objetivo estratégico.
</t>
        </r>
        <r>
          <rPr>
            <b/>
            <sz val="9"/>
            <color rgb="FF000000"/>
            <rFont val="Tahoma"/>
            <family val="2"/>
          </rPr>
          <t xml:space="preserve">
</t>
        </r>
        <r>
          <rPr>
            <b/>
            <sz val="9"/>
            <color rgb="FF000000"/>
            <rFont val="Tahoma"/>
            <family val="2"/>
          </rPr>
          <t xml:space="preserve">La meta estratégica se debe redactar iniciando con un verbo en infinitivo fuerte, seguido de una magnitud o cantidad, una unidad de medida que se encuentre en términos numéricos o porcentuales y finalmente el complemento, siguiendo esta estructura: 
</t>
        </r>
        <r>
          <rPr>
            <b/>
            <sz val="9"/>
            <color rgb="FF000000"/>
            <rFont val="Tahoma"/>
            <family val="2"/>
          </rPr>
          <t xml:space="preserve">
</t>
        </r>
        <r>
          <rPr>
            <b/>
            <sz val="9"/>
            <color rgb="FF000000"/>
            <rFont val="Tahoma"/>
            <family val="2"/>
          </rPr>
          <t xml:space="preserve">Verbo fuerte + magnitud + unidad de medida + complemento
</t>
        </r>
      </text>
    </comment>
    <comment ref="C8" authorId="0" shapeId="0" xr:uid="{6997E2E6-8972-4AA8-94DF-CF9049712A81}">
      <text>
        <r>
          <rPr>
            <b/>
            <sz val="9"/>
            <color rgb="FF000000"/>
            <rFont val="Tahoma"/>
            <family val="2"/>
          </rPr>
          <t xml:space="preserve">Numeración consecutiva establecida por la Oficina de Planeacion SDG. </t>
        </r>
      </text>
    </comment>
    <comment ref="A9" authorId="0" shapeId="0" xr:uid="{74D2492C-85E4-451E-AE00-F49CCCF9ABF5}">
      <text>
        <r>
          <rPr>
            <b/>
            <sz val="9"/>
            <color indexed="81"/>
            <rFont val="Tahoma"/>
            <family val="2"/>
          </rPr>
          <t>Indique un nombre corto que refleje lo que pretende medir. 
Ej. Porcentaje de presupuesto ejecutado en Innovación</t>
        </r>
      </text>
    </comment>
    <comment ref="A10" authorId="0" shapeId="0" xr:uid="{CC2EA825-2D2E-4BD3-BB20-74DE25D21085}">
      <text>
        <r>
          <rPr>
            <b/>
            <sz val="9"/>
            <color rgb="FF000000"/>
            <rFont val="Tahoma"/>
            <family val="2"/>
          </rPr>
          <t xml:space="preserve">Indique la fórmula (relación entre variables) que permite medir el cumplimiento de la meta. Debe existir una coherencia lógica entre la magnitud y unidad de medida de la meta y las variables del indicador. 
</t>
        </r>
        <r>
          <rPr>
            <b/>
            <sz val="9"/>
            <color rgb="FF000000"/>
            <rFont val="Tahoma"/>
            <family val="2"/>
          </rPr>
          <t xml:space="preserve">
</t>
        </r>
        <r>
          <rPr>
            <b/>
            <sz val="9"/>
            <color rgb="FF000000"/>
            <rFont val="Tahoma"/>
            <family val="2"/>
          </rPr>
          <t>Ej. ((Número de personas capacitadas en …. / Número de funcionarios ) * 100)</t>
        </r>
      </text>
    </comment>
    <comment ref="A11" authorId="0" shapeId="0" xr:uid="{9E785836-BC84-4C2F-AB85-C3FC23EFA86E}">
      <text>
        <r>
          <rPr>
            <b/>
            <sz val="9"/>
            <color indexed="81"/>
            <rFont val="Tahoma"/>
            <family val="2"/>
          </rPr>
          <t>Escriba como se interpreta el resultado del indicador. Ej. 
- Porcentaje de ____
- Informes ______
- Intervenciones realizadas</t>
        </r>
      </text>
    </comment>
    <comment ref="A12" authorId="0" shapeId="0" xr:uid="{BFCF8333-4D7B-4BB0-8E49-DAE58D190D22}">
      <text>
        <r>
          <rPr>
            <b/>
            <sz val="9"/>
            <color indexed="81"/>
            <rFont val="Tahoma"/>
            <family val="2"/>
          </rPr>
          <t xml:space="preserve">Indique el tipo de indicador: 
- Eficancia 
- Eficiencia 
- Efectividad </t>
        </r>
      </text>
    </comment>
    <comment ref="A13" authorId="0" shapeId="0" xr:uid="{E1A45754-2AED-4518-80F9-30D9463ECF25}">
      <text>
        <r>
          <rPr>
            <b/>
            <sz val="9"/>
            <color rgb="FF000000"/>
            <rFont val="Tahoma"/>
            <family val="2"/>
          </rPr>
          <t>La frecuencia de medición es Trimestral, por lo tanto no se debe diligenciar este campo con otra información.</t>
        </r>
      </text>
    </comment>
    <comment ref="A14" authorId="0" shapeId="0" xr:uid="{536394CA-CD1E-4EAB-9F7C-547C54118593}">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A7957449-1EE2-4C9A-B313-71659A5B8F0B}">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88734189-E83B-4DFA-B99D-734C53C4369C}">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ED5D5230-AEFC-47ED-B0D7-64B3E3B60BBC}">
      <text>
        <r>
          <rPr>
            <b/>
            <sz val="9"/>
            <color rgb="FF000000"/>
            <rFont val="Tahoma"/>
            <family val="2"/>
          </rPr>
          <t xml:space="preserve">Valor inicial que se toma como referencia para comparar el avance de la meta estratégica y su indicador. Es imporante indicar la magnitud, unidad de medida y la vigencia en la cual se obtuvo, así como información relevante para su comparación.
</t>
        </r>
        <r>
          <rPr>
            <b/>
            <sz val="9"/>
            <color rgb="FF000000"/>
            <rFont val="Tahoma"/>
            <family val="2"/>
          </rPr>
          <t xml:space="preserve">
</t>
        </r>
        <r>
          <rPr>
            <b/>
            <sz val="9"/>
            <color rgb="FF000000"/>
            <rFont val="Tahoma"/>
            <family val="2"/>
          </rPr>
          <t>EJ. 1537 personas capacitadas en transparencia en la vigencia 2023.</t>
        </r>
      </text>
    </comment>
    <comment ref="A18" authorId="0" shapeId="0" xr:uid="{8F9902BB-056B-41D9-9A00-BD795444FCF8}">
      <text>
        <r>
          <rPr>
            <b/>
            <sz val="9"/>
            <color rgb="FF000000"/>
            <rFont val="Tahoma"/>
            <family val="2"/>
          </rPr>
          <t xml:space="preserve">De acuerdo con el comportamiento de la meta y la acumulación o no de los datos para el cuatrienio, seleccione una de las siguientes opciones (según corresponda): 
</t>
        </r>
        <r>
          <rPr>
            <b/>
            <sz val="9"/>
            <color rgb="FF000000"/>
            <rFont val="Tahoma"/>
            <family val="2"/>
          </rPr>
          <t xml:space="preserve">- Suma
</t>
        </r>
        <r>
          <rPr>
            <b/>
            <sz val="9"/>
            <color rgb="FF000000"/>
            <rFont val="Tahoma"/>
            <family val="2"/>
          </rPr>
          <t xml:space="preserve">- Creciente
</t>
        </r>
        <r>
          <rPr>
            <b/>
            <sz val="9"/>
            <color rgb="FF000000"/>
            <rFont val="Tahoma"/>
            <family val="2"/>
          </rPr>
          <t xml:space="preserve">- Decreciente
</t>
        </r>
        <r>
          <rPr>
            <b/>
            <sz val="9"/>
            <color rgb="FF000000"/>
            <rFont val="Tahoma"/>
            <family val="2"/>
          </rPr>
          <t>- Constante</t>
        </r>
      </text>
    </comment>
    <comment ref="A22" authorId="0" shapeId="0" xr:uid="{799DF60E-1C3A-4792-B662-9CF281C1B474}">
      <text>
        <r>
          <rPr>
            <b/>
            <sz val="9"/>
            <color indexed="81"/>
            <rFont val="Tahoma"/>
            <family val="2"/>
          </rPr>
          <t>Indique la magnitud esperada para el año o vigencia.</t>
        </r>
      </text>
    </comment>
    <comment ref="A23" authorId="0" shapeId="0" xr:uid="{8B67DB33-38F4-469E-87A8-54416E28C2EF}">
      <text>
        <r>
          <rPr>
            <b/>
            <sz val="9"/>
            <color indexed="81"/>
            <rFont val="Tahoma"/>
            <family val="2"/>
          </rPr>
          <t>Indique la magnitud alcanzada para el año o vigencia. El dato se acumula para la vigencia de acuerdo con el tipo de programación.</t>
        </r>
      </text>
    </comment>
    <comment ref="A24" authorId="0" shapeId="0" xr:uid="{94D12168-F642-46E5-9B40-1224E1430EAA}">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6FBD1BAE-5B4F-42D2-8F60-DEEDC1A8DB9A}">
      <text>
        <r>
          <rPr>
            <b/>
            <sz val="9"/>
            <color indexed="81"/>
            <rFont val="Tahoma"/>
            <family val="2"/>
          </rPr>
          <t>Es el porcentaje de avance acumulado del indicador durante el cuatrienio, de acuerdo con el tipo de programación.</t>
        </r>
      </text>
    </comment>
    <comment ref="B28" authorId="0" shapeId="0" xr:uid="{3F4C2239-2978-4F87-8ED0-AC242299034B}">
      <text>
        <r>
          <rPr>
            <b/>
            <sz val="9"/>
            <color indexed="81"/>
            <rFont val="Tahoma"/>
            <family val="2"/>
          </rPr>
          <t>Indique el año para el cual se está realizando lal medición del indicador</t>
        </r>
      </text>
    </comment>
    <comment ref="C28" authorId="1" shapeId="0" xr:uid="{1BBD0D9C-0F4E-4A29-947E-345DEF078D07}">
      <text>
        <r>
          <rPr>
            <b/>
            <sz val="9"/>
            <color rgb="FF000000"/>
            <rFont val="Tahoma"/>
            <family val="2"/>
          </rPr>
          <t xml:space="preserve">Corresponde al lapso de tiempo para la medición del indicador estratégico.
</t>
        </r>
        <r>
          <rPr>
            <b/>
            <sz val="9"/>
            <color rgb="FF000000"/>
            <rFont val="Tahoma"/>
            <family val="2"/>
          </rPr>
          <t xml:space="preserve">
</t>
        </r>
        <r>
          <rPr>
            <b/>
            <sz val="9"/>
            <color rgb="FF000000"/>
            <rFont val="Tahoma"/>
            <family val="2"/>
          </rPr>
          <t xml:space="preserve">Ej. 
</t>
        </r>
        <r>
          <rPr>
            <b/>
            <sz val="9"/>
            <color rgb="FF000000"/>
            <rFont val="Tahoma"/>
            <family val="2"/>
          </rPr>
          <t xml:space="preserve">ENERO-MARZO
</t>
        </r>
        <r>
          <rPr>
            <b/>
            <sz val="9"/>
            <color rgb="FF000000"/>
            <rFont val="Tahoma"/>
            <family val="2"/>
          </rPr>
          <t xml:space="preserve">ABRIL-JUNIO
</t>
        </r>
        <r>
          <rPr>
            <b/>
            <sz val="9"/>
            <color rgb="FF000000"/>
            <rFont val="Tahoma"/>
            <family val="2"/>
          </rPr>
          <t xml:space="preserve">JULIO-SEPTIEMBRE
</t>
        </r>
        <r>
          <rPr>
            <b/>
            <sz val="9"/>
            <color rgb="FF000000"/>
            <rFont val="Tahoma"/>
            <family val="2"/>
          </rPr>
          <t>OCTUBRE-DICIEMBRE</t>
        </r>
      </text>
    </comment>
    <comment ref="D28" authorId="1" shapeId="0" xr:uid="{2E1C65D9-E5A7-40B6-8BC6-5E9DDAECA6CB}">
      <text>
        <r>
          <rPr>
            <b/>
            <sz val="9"/>
            <color rgb="FF000000"/>
            <rFont val="Tahoma"/>
            <family val="2"/>
          </rPr>
          <t xml:space="preserve">Es la cantidad o magnitud programada para el periodo de medición, de acuerdo con la unidad de medida. Ej. 40% (es decir, para el ejemplo, se espera que para el periodo el nivel de cobertura del programa de capacitación sea del 40%)
</t>
        </r>
        <r>
          <rPr>
            <b/>
            <sz val="9"/>
            <color rgb="FF000000"/>
            <rFont val="Tahoma"/>
            <family val="2"/>
          </rPr>
          <t xml:space="preserve">
</t>
        </r>
        <r>
          <rPr>
            <b/>
            <sz val="9"/>
            <color rgb="FF000000"/>
            <rFont val="Tahoma"/>
            <family val="2"/>
          </rPr>
          <t>Debe ser coherente con el tipo de programación y con la programación de la vigencia evaluada.</t>
        </r>
      </text>
    </comment>
    <comment ref="E28" authorId="1" shapeId="0" xr:uid="{06940022-5402-4827-B400-CEBDAFF83FF8}">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466867DC-DE0D-48EF-A475-B290D87D4516}">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A128D5B4-C4B8-43B0-AFD1-D91614768B62}">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A85EBB46-1AB7-466C-950C-5FAAC6842494}">
      <text>
        <r>
          <rPr>
            <b/>
            <sz val="9"/>
            <color indexed="81"/>
            <rFont val="Tahoma"/>
            <family val="2"/>
          </rPr>
          <t>Transcriba el Objetivo Estratégico para el cual se formula la meta estratégica</t>
        </r>
      </text>
    </comment>
    <comment ref="A8" authorId="0" shapeId="0" xr:uid="{189D8EA8-EBC9-4C0A-A890-CA023D920096}">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F3A5D19C-4241-4E2D-BEB6-230FBE4E71A3}">
      <text>
        <r>
          <rPr>
            <b/>
            <sz val="9"/>
            <color rgb="FF000000"/>
            <rFont val="Tahoma"/>
            <family val="2"/>
          </rPr>
          <t xml:space="preserve">Numeración consecutiva establecida por la Oficina de Planeacion SDG. </t>
        </r>
      </text>
    </comment>
    <comment ref="A9" authorId="0" shapeId="0" xr:uid="{9FBA5D1F-2FA1-457D-AFA7-4763B8024AD3}">
      <text>
        <r>
          <rPr>
            <b/>
            <sz val="9"/>
            <color rgb="FF000000"/>
            <rFont val="Tahoma"/>
            <family val="2"/>
          </rPr>
          <t xml:space="preserve">Indique un nombre corto que refleje lo que pretende medir. 
</t>
        </r>
        <r>
          <rPr>
            <b/>
            <sz val="9"/>
            <color rgb="FF000000"/>
            <rFont val="Tahoma"/>
            <family val="2"/>
          </rPr>
          <t>Ej. Porcentaje de presupuesto ejecutado en Innovación</t>
        </r>
      </text>
    </comment>
    <comment ref="A10" authorId="0" shapeId="0" xr:uid="{03946E0C-FF2D-47E9-90AB-BB96222D3858}">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56923282-2407-4672-86EF-199FFF90ECC8}">
      <text>
        <r>
          <rPr>
            <b/>
            <sz val="9"/>
            <color indexed="81"/>
            <rFont val="Tahoma"/>
            <family val="2"/>
          </rPr>
          <t>Escriba como se interpreta el resultado del indicador. Ej. 
- Porcentaje de ____
- Informes ______
- Intervenciones realizadas</t>
        </r>
      </text>
    </comment>
    <comment ref="A12" authorId="0" shapeId="0" xr:uid="{3B5F490F-FE65-49D7-82C0-F3927438E5F7}">
      <text>
        <r>
          <rPr>
            <b/>
            <sz val="9"/>
            <color rgb="FF000000"/>
            <rFont val="Tahoma"/>
            <family val="2"/>
          </rPr>
          <t xml:space="preserve">Indique el tipo de indicador: 
</t>
        </r>
        <r>
          <rPr>
            <b/>
            <sz val="9"/>
            <color rgb="FF000000"/>
            <rFont val="Tahoma"/>
            <family val="2"/>
          </rPr>
          <t xml:space="preserve">- Eficancia 
</t>
        </r>
        <r>
          <rPr>
            <b/>
            <sz val="9"/>
            <color rgb="FF000000"/>
            <rFont val="Tahoma"/>
            <family val="2"/>
          </rPr>
          <t xml:space="preserve">- Eficiencia 
</t>
        </r>
        <r>
          <rPr>
            <b/>
            <sz val="9"/>
            <color rgb="FF000000"/>
            <rFont val="Tahoma"/>
            <family val="2"/>
          </rPr>
          <t xml:space="preserve">- Efectividad </t>
        </r>
      </text>
    </comment>
    <comment ref="A13" authorId="0" shapeId="0" xr:uid="{CEFCD0E9-BF6C-476B-9DDC-1C1A54A1AC9F}">
      <text>
        <r>
          <rPr>
            <b/>
            <sz val="9"/>
            <color indexed="81"/>
            <rFont val="Tahoma"/>
            <family val="2"/>
          </rPr>
          <t>La frecuencia de medición es Trimestral, por lo tanto no se debe diligenciar este campo con otra información.</t>
        </r>
      </text>
    </comment>
    <comment ref="A14" authorId="0" shapeId="0" xr:uid="{4240AABC-2FD2-4C79-8814-2832957B5E89}">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70141FB2-CD87-4918-B0F1-E19B769A9FA0}">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A94290F4-1E60-436B-8B97-BEDDB8A32A0B}">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DBC5CF63-D0E4-4039-9082-B36CD0C65506}">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B93BD9CB-7159-4204-879D-51284F8E493A}">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C081F0D9-E98E-4AE2-9FD3-FC4392547ED4}">
      <text>
        <r>
          <rPr>
            <b/>
            <sz val="9"/>
            <color indexed="81"/>
            <rFont val="Tahoma"/>
            <family val="2"/>
          </rPr>
          <t>Indique la magnitud esperada para el año o vigencia.</t>
        </r>
      </text>
    </comment>
    <comment ref="A23" authorId="0" shapeId="0" xr:uid="{264E66BF-8223-4F2D-9EC9-D47227DEFD6C}">
      <text>
        <r>
          <rPr>
            <b/>
            <sz val="9"/>
            <color indexed="81"/>
            <rFont val="Tahoma"/>
            <family val="2"/>
          </rPr>
          <t>Indique la magnitud alcanzada para el año o vigencia. El dato se acumula para la vigencia de acuerdo con el tipo de programación.</t>
        </r>
      </text>
    </comment>
    <comment ref="A24" authorId="0" shapeId="0" xr:uid="{0561D237-3831-45AB-9BED-09DF6E7CF832}">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376143CB-5403-48A2-902D-D42DC8873385}">
      <text>
        <r>
          <rPr>
            <b/>
            <sz val="9"/>
            <color indexed="81"/>
            <rFont val="Tahoma"/>
            <family val="2"/>
          </rPr>
          <t>Es el porcentaje de avance acumulado del indicador durante el cuatrienio, de acuerdo con el tipo de programación.</t>
        </r>
      </text>
    </comment>
    <comment ref="B28" authorId="0" shapeId="0" xr:uid="{9AD89BBD-847B-43B9-B9B1-D441924D1B8B}">
      <text>
        <r>
          <rPr>
            <b/>
            <sz val="9"/>
            <color indexed="81"/>
            <rFont val="Tahoma"/>
            <family val="2"/>
          </rPr>
          <t>Indique el año para el cual se está realizando lal medición del indicador</t>
        </r>
      </text>
    </comment>
    <comment ref="C28" authorId="1" shapeId="0" xr:uid="{C1209C5A-7563-4DEF-955E-408DAE35F6F6}">
      <text>
        <r>
          <rPr>
            <b/>
            <sz val="9"/>
            <color indexed="81"/>
            <rFont val="Tahoma"/>
            <family val="2"/>
          </rPr>
          <t>Corresponde al lapso de tiempo para la medición del indicador estratégico.
Ej. 
ENERO-MARZO
ABRIL-JUNIO
JULIO-SEPTIEMBRE
OCTUBRE-DICIEMBRE</t>
        </r>
      </text>
    </comment>
    <comment ref="D28" authorId="1" shapeId="0" xr:uid="{E40C2968-6D32-41F8-A18D-08E6191B01D3}">
      <text>
        <r>
          <rPr>
            <b/>
            <sz val="9"/>
            <color rgb="FF000000"/>
            <rFont val="Tahoma"/>
            <family val="2"/>
          </rPr>
          <t xml:space="preserve">Es la cantidad o magnitud programada para el periodo de medición, de acuerdo con la unidad de medida. Ej. 40% (es decir, para el ejemplo, se espera que para el periodo el nivel de cobertura del programa de capacitación sea del 40%)
</t>
        </r>
        <r>
          <rPr>
            <b/>
            <sz val="9"/>
            <color rgb="FF000000"/>
            <rFont val="Tahoma"/>
            <family val="2"/>
          </rPr>
          <t xml:space="preserve">
</t>
        </r>
        <r>
          <rPr>
            <b/>
            <sz val="9"/>
            <color rgb="FF000000"/>
            <rFont val="Tahoma"/>
            <family val="2"/>
          </rPr>
          <t>Debe ser coherente con el tipo de programación y con la programación de la vigencia evaluada.</t>
        </r>
      </text>
    </comment>
    <comment ref="E28" authorId="1" shapeId="0" xr:uid="{A6BE0C8C-D9EC-447C-86BC-59BE381BB475}">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3F0B1DDF-A0BC-452D-8AE6-5B45E69E402D}">
      <text>
        <r>
          <rPr>
            <b/>
            <sz val="9"/>
            <color rgb="FF000000"/>
            <rFont val="Tahoma"/>
            <family val="2"/>
          </rPr>
          <t xml:space="preserve">Es el resultado de dividir la magnitud ejecutada sobre la magnitud programada para el periodo de medición. Ej. 30%/40% dado como resultado de la medición:  75% </t>
        </r>
      </text>
    </comment>
    <comment ref="G28" authorId="2" shapeId="0" xr:uid="{5269D0B1-44E5-497B-9DD0-E26388DC435F}">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3FC15764-D060-4B48-A493-0742FDFA3413}">
      <text>
        <r>
          <rPr>
            <b/>
            <sz val="9"/>
            <color indexed="81"/>
            <rFont val="Tahoma"/>
            <family val="2"/>
          </rPr>
          <t>Transcriba el Objetivo Estratégico para el cual se formula la meta estratégica</t>
        </r>
      </text>
    </comment>
    <comment ref="A8" authorId="0" shapeId="0" xr:uid="{9B838A8D-01DF-4559-98B7-512D44AFD371}">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FEF2FC00-F2FB-404B-B5F0-FBA087F1FFC1}">
      <text>
        <r>
          <rPr>
            <b/>
            <sz val="9"/>
            <color indexed="81"/>
            <rFont val="Tahoma"/>
            <family val="2"/>
          </rPr>
          <t xml:space="preserve">Numeración consecutiva establecida por la Oficina de Planeacion SDG. </t>
        </r>
      </text>
    </comment>
    <comment ref="A9" authorId="0" shapeId="0" xr:uid="{A0911BB6-D038-48E3-B174-B937D922D5A5}">
      <text>
        <r>
          <rPr>
            <b/>
            <sz val="9"/>
            <color indexed="81"/>
            <rFont val="Tahoma"/>
            <family val="2"/>
          </rPr>
          <t>Indique un nombre corto que refleje lo que pretende medir. 
Ej. Porcentaje de presupuesto ejecutado en Innovación</t>
        </r>
      </text>
    </comment>
    <comment ref="A10" authorId="0" shapeId="0" xr:uid="{6B5727E8-AE9D-4CF6-B8AE-2F1E10DD2099}">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3D9F6D3E-431E-4657-9007-560645220979}">
      <text>
        <r>
          <rPr>
            <b/>
            <sz val="9"/>
            <color indexed="81"/>
            <rFont val="Tahoma"/>
            <family val="2"/>
          </rPr>
          <t>Escriba como se interpreta el resultado del indicador. Ej. 
- Porcentaje de ____
- Informes ______
- Intervenciones realizadas</t>
        </r>
      </text>
    </comment>
    <comment ref="A12" authorId="0" shapeId="0" xr:uid="{916EC3C3-ADE1-486E-BF71-804693F92DC8}">
      <text>
        <r>
          <rPr>
            <b/>
            <sz val="9"/>
            <color indexed="81"/>
            <rFont val="Tahoma"/>
            <family val="2"/>
          </rPr>
          <t xml:space="preserve">Indique el tipo de indicador: 
- Eficancia 
- Eficiencia 
- Efectividad </t>
        </r>
      </text>
    </comment>
    <comment ref="A13" authorId="0" shapeId="0" xr:uid="{D11F8B22-4642-47B1-A16B-10FD4976D117}">
      <text>
        <r>
          <rPr>
            <b/>
            <sz val="9"/>
            <color indexed="81"/>
            <rFont val="Tahoma"/>
            <family val="2"/>
          </rPr>
          <t>La frecuencia de medición es Trimestral, por lo tanto no se debe diligenciar este campo con otra información.</t>
        </r>
      </text>
    </comment>
    <comment ref="A14" authorId="0" shapeId="0" xr:uid="{A5FE4046-6A91-413B-AC66-B3D8289D672A}">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98BF8249-FC53-44FC-A4D6-F13AB39D4F72}">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CECFD2C5-95A2-4E46-B5FE-D8D080EE3C26}">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9E3555B8-704B-4710-A4A1-398E0F7134A5}">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C8AD40D1-4E11-4EA3-9551-796907EB7143}">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441907AD-73A9-405D-A26C-9E1E3498533D}">
      <text>
        <r>
          <rPr>
            <b/>
            <sz val="9"/>
            <color indexed="81"/>
            <rFont val="Tahoma"/>
            <family val="2"/>
          </rPr>
          <t>Indique la magnitud esperada para el año o vigencia.</t>
        </r>
      </text>
    </comment>
    <comment ref="A23" authorId="0" shapeId="0" xr:uid="{F9682427-1CF6-464C-8D30-172B8F5FB43D}">
      <text>
        <r>
          <rPr>
            <b/>
            <sz val="9"/>
            <color indexed="81"/>
            <rFont val="Tahoma"/>
            <family val="2"/>
          </rPr>
          <t>Indique la magnitud alcanzada para el año o vigencia. El dato se acumula para la vigencia de acuerdo con el tipo de programación.</t>
        </r>
      </text>
    </comment>
    <comment ref="A24" authorId="0" shapeId="0" xr:uid="{EF476D39-E2AF-45C7-8713-A6BC1649BD73}">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A2A720AF-D234-48EB-95AD-450BB4F2BA28}">
      <text>
        <r>
          <rPr>
            <b/>
            <sz val="9"/>
            <color indexed="81"/>
            <rFont val="Tahoma"/>
            <family val="2"/>
          </rPr>
          <t>Es el porcentaje de avance acumulado del indicador durante el cuatrienio, de acuerdo con el tipo de programación.</t>
        </r>
      </text>
    </comment>
    <comment ref="B28" authorId="0" shapeId="0" xr:uid="{1659154A-4AAC-45C8-A100-D1E0EA7415B4}">
      <text>
        <r>
          <rPr>
            <b/>
            <sz val="9"/>
            <color indexed="81"/>
            <rFont val="Tahoma"/>
            <family val="2"/>
          </rPr>
          <t>Indique el año para el cual se está realizando lal medición del indicador</t>
        </r>
      </text>
    </comment>
    <comment ref="C28" authorId="1" shapeId="0" xr:uid="{FB57ABF3-148B-4C46-92DF-BB04B291E0D5}">
      <text>
        <r>
          <rPr>
            <b/>
            <sz val="9"/>
            <color indexed="81"/>
            <rFont val="Tahoma"/>
            <family val="2"/>
          </rPr>
          <t>Corresponde al lapso de tiempo para la medición del indicador estratégico.
Ej. 
ENERO-MARZO
ABRIL-JUNIO
JULIO-SEPTIEMBRE
OCTUBRE-DICIEMBRE</t>
        </r>
      </text>
    </comment>
    <comment ref="D28" authorId="1" shapeId="0" xr:uid="{F32C94CD-5749-4769-8604-E434F7E60AB6}">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C8096AF6-A67D-4922-8913-08B19C909A83}">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93620741-8557-467D-A515-DE53A9500BD4}">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E9A36027-3C73-49C2-B9E7-914EE3C467A6}">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9CFF46F7-5FC4-46EA-BB6C-5E38BA63C956}">
      <text>
        <r>
          <rPr>
            <b/>
            <sz val="9"/>
            <color indexed="81"/>
            <rFont val="Tahoma"/>
            <family val="2"/>
          </rPr>
          <t>Transcriba el Objetivo Estratégico para el cual se formula la meta estratégica</t>
        </r>
      </text>
    </comment>
    <comment ref="A8" authorId="0" shapeId="0" xr:uid="{55478426-C478-4796-971F-6888C44BBA98}">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37F47021-ADB2-460B-AA6D-326BD3EFCB09}">
      <text>
        <r>
          <rPr>
            <b/>
            <sz val="9"/>
            <color indexed="81"/>
            <rFont val="Tahoma"/>
            <family val="2"/>
          </rPr>
          <t xml:space="preserve">Numeración consecutiva establecida por la Oficina de Planeación SDG. </t>
        </r>
      </text>
    </comment>
    <comment ref="A9" authorId="0" shapeId="0" xr:uid="{E1A42095-F5E0-4CFA-BDF4-F86E475EE205}">
      <text>
        <r>
          <rPr>
            <b/>
            <sz val="9"/>
            <color indexed="81"/>
            <rFont val="Tahoma"/>
            <family val="2"/>
          </rPr>
          <t>Indique un nombre corto que refleje lo que pretende medir. 
Ej. Porcentaje de presupuesto ejecutado en Innovación</t>
        </r>
      </text>
    </comment>
    <comment ref="A10" authorId="0" shapeId="0" xr:uid="{1FA42552-1766-48A0-A09A-635F8EFF70AB}">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4B49E8D6-F86E-4B4D-86A2-7773E08EFDC2}">
      <text>
        <r>
          <rPr>
            <b/>
            <sz val="9"/>
            <color indexed="81"/>
            <rFont val="Tahoma"/>
            <family val="2"/>
          </rPr>
          <t>Escriba como se interpreta el resultado del indicador. Ej. 
- Porcentaje de ____
- Informes ______
- Intervenciones realizadas</t>
        </r>
      </text>
    </comment>
    <comment ref="A12" authorId="0" shapeId="0" xr:uid="{E10841CB-6A32-4DAD-BE7A-686D91510827}">
      <text>
        <r>
          <rPr>
            <b/>
            <sz val="9"/>
            <color indexed="81"/>
            <rFont val="Tahoma"/>
            <family val="2"/>
          </rPr>
          <t xml:space="preserve">Indique el tipo de indicador: 
- Eficacia 
- Eficiencia 
- Efectividad </t>
        </r>
      </text>
    </comment>
    <comment ref="A13" authorId="0" shapeId="0" xr:uid="{C09841A4-E277-49EE-96EC-FF03D7706C24}">
      <text>
        <r>
          <rPr>
            <b/>
            <sz val="9"/>
            <color indexed="81"/>
            <rFont val="Tahoma"/>
            <family val="2"/>
          </rPr>
          <t>La frecuencia de medición es Trimestral, por lo tanto no se debe diligenciar este campo con otra información.</t>
        </r>
      </text>
    </comment>
    <comment ref="A14" authorId="0" shapeId="0" xr:uid="{B4508351-D6A5-439F-BFB9-8D66F541CF65}">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7570AB8C-A51C-431F-A7BF-11DCE2F7339A}">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0D5BCC04-37B0-409C-A885-B17AF37F8C65}">
      <text>
        <r>
          <rPr>
            <b/>
            <sz val="9"/>
            <color indexed="81"/>
            <rFont val="Tahoma"/>
            <family val="2"/>
          </rPr>
          <t>Indique el área responsable de cumplir o ejecutar la meta y por lo tanto, de reportar el indicador. Indique la sigla de la entidad (SDG, DADEP, IDPAC), seguida del nombre del área responsable separadas por un guion. No utilice siglas para las áreas.
EJ. SDG - Subsecretaría de Gestión Local</t>
        </r>
      </text>
    </comment>
    <comment ref="A17" authorId="0" shapeId="0" xr:uid="{8AF449C9-50EB-44C5-8D38-6F1AA3DBD928}">
      <text>
        <r>
          <rPr>
            <b/>
            <sz val="9"/>
            <color indexed="81"/>
            <rFont val="Tahoma"/>
            <family val="2"/>
          </rPr>
          <t>Valor inicial que se toma como referencia para comparar el avance de la meta estratégica y su indicador. Es importante indicar la magnitud, unidad de medida y la vigencia en la cual se obtuvo, así como información relevante para su comparación.
EJ. 1537 personas capacitadas en transparencia en la vigencia 2023.</t>
        </r>
      </text>
    </comment>
    <comment ref="A18" authorId="0" shapeId="0" xr:uid="{3E9355B1-296C-40EC-A205-19AD287B3621}">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B5DE7C77-9CD3-48AA-96A5-58EF7482EF0A}">
      <text>
        <r>
          <rPr>
            <b/>
            <sz val="9"/>
            <color indexed="81"/>
            <rFont val="Tahoma"/>
            <family val="2"/>
          </rPr>
          <t>Indique la magnitud esperada para el año o vigencia.</t>
        </r>
      </text>
    </comment>
    <comment ref="A23" authorId="0" shapeId="0" xr:uid="{A1E351BF-6CFD-4C6B-A152-F046CC3128AB}">
      <text>
        <r>
          <rPr>
            <b/>
            <sz val="9"/>
            <color indexed="81"/>
            <rFont val="Tahoma"/>
            <family val="2"/>
          </rPr>
          <t>Indique la magnitud alcanzada para el año o vigencia. El dato se acumula para la vigencia de acuerdo con el tipo de programación.</t>
        </r>
      </text>
    </comment>
    <comment ref="A24" authorId="0" shapeId="0" xr:uid="{65D02980-4709-48AD-B275-B0B8A83D8CC9}">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D72191F8-5A54-4CAB-9AFA-571C57833687}">
      <text>
        <r>
          <rPr>
            <b/>
            <sz val="9"/>
            <color indexed="81"/>
            <rFont val="Tahoma"/>
            <family val="2"/>
          </rPr>
          <t>Es el porcentaje de avance acumulado del indicador durante el cuatrienio, de acuerdo con el tipo de programación.</t>
        </r>
      </text>
    </comment>
    <comment ref="B28" authorId="0" shapeId="0" xr:uid="{72B547A1-1749-458D-A7A9-D37F42328513}">
      <text>
        <r>
          <rPr>
            <b/>
            <sz val="9"/>
            <color indexed="81"/>
            <rFont val="Tahoma"/>
            <family val="2"/>
          </rPr>
          <t>Indique el año para el cual se está realizando la medición del indicador</t>
        </r>
      </text>
    </comment>
    <comment ref="C28" authorId="1" shapeId="0" xr:uid="{3D0511B5-21EF-40E7-B8C1-7131F5203F32}">
      <text>
        <r>
          <rPr>
            <b/>
            <sz val="9"/>
            <color indexed="81"/>
            <rFont val="Tahoma"/>
            <family val="2"/>
          </rPr>
          <t>Corresponde al lapso de tiempo para la medición del indicador estratégico.
Ej. 
ENERO-MARZO
ABRIL-JUNIO
JULIO-SEPTIEMBRE
OCTUBRE-DICIEMBRE</t>
        </r>
      </text>
    </comment>
    <comment ref="D28" authorId="1" shapeId="0" xr:uid="{FFC5AE67-C799-41A9-B7AA-734FFA40B79C}">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958BC959-8EE1-49FA-ADBD-2864BC830B88}">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2D47E499-C9DD-44E0-871D-F0539E812CB0}">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A7038E16-D67F-46BF-BC4B-7DA4D020D527}">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B0F7C451-BF40-46AA-89BE-5D937597C1C0}">
      <text>
        <r>
          <rPr>
            <b/>
            <sz val="9"/>
            <color indexed="81"/>
            <rFont val="Tahoma"/>
            <family val="2"/>
          </rPr>
          <t>Transcriba el Objetivo Estratégico para el cual se formula la meta estratégica</t>
        </r>
      </text>
    </comment>
    <comment ref="A8" authorId="0" shapeId="0" xr:uid="{22EAEB6E-FD8F-4C6E-AE50-2BCB8B006741}">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39215ABD-51B0-4E96-AF7C-00454E9C672C}">
      <text>
        <r>
          <rPr>
            <b/>
            <sz val="9"/>
            <color indexed="81"/>
            <rFont val="Tahoma"/>
            <family val="2"/>
          </rPr>
          <t xml:space="preserve">Numeración consecutiva establecida por la Oficina de Planeacion SDG. </t>
        </r>
      </text>
    </comment>
    <comment ref="A9" authorId="0" shapeId="0" xr:uid="{C99F31E0-8ABE-4FB9-BAC4-A4895DC95C4C}">
      <text>
        <r>
          <rPr>
            <b/>
            <sz val="9"/>
            <color indexed="81"/>
            <rFont val="Tahoma"/>
            <family val="2"/>
          </rPr>
          <t>Indique un nombre corto que refleje lo que pretende medir. 
Ej. Porcentaje de presupuesto ejecutado en Innovación</t>
        </r>
      </text>
    </comment>
    <comment ref="A10" authorId="0" shapeId="0" xr:uid="{C059CF8F-7C18-42E9-A20E-E8E8337A1EC7}">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8976C2CC-DFA5-4F29-B507-9DCBF1B535E2}">
      <text>
        <r>
          <rPr>
            <b/>
            <sz val="9"/>
            <color indexed="81"/>
            <rFont val="Tahoma"/>
            <family val="2"/>
          </rPr>
          <t>Escriba como se interpreta el resultado del indicador. Ej. 
- Porcentaje de ____
- Informes ______
- Intervenciones realizadas</t>
        </r>
      </text>
    </comment>
    <comment ref="A12" authorId="0" shapeId="0" xr:uid="{C01AE16F-32F1-4750-973E-CF5FAD0EEAE2}">
      <text>
        <r>
          <rPr>
            <b/>
            <sz val="9"/>
            <color indexed="81"/>
            <rFont val="Tahoma"/>
            <family val="2"/>
          </rPr>
          <t xml:space="preserve">Indique el tipo de indicador: 
- Eficancia 
- Eficiencia 
- Efectividad </t>
        </r>
      </text>
    </comment>
    <comment ref="A13" authorId="0" shapeId="0" xr:uid="{19DA978A-0E04-45F8-A9FE-4F1F4A2D7F77}">
      <text>
        <r>
          <rPr>
            <b/>
            <sz val="9"/>
            <color indexed="81"/>
            <rFont val="Tahoma"/>
            <family val="2"/>
          </rPr>
          <t>La frecuencia de medición es Trimestral, por lo tanto no se debe diligenciar este campo con otra información.</t>
        </r>
      </text>
    </comment>
    <comment ref="A14" authorId="0" shapeId="0" xr:uid="{1C6EDE1A-85B7-43BC-8BA5-668DAC355F49}">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0D238E21-DDC0-4E23-A717-19877E608967}">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893BB1C8-53ED-45CE-B283-BE77B38E7AA0}">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06E8FC26-0F27-4BAE-B545-3542F7A6546D}">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B6617540-C500-4BB8-B1FE-CABC06DC6DAF}">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958CE67F-F1D8-4DBC-B85B-B4A4EF265858}">
      <text>
        <r>
          <rPr>
            <b/>
            <sz val="9"/>
            <color indexed="81"/>
            <rFont val="Tahoma"/>
            <family val="2"/>
          </rPr>
          <t>Indique la magnitud esperada para el año o vigencia.</t>
        </r>
      </text>
    </comment>
    <comment ref="A23" authorId="0" shapeId="0" xr:uid="{FBFBD8B0-87B6-4459-BC30-F0787E8CF6D3}">
      <text>
        <r>
          <rPr>
            <b/>
            <sz val="9"/>
            <color indexed="81"/>
            <rFont val="Tahoma"/>
            <family val="2"/>
          </rPr>
          <t>Indique la magnitud alcanzada para el año o vigencia. El dato se acumula para la vigencia de acuerdo con el tipo de programación.</t>
        </r>
      </text>
    </comment>
    <comment ref="A24" authorId="0" shapeId="0" xr:uid="{4CE86B31-81CE-405C-BC63-F46BD894EF64}">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39529FE9-E806-4013-AEE8-2D442508A351}">
      <text>
        <r>
          <rPr>
            <b/>
            <sz val="9"/>
            <color indexed="81"/>
            <rFont val="Tahoma"/>
            <family val="2"/>
          </rPr>
          <t>Es el porcentaje de avance acumulado del indicador durante el cuatrienio, de acuerdo con el tipo de programación.</t>
        </r>
      </text>
    </comment>
    <comment ref="B28" authorId="0" shapeId="0" xr:uid="{229AF935-2E43-40BF-B9CC-20071CAFB532}">
      <text>
        <r>
          <rPr>
            <b/>
            <sz val="9"/>
            <color indexed="81"/>
            <rFont val="Tahoma"/>
            <family val="2"/>
          </rPr>
          <t>Indique el año para el cual se está realizando lal medición del indicador</t>
        </r>
      </text>
    </comment>
    <comment ref="C28" authorId="1" shapeId="0" xr:uid="{1232A44E-738E-4535-B357-1A097B64875F}">
      <text>
        <r>
          <rPr>
            <b/>
            <sz val="9"/>
            <color indexed="81"/>
            <rFont val="Tahoma"/>
            <family val="2"/>
          </rPr>
          <t>Corresponde al lapso de tiempo para la medición del indicador estratégico.
Ej. 
ENERO-MARZO
ABRIL-JUNIO
JULIO-SEPTIEMBRE
OCTUBRE-DICIEMBRE</t>
        </r>
      </text>
    </comment>
    <comment ref="D28" authorId="1" shapeId="0" xr:uid="{4F302F53-AF03-4742-9B7E-FA5A57F5ECA4}">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9C919FCE-71B5-4594-8F87-6C9E7C0EC600}">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C22DC568-7F24-4AC3-9DFC-F3E260198D40}">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35FD900B-F181-49C8-BB93-3FDB70F2314A}">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366B11CC-F516-4B7D-B6B7-8368C93EB423}">
      <text>
        <r>
          <rPr>
            <b/>
            <sz val="9"/>
            <color indexed="81"/>
            <rFont val="Tahoma"/>
            <family val="2"/>
          </rPr>
          <t>Transcriba el Objetivo Estratégico para el cual se formula la meta estratégica</t>
        </r>
      </text>
    </comment>
    <comment ref="A8" authorId="0" shapeId="0" xr:uid="{1DB92A9B-37E0-4071-80E8-66F374AD0789}">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84DBEB4D-0E1B-4FC4-A1F4-D5BC7C602333}">
      <text>
        <r>
          <rPr>
            <b/>
            <sz val="9"/>
            <color indexed="81"/>
            <rFont val="Tahoma"/>
            <family val="2"/>
          </rPr>
          <t xml:space="preserve">Numeración consecutiva establecida por la Oficina de Planeacion SDG. </t>
        </r>
      </text>
    </comment>
    <comment ref="A9" authorId="0" shapeId="0" xr:uid="{F586B105-8E42-4465-BF40-AD2717929052}">
      <text>
        <r>
          <rPr>
            <b/>
            <sz val="9"/>
            <color indexed="81"/>
            <rFont val="Tahoma"/>
            <family val="2"/>
          </rPr>
          <t>Indique un nombre corto que refleje lo que pretende medir. 
Ej. Porcentaje de presupuesto ejecutado en Innovación</t>
        </r>
      </text>
    </comment>
    <comment ref="A10" authorId="0" shapeId="0" xr:uid="{1BB086AC-E689-45D4-B7C8-3E2107123287}">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EF92E95B-37B9-4E4A-8A54-336D6FDDBCBC}">
      <text>
        <r>
          <rPr>
            <b/>
            <sz val="9"/>
            <color indexed="81"/>
            <rFont val="Tahoma"/>
            <family val="2"/>
          </rPr>
          <t>Escriba como se interpreta el resultado del indicador. Ej. 
- Porcentaje de ____
- Informes ______
- Intervenciones realizadas</t>
        </r>
      </text>
    </comment>
    <comment ref="A12" authorId="0" shapeId="0" xr:uid="{184623C6-F92F-42F0-848A-FD15D192B2B4}">
      <text>
        <r>
          <rPr>
            <b/>
            <sz val="9"/>
            <color indexed="81"/>
            <rFont val="Tahoma"/>
            <family val="2"/>
          </rPr>
          <t xml:space="preserve">Indique el tipo de indicador: 
- Eficancia 
- Eficiencia 
- Efectividad </t>
        </r>
      </text>
    </comment>
    <comment ref="A13" authorId="0" shapeId="0" xr:uid="{70CD248B-5D9E-4C83-9F9F-2FEA0607CAC6}">
      <text>
        <r>
          <rPr>
            <b/>
            <sz val="9"/>
            <color indexed="81"/>
            <rFont val="Tahoma"/>
            <family val="2"/>
          </rPr>
          <t>La frecuencia de medición es Trimestral, por lo tanto no se debe diligenciar este campo con otra información.</t>
        </r>
      </text>
    </comment>
    <comment ref="A14" authorId="0" shapeId="0" xr:uid="{35AC31BD-1462-42AA-AB16-26FE65E48B82}">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9CC1E44A-8772-43E4-B66C-DD36CEFB9893}">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ADE7FB0A-9C79-40D5-8E5C-EC4F3E3809C8}">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D5025B62-245D-4100-8EEC-68BF67213125}">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8427E5B2-4AB4-4E51-8FEC-B76C8E2C0BBD}">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3D65CEE7-D8AB-4F7C-B61A-280EDD11151B}">
      <text>
        <r>
          <rPr>
            <b/>
            <sz val="9"/>
            <color indexed="81"/>
            <rFont val="Tahoma"/>
            <family val="2"/>
          </rPr>
          <t>Indique la magnitud esperada para el año o vigencia.</t>
        </r>
      </text>
    </comment>
    <comment ref="A23" authorId="0" shapeId="0" xr:uid="{D6E12087-D758-4615-B2CF-A4E1AF5B7291}">
      <text>
        <r>
          <rPr>
            <b/>
            <sz val="9"/>
            <color indexed="81"/>
            <rFont val="Tahoma"/>
            <family val="2"/>
          </rPr>
          <t>Indique la magnitud alcanzada para el año o vigencia. El dato se acumula para la vigencia de acuerdo con el tipo de programación.</t>
        </r>
      </text>
    </comment>
    <comment ref="A24" authorId="0" shapeId="0" xr:uid="{50B87AF7-8F5F-4471-B4C2-00F9A122D950}">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C40CE63B-4CB7-4E09-BA2E-F4DFB94AC1CC}">
      <text>
        <r>
          <rPr>
            <b/>
            <sz val="9"/>
            <color indexed="81"/>
            <rFont val="Tahoma"/>
            <family val="2"/>
          </rPr>
          <t>Es el porcentaje de avance acumulado del indicador durante el cuatrienio, de acuerdo con el tipo de programación.</t>
        </r>
      </text>
    </comment>
    <comment ref="B28" authorId="0" shapeId="0" xr:uid="{C9BDC1B3-63F1-4B9E-80DE-CE98966A71DF}">
      <text>
        <r>
          <rPr>
            <b/>
            <sz val="9"/>
            <color indexed="81"/>
            <rFont val="Tahoma"/>
            <family val="2"/>
          </rPr>
          <t>Indique el año para el cual se está realizando lal medición del indicador</t>
        </r>
      </text>
    </comment>
    <comment ref="C28" authorId="1" shapeId="0" xr:uid="{0FBC344F-A69C-4664-A9A1-97DE4A4E7D8D}">
      <text>
        <r>
          <rPr>
            <b/>
            <sz val="9"/>
            <color indexed="81"/>
            <rFont val="Tahoma"/>
            <family val="2"/>
          </rPr>
          <t>Corresponde al lapso de tiempo para la medición del indicador estratégico.
Ej. 
ENERO-MARZO
ABRIL-JUNIO
JULIO-SEPTIEMBRE
OCTUBRE-DICIEMBRE</t>
        </r>
      </text>
    </comment>
    <comment ref="D28" authorId="1" shapeId="0" xr:uid="{7C8C83DE-9748-4456-B9D5-6EEBBDEEC438}">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FDFCD553-737A-4F74-B912-BAD672DDC968}">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B7A49298-413B-4017-908C-C61E9A0093E3}">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7D9B7E38-BD02-4FF5-884E-53D7341C6A55}">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17F25047-2E80-4589-99A3-8CC587EB59F0}">
      <text>
        <r>
          <rPr>
            <b/>
            <sz val="9"/>
            <color indexed="81"/>
            <rFont val="Tahoma"/>
            <family val="2"/>
          </rPr>
          <t>Transcriba el Objetivo Estratégico para el cual se formula la meta estratégica</t>
        </r>
      </text>
    </comment>
    <comment ref="A8" authorId="0" shapeId="0" xr:uid="{E7547F60-5CEF-477E-8415-DB703D81BF09}">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9DA02B8E-6F10-4ACA-BFBB-BC06539E1497}">
      <text>
        <r>
          <rPr>
            <b/>
            <sz val="9"/>
            <color indexed="81"/>
            <rFont val="Tahoma"/>
            <family val="2"/>
          </rPr>
          <t xml:space="preserve">Numeración consecutiva establecida por la Oficina de Planeacion SDG. </t>
        </r>
      </text>
    </comment>
    <comment ref="A9" authorId="0" shapeId="0" xr:uid="{C7E9AE77-A0C0-4D8D-B943-062915C63933}">
      <text>
        <r>
          <rPr>
            <b/>
            <sz val="9"/>
            <color indexed="81"/>
            <rFont val="Tahoma"/>
            <family val="2"/>
          </rPr>
          <t>Indique un nombre corto que refleje lo que pretende medir. 
Ej. Porcentaje de presupuesto ejecutado en Innovación</t>
        </r>
      </text>
    </comment>
    <comment ref="A10" authorId="0" shapeId="0" xr:uid="{B73D83C4-548D-40DD-92AB-795251DEE2AE}">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D86AA599-F65F-4484-B2CD-0798E79993D1}">
      <text>
        <r>
          <rPr>
            <b/>
            <sz val="9"/>
            <color indexed="81"/>
            <rFont val="Tahoma"/>
            <family val="2"/>
          </rPr>
          <t>Escriba como se interpreta el resultado del indicador. Ej. 
- Porcentaje de ____
- Informes ______
- Intervenciones realizadas</t>
        </r>
      </text>
    </comment>
    <comment ref="A12" authorId="0" shapeId="0" xr:uid="{9BEDBE53-A908-409E-90AA-F517C63AC8AC}">
      <text>
        <r>
          <rPr>
            <b/>
            <sz val="9"/>
            <color indexed="81"/>
            <rFont val="Tahoma"/>
            <family val="2"/>
          </rPr>
          <t xml:space="preserve">Indique el tipo de indicador: 
- Eficancia 
- Eficiencia 
- Efectividad </t>
        </r>
      </text>
    </comment>
    <comment ref="A13" authorId="0" shapeId="0" xr:uid="{A2BA7A3A-8EBB-4FDE-A36B-7E7B4124B7C4}">
      <text>
        <r>
          <rPr>
            <b/>
            <sz val="9"/>
            <color indexed="81"/>
            <rFont val="Tahoma"/>
            <family val="2"/>
          </rPr>
          <t>La frecuencia de medición es Trimestral, por lo tanto no se debe diligenciar este campo con otra información.</t>
        </r>
      </text>
    </comment>
    <comment ref="A14" authorId="0" shapeId="0" xr:uid="{CA1AFA44-308E-49F8-AB36-2F8B288A7567}">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081AA968-ABA3-4F46-87A4-9971F03A53B2}">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3597FCC7-04F3-48DB-A4E9-94F8620C160B}">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DFB2584C-9619-4C48-AA08-804950B90619}">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DBB6C344-9FEB-4640-8639-E5188259549B}">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1C1FCBDD-F2D9-4BE2-B7FC-C002FA2B8614}">
      <text>
        <r>
          <rPr>
            <b/>
            <sz val="9"/>
            <color indexed="81"/>
            <rFont val="Tahoma"/>
            <family val="2"/>
          </rPr>
          <t>Indique la magnitud esperada para el año o vigencia.</t>
        </r>
      </text>
    </comment>
    <comment ref="A23" authorId="0" shapeId="0" xr:uid="{F17E35AD-7C1C-4841-9FAC-040DDEE4EEF5}">
      <text>
        <r>
          <rPr>
            <b/>
            <sz val="9"/>
            <color indexed="81"/>
            <rFont val="Tahoma"/>
            <family val="2"/>
          </rPr>
          <t>Indique la magnitud alcanzada para el año o vigencia. El dato se acumula para la vigencia de acuerdo con el tipo de programación.</t>
        </r>
      </text>
    </comment>
    <comment ref="A24" authorId="0" shapeId="0" xr:uid="{F0769311-2387-46E4-9971-378591BFA38E}">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C2F29089-8EDA-4D1E-9A71-CE05F50BE64D}">
      <text>
        <r>
          <rPr>
            <b/>
            <sz val="9"/>
            <color indexed="81"/>
            <rFont val="Tahoma"/>
            <family val="2"/>
          </rPr>
          <t>Es el porcentaje de avance acumulado del indicador durante el cuatrienio, de acuerdo con el tipo de programación.</t>
        </r>
      </text>
    </comment>
    <comment ref="B28" authorId="0" shapeId="0" xr:uid="{71DC02EF-7416-47EA-A5C5-FAEDF0E6DCC4}">
      <text>
        <r>
          <rPr>
            <b/>
            <sz val="9"/>
            <color indexed="81"/>
            <rFont val="Tahoma"/>
            <family val="2"/>
          </rPr>
          <t>Indique el año para el cual se está realizando lal medición del indicador</t>
        </r>
      </text>
    </comment>
    <comment ref="C28" authorId="1" shapeId="0" xr:uid="{F7C6239C-539A-4A0B-A897-9E4BEAF8C81B}">
      <text>
        <r>
          <rPr>
            <b/>
            <sz val="9"/>
            <color indexed="81"/>
            <rFont val="Tahoma"/>
            <family val="2"/>
          </rPr>
          <t>Corresponde al lapso de tiempo para la medición del indicador estratégico.
Ej. 
ENERO-MARZO
ABRIL-JUNIO
JULIO-SEPTIEMBRE
OCTUBRE-DICIEMBRE</t>
        </r>
      </text>
    </comment>
    <comment ref="D28" authorId="1" shapeId="0" xr:uid="{51643A7F-2A2E-4B84-821B-6A8BF5A71E41}">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B03525FE-A883-4FDE-9418-B7EF7BC3962C}">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9CDE0F84-A696-41BA-8162-61206508A2F3}">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2933ADCC-67C9-4276-BFCF-994FE4E4A8DB}">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19DCBB5F-5557-407D-9E44-87BC79C2B691}">
      <text>
        <r>
          <rPr>
            <b/>
            <sz val="9"/>
            <color indexed="81"/>
            <rFont val="Tahoma"/>
            <family val="2"/>
          </rPr>
          <t>Transcriba el Objetivo Estratégico para el cual se formula la meta estratégica</t>
        </r>
      </text>
    </comment>
    <comment ref="A8" authorId="0" shapeId="0" xr:uid="{6AA4D473-939D-47CC-BFCE-BE3ACDD1A72A}">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B2727839-E5F6-4EF6-92A4-72AAA0A2B011}">
      <text>
        <r>
          <rPr>
            <b/>
            <sz val="9"/>
            <color indexed="81"/>
            <rFont val="Tahoma"/>
            <family val="2"/>
          </rPr>
          <t xml:space="preserve">Numeración consecutiva establecida por la Oficina de Planeacion SDG. </t>
        </r>
      </text>
    </comment>
    <comment ref="A9" authorId="0" shapeId="0" xr:uid="{B92AD50D-FC1F-4088-82EC-723DFECBE177}">
      <text>
        <r>
          <rPr>
            <b/>
            <sz val="9"/>
            <color indexed="81"/>
            <rFont val="Tahoma"/>
            <family val="2"/>
          </rPr>
          <t>Indique un nombre corto que refleje lo que pretende medir. 
Ej. Porcentaje de presupuesto ejecutado en Innovación</t>
        </r>
      </text>
    </comment>
    <comment ref="A10" authorId="0" shapeId="0" xr:uid="{BAE1610B-5E01-4496-8083-6A45A5EDD1E1}">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3A0B625C-2967-46BD-9DBE-179FF60C8ADE}">
      <text>
        <r>
          <rPr>
            <b/>
            <sz val="9"/>
            <color indexed="81"/>
            <rFont val="Tahoma"/>
            <family val="2"/>
          </rPr>
          <t>Escriba como se interpreta el resultado del indicador. Ej. 
- Porcentaje de ____
- Informes ______
- Intervenciones realizadas</t>
        </r>
      </text>
    </comment>
    <comment ref="A12" authorId="0" shapeId="0" xr:uid="{CB7CC990-0902-4CF8-96B6-F1D9FFA9C807}">
      <text>
        <r>
          <rPr>
            <b/>
            <sz val="9"/>
            <color indexed="81"/>
            <rFont val="Tahoma"/>
            <family val="2"/>
          </rPr>
          <t xml:space="preserve">Indique el tipo de indicador: 
- Eficancia 
- Eficiencia 
- Efectividad </t>
        </r>
      </text>
    </comment>
    <comment ref="A13" authorId="0" shapeId="0" xr:uid="{B5CE0002-D419-4548-A789-D864652EE97A}">
      <text>
        <r>
          <rPr>
            <b/>
            <sz val="9"/>
            <color indexed="81"/>
            <rFont val="Tahoma"/>
            <family val="2"/>
          </rPr>
          <t>La frecuencia de medición es Trimestral, por lo tanto no se debe diligenciar este campo con otra información.</t>
        </r>
      </text>
    </comment>
    <comment ref="A14" authorId="0" shapeId="0" xr:uid="{F77B4DCF-6550-432C-B70F-8667C2D30F33}">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1669FC95-E618-4DDF-A06B-58130F467BA0}">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73FDC8B7-F538-40ED-9CF0-49CFD0C88B6F}">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C7D33303-063A-42E7-95C3-CD125E29F87A}">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508B059B-793C-40BA-9F4F-BF6634DD4FC3}">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1C7E3A7F-C785-4157-81D7-51F38B19DBDE}">
      <text>
        <r>
          <rPr>
            <b/>
            <sz val="9"/>
            <color indexed="81"/>
            <rFont val="Tahoma"/>
            <family val="2"/>
          </rPr>
          <t>Indique la magnitud esperada para el año o vigencia.</t>
        </r>
      </text>
    </comment>
    <comment ref="A23" authorId="0" shapeId="0" xr:uid="{D4AFAD58-3ADD-46C9-A2CB-17EC922F79BF}">
      <text>
        <r>
          <rPr>
            <b/>
            <sz val="9"/>
            <color indexed="81"/>
            <rFont val="Tahoma"/>
            <family val="2"/>
          </rPr>
          <t>Indique la magnitud alcanzada para el año o vigencia. El dato se acumula para la vigencia de acuerdo con el tipo de programación.</t>
        </r>
      </text>
    </comment>
    <comment ref="A24" authorId="0" shapeId="0" xr:uid="{856D6788-B50C-4120-9621-444FF06F86DB}">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01041F6D-1350-4849-8EE8-F96EBB64A7D7}">
      <text>
        <r>
          <rPr>
            <b/>
            <sz val="9"/>
            <color indexed="81"/>
            <rFont val="Tahoma"/>
            <family val="2"/>
          </rPr>
          <t>Es el porcentaje de avance acumulado del indicador durante el cuatrienio, de acuerdo con el tipo de programación.</t>
        </r>
      </text>
    </comment>
    <comment ref="B28" authorId="0" shapeId="0" xr:uid="{1AE7445B-B68C-47DC-A3DF-10AA9600FCE5}">
      <text>
        <r>
          <rPr>
            <b/>
            <sz val="9"/>
            <color indexed="81"/>
            <rFont val="Tahoma"/>
            <family val="2"/>
          </rPr>
          <t>Indique el año para el cual se está realizando lal medición del indicador</t>
        </r>
      </text>
    </comment>
    <comment ref="C28" authorId="1" shapeId="0" xr:uid="{534F6540-B8AA-40C0-BAED-8173399C0D79}">
      <text>
        <r>
          <rPr>
            <b/>
            <sz val="9"/>
            <color indexed="81"/>
            <rFont val="Tahoma"/>
            <family val="2"/>
          </rPr>
          <t>Corresponde al lapso de tiempo para la medición del indicador estratégico.
Ej. 
ENERO-MARZO
ABRIL-JUNIO
JULIO-SEPTIEMBRE
OCTUBRE-DICIEMBRE</t>
        </r>
      </text>
    </comment>
    <comment ref="D28" authorId="1" shapeId="0" xr:uid="{9120116E-2E0A-478F-876E-B564BC80E3DB}">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A5247720-A7D5-4EFE-8DBF-B82D552411E4}">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FF8838BC-0456-4FA7-BE77-D29B0B9B5E4C}">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2D9C7B8B-B537-4911-AB15-4FFE1888DC8E}">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Camilo Bautista Beltran</author>
  </authors>
  <commentList>
    <comment ref="A43" authorId="0" shapeId="0" xr:uid="{7D22A9F9-CB44-46FD-8F8C-D36963803961}">
      <text>
        <r>
          <rPr>
            <b/>
            <sz val="9"/>
            <color indexed="81"/>
            <rFont val="Tahoma"/>
            <family val="2"/>
          </rPr>
          <t>Corresponde al lapso de tiempo para la medición del indicador estratégico.
Ej. 
ENERO-MARZO
ABRIL-JUNIO
JULIO-SEPTIEMBRE
OCTUBRE-DICIEMBRE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8F1A3926-B8BE-4A87-A94F-4948B6BE7224}">
      <text>
        <r>
          <rPr>
            <b/>
            <sz val="9"/>
            <color indexed="81"/>
            <rFont val="Tahoma"/>
            <family val="2"/>
          </rPr>
          <t>Transcriba el Objetivo Estratégico para el cual se formula la meta estratégica</t>
        </r>
      </text>
    </comment>
    <comment ref="A7" authorId="0" shapeId="0" xr:uid="{6400ED0C-91BA-4156-B9F1-B495EC7F5F64}">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7" authorId="0" shapeId="0" xr:uid="{62716CE5-56D9-4F93-AD4F-3C50C3BF2F8A}">
      <text>
        <r>
          <rPr>
            <b/>
            <sz val="9"/>
            <color indexed="81"/>
            <rFont val="Tahoma"/>
            <family val="2"/>
          </rPr>
          <t xml:space="preserve">Numeración consecutiva establecida por la Oficina de Planeacion SDG. </t>
        </r>
      </text>
    </comment>
    <comment ref="A8" authorId="0" shapeId="0" xr:uid="{6033521E-214B-4FEE-87D3-9F695CF80AFF}">
      <text>
        <r>
          <rPr>
            <b/>
            <sz val="9"/>
            <color indexed="81"/>
            <rFont val="Tahoma"/>
            <family val="2"/>
          </rPr>
          <t>Indique un nombre corto que refleje lo que pretende medir. 
Ej. Porcentaje de presupuesto ejecutado en Innovación</t>
        </r>
      </text>
    </comment>
    <comment ref="A9" authorId="0" shapeId="0" xr:uid="{FC1DBB76-BB33-44F5-8935-13CF80F57712}">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0" authorId="0" shapeId="0" xr:uid="{D1E9A39B-B000-4736-8FE3-89E142F9EAE2}">
      <text>
        <r>
          <rPr>
            <b/>
            <sz val="9"/>
            <color indexed="81"/>
            <rFont val="Tahoma"/>
            <family val="2"/>
          </rPr>
          <t>Escriba como se interpreta el resultado del indicador. Ej. 
- Porcentaje de ____
- Informes ______
- Intervenciones realizadas</t>
        </r>
      </text>
    </comment>
    <comment ref="A11" authorId="0" shapeId="0" xr:uid="{758E5BAB-1312-4B84-A3E7-ACF7ECFBB9C9}">
      <text>
        <r>
          <rPr>
            <b/>
            <sz val="9"/>
            <color indexed="81"/>
            <rFont val="Tahoma"/>
            <family val="2"/>
          </rPr>
          <t xml:space="preserve">Indique el tipo de indicador: 
- Eficancia 
- Eficiencia 
- Efectividad </t>
        </r>
      </text>
    </comment>
    <comment ref="A12" authorId="0" shapeId="0" xr:uid="{A7D38B9E-0966-49F0-B351-62E5A4274D1F}">
      <text>
        <r>
          <rPr>
            <b/>
            <sz val="9"/>
            <color indexed="81"/>
            <rFont val="Tahoma"/>
            <family val="2"/>
          </rPr>
          <t>La frecuencia de medición es Trimestral, por lo tanto no se debe diligenciar este campo con otra información.</t>
        </r>
      </text>
    </comment>
    <comment ref="A13" authorId="0" shapeId="0" xr:uid="{09327FBC-1EDD-487F-B02A-1978308B7C19}">
      <text>
        <r>
          <rPr>
            <b/>
            <sz val="9"/>
            <color indexed="81"/>
            <rFont val="Tahoma"/>
            <family val="2"/>
          </rPr>
          <t>Indique la herramienta o aplicativo donde reposa la información que da origen a la información que se reporta, y permite su verificación o validación detallada.</t>
        </r>
      </text>
    </comment>
    <comment ref="A14" authorId="0" shapeId="0" xr:uid="{62C334F0-AB6E-4E9A-9A81-FA601C8D46C2}">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5" authorId="0" shapeId="0" xr:uid="{3523E61D-1950-49E0-8874-B10D2F1ABA0C}">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6" authorId="0" shapeId="0" xr:uid="{4209DA82-82BE-4F62-9768-1FB89668A1CE}">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7" authorId="0" shapeId="0" xr:uid="{81B77499-3E32-4E38-B73B-6CEA1777C354}">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1" authorId="0" shapeId="0" xr:uid="{062FE319-1317-472C-B3E9-457D84098188}">
      <text>
        <r>
          <rPr>
            <b/>
            <sz val="9"/>
            <color indexed="81"/>
            <rFont val="Tahoma"/>
            <family val="2"/>
          </rPr>
          <t>Indique la magnitud esperada para el año o vigencia.</t>
        </r>
      </text>
    </comment>
    <comment ref="A22" authorId="0" shapeId="0" xr:uid="{3964D9B5-B24D-43F7-A7BB-D88FCBFE29AB}">
      <text>
        <r>
          <rPr>
            <b/>
            <sz val="9"/>
            <color indexed="81"/>
            <rFont val="Tahoma"/>
            <family val="2"/>
          </rPr>
          <t>Indique la magnitud alcanzada para el año o vigencia. El dato se acumula para la vigencia de acuerdo con el tipo de programación.</t>
        </r>
      </text>
    </comment>
    <comment ref="A23" authorId="0" shapeId="0" xr:uid="{DEC7A126-C64F-42B5-BA71-3A9DEDE6D0BA}">
      <text>
        <r>
          <rPr>
            <b/>
            <sz val="9"/>
            <color indexed="81"/>
            <rFont val="Tahoma"/>
            <family val="2"/>
          </rPr>
          <t>Es el porcentaje obtenido como resultado de dividir lo ejecutado acumulado entre lo programado acumulado, de acuerdo con el tipo de programación del indicador.</t>
        </r>
      </text>
    </comment>
    <comment ref="A24" authorId="0" shapeId="0" xr:uid="{841F05FA-4411-40C1-87B7-281ECF835252}">
      <text>
        <r>
          <rPr>
            <b/>
            <sz val="9"/>
            <color indexed="81"/>
            <rFont val="Tahoma"/>
            <family val="2"/>
          </rPr>
          <t>Es el porcentaje de avance acumulado del indicador durante el cuatrienio, de acuerdo con el tipo de programación.</t>
        </r>
      </text>
    </comment>
    <comment ref="B27" authorId="0" shapeId="0" xr:uid="{2C51B3CE-CA4C-48A5-8B4A-D175C0382D4E}">
      <text>
        <r>
          <rPr>
            <b/>
            <sz val="9"/>
            <color indexed="81"/>
            <rFont val="Tahoma"/>
            <family val="2"/>
          </rPr>
          <t>Indique el año para el cual se está realizando lal medición del indicador</t>
        </r>
      </text>
    </comment>
    <comment ref="C27" authorId="1" shapeId="0" xr:uid="{E21D3F41-45B9-4C8C-97BC-DF2773EDEF24}">
      <text>
        <r>
          <rPr>
            <b/>
            <sz val="9"/>
            <color indexed="81"/>
            <rFont val="Tahoma"/>
            <family val="2"/>
          </rPr>
          <t>Corresponde al lapso de tiempo para la medición del indicador estratégico.
Ej. 
ENERO-MARZO
ABRIL-JUNIO
JULIO-SEPTIEMBRE
OCTUBRE-DICIEMBRE</t>
        </r>
      </text>
    </comment>
    <comment ref="D27" authorId="1" shapeId="0" xr:uid="{032289F7-0D0F-4B4F-B48C-E44722A08BC1}">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7" authorId="1" shapeId="0" xr:uid="{FC4D6DEC-F206-478F-8ABF-E33E5E1A802D}">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7" authorId="1" shapeId="0" xr:uid="{5819588C-4E74-4D3C-B0F4-B8B24AEA1436}">
      <text>
        <r>
          <rPr>
            <b/>
            <sz val="9"/>
            <color indexed="81"/>
            <rFont val="Tahoma"/>
            <family val="2"/>
          </rPr>
          <t xml:space="preserve">Es el resultado de dividir la magnitud ejecutada sobre la magnitud programada para el periodo de medición. Ej. 30%/40% dado como resultado de la medición:  75% </t>
        </r>
      </text>
    </comment>
    <comment ref="G27" authorId="2" shapeId="0" xr:uid="{2F73BCCE-9CBD-4C1B-BDB7-2F8E9EDDF3F1}">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249610F2-839E-4676-81EE-566144B3E9E1}">
      <text>
        <r>
          <rPr>
            <b/>
            <sz val="9"/>
            <color indexed="81"/>
            <rFont val="Tahoma"/>
            <family val="2"/>
          </rPr>
          <t>Transcriba el Objetivo Estratégico para el cual se formula la meta estratégica</t>
        </r>
      </text>
    </comment>
    <comment ref="A8" authorId="0" shapeId="0" xr:uid="{7ACCE82B-F7FA-4760-B0F5-894DFA3B47E9}">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12AE2CFA-BA71-48B2-AA21-19B4370781BD}">
      <text>
        <r>
          <rPr>
            <b/>
            <sz val="9"/>
            <color indexed="81"/>
            <rFont val="Tahoma"/>
            <family val="2"/>
          </rPr>
          <t xml:space="preserve">Numeración consecutiva establecida por la Oficina de Planeacion SDG. </t>
        </r>
      </text>
    </comment>
    <comment ref="A9" authorId="0" shapeId="0" xr:uid="{B7B9A150-3BF5-42C9-A9DA-E950F18244A9}">
      <text>
        <r>
          <rPr>
            <b/>
            <sz val="9"/>
            <color indexed="81"/>
            <rFont val="Tahoma"/>
            <family val="2"/>
          </rPr>
          <t>Indique un nombre corto que refleje lo que pretende medir. 
Ej. Porcentaje de presupuesto ejecutado en Innovación</t>
        </r>
      </text>
    </comment>
    <comment ref="A10" authorId="0" shapeId="0" xr:uid="{7F54F682-3794-455B-962C-5B0194ED0D17}">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BEFF368D-D66B-41C1-92DD-7DDAE562A681}">
      <text>
        <r>
          <rPr>
            <b/>
            <sz val="9"/>
            <color indexed="81"/>
            <rFont val="Tahoma"/>
            <family val="2"/>
          </rPr>
          <t>Escriba como se interpreta el resultado del indicador. Ej. 
- Porcentaje de ____
- Informes ______
- Intervenciones realizadas</t>
        </r>
      </text>
    </comment>
    <comment ref="A12" authorId="0" shapeId="0" xr:uid="{63485F20-1F45-44E0-BEBB-C396641A8FF3}">
      <text>
        <r>
          <rPr>
            <b/>
            <sz val="9"/>
            <color indexed="81"/>
            <rFont val="Tahoma"/>
            <family val="2"/>
          </rPr>
          <t xml:space="preserve">Indique el tipo de indicador: 
- Eficancia 
- Eficiencia 
- Efectividad </t>
        </r>
      </text>
    </comment>
    <comment ref="A13" authorId="0" shapeId="0" xr:uid="{C27E9DC2-2AEF-4849-ACAF-16BCD73453A3}">
      <text>
        <r>
          <rPr>
            <b/>
            <sz val="9"/>
            <color indexed="81"/>
            <rFont val="Tahoma"/>
            <family val="2"/>
          </rPr>
          <t>La frecuencia de medición es Trimestral, por lo tanto no se debe diligenciar este campo con otra información.</t>
        </r>
      </text>
    </comment>
    <comment ref="A14" authorId="0" shapeId="0" xr:uid="{03943042-1BC1-47F7-BE8E-7B96087C8992}">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A82A7D6D-BAF2-47F3-8176-BF511047D8E6}">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62858B33-5623-4DBD-97E6-9E455CC787C1}">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FE3FF048-3C3B-412C-A033-FE07807883A0}">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D668D655-AA27-4B33-A513-E81419EF8895}">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943FB305-DD3D-452B-905B-6649C2E76DB0}">
      <text>
        <r>
          <rPr>
            <b/>
            <sz val="9"/>
            <color indexed="81"/>
            <rFont val="Tahoma"/>
            <family val="2"/>
          </rPr>
          <t>Indique la magnitud esperada para el año o vigencia.</t>
        </r>
      </text>
    </comment>
    <comment ref="A23" authorId="0" shapeId="0" xr:uid="{EADBC026-1012-4B1E-AE29-07DB215718FD}">
      <text>
        <r>
          <rPr>
            <b/>
            <sz val="9"/>
            <color indexed="81"/>
            <rFont val="Tahoma"/>
            <family val="2"/>
          </rPr>
          <t>Indique la magnitud alcanzada para el año o vigencia. El dato se acumula para la vigencia de acuerdo con el tipo de programación.</t>
        </r>
      </text>
    </comment>
    <comment ref="A24" authorId="0" shapeId="0" xr:uid="{653EC5DC-D790-4895-823A-FBCF3301970C}">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4DE67AF5-8E89-48D6-B07E-6268A06DD4E3}">
      <text>
        <r>
          <rPr>
            <b/>
            <sz val="9"/>
            <color indexed="81"/>
            <rFont val="Tahoma"/>
            <family val="2"/>
          </rPr>
          <t>Es el porcentaje de avance acumulado del indicador durante el cuatrienio, de acuerdo con el tipo de programación.</t>
        </r>
      </text>
    </comment>
    <comment ref="B28" authorId="0" shapeId="0" xr:uid="{95FD081A-B129-4A36-8070-085C4DADA011}">
      <text>
        <r>
          <rPr>
            <b/>
            <sz val="9"/>
            <color indexed="81"/>
            <rFont val="Tahoma"/>
            <family val="2"/>
          </rPr>
          <t>Indique el año para el cual se está realizando la medición del indicador</t>
        </r>
      </text>
    </comment>
    <comment ref="C28" authorId="1" shapeId="0" xr:uid="{532133EB-9B26-4929-9E0C-93573A53ED2C}">
      <text>
        <r>
          <rPr>
            <b/>
            <sz val="9"/>
            <color indexed="81"/>
            <rFont val="Tahoma"/>
            <family val="2"/>
          </rPr>
          <t>Corresponde al lapso de tiempo para la medición del indicador estratégico.
Ej. 
ENERO-MARZO
ABRIL-JUNIO
JULIO-SEPTIEMBRE
OCTUBRE-DICIEMBRE</t>
        </r>
      </text>
    </comment>
    <comment ref="D28" authorId="1" shapeId="0" xr:uid="{95C57736-B8A0-4FDF-9591-8A91164443E5}">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986AB49B-DFDF-4E94-B99A-8386CA4B4B75}">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989076C3-77CC-4396-8941-539AF2BB8C1B}">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1425BC5D-CAC7-4801-9501-ADC1C165F5B4}">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49026631-4246-4913-A108-BB7B72BF5855}">
      <text>
        <r>
          <rPr>
            <b/>
            <sz val="9"/>
            <color indexed="81"/>
            <rFont val="Tahoma"/>
            <family val="2"/>
          </rPr>
          <t>Transcriba el Objetivo Estratégico para el cual se formula la meta estratégica</t>
        </r>
      </text>
    </comment>
    <comment ref="A8" authorId="0" shapeId="0" xr:uid="{812BC508-ED76-414D-A024-FBCF07123610}">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F5F0FEAB-706B-481C-B7CE-B975A564B303}">
      <text>
        <r>
          <rPr>
            <b/>
            <sz val="9"/>
            <color indexed="81"/>
            <rFont val="Tahoma"/>
            <family val="2"/>
          </rPr>
          <t xml:space="preserve">Numeración consecutiva establecida por la Oficina de Planeacion SDG. </t>
        </r>
      </text>
    </comment>
    <comment ref="A9" authorId="0" shapeId="0" xr:uid="{BF20F20B-0564-4ADA-B87E-BC49B56A8AE0}">
      <text>
        <r>
          <rPr>
            <b/>
            <sz val="9"/>
            <color indexed="81"/>
            <rFont val="Tahoma"/>
            <family val="2"/>
          </rPr>
          <t>Indique un nombre corto que refleje lo que pretende medir. 
Ej. Porcentaje de presupuesto ejecutado en Innovación</t>
        </r>
      </text>
    </comment>
    <comment ref="A10" authorId="0" shapeId="0" xr:uid="{C5238BC0-3247-4FC8-8C41-D762BC307019}">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70B77B8F-C8FF-467B-9B6A-F756458B77D1}">
      <text>
        <r>
          <rPr>
            <b/>
            <sz val="9"/>
            <color indexed="81"/>
            <rFont val="Tahoma"/>
            <family val="2"/>
          </rPr>
          <t>Escriba como se interpreta el resultado del indicador. Ej. 
- Porcentaje de ____
- Informes ______
- Intervenciones realizadas</t>
        </r>
      </text>
    </comment>
    <comment ref="A12" authorId="0" shapeId="0" xr:uid="{18C2EEF1-357E-4D71-9A1B-1E737B1A788E}">
      <text>
        <r>
          <rPr>
            <b/>
            <sz val="9"/>
            <color indexed="81"/>
            <rFont val="Tahoma"/>
            <family val="2"/>
          </rPr>
          <t xml:space="preserve">Indique el tipo de indicador: 
- Eficancia 
- Eficiencia 
- Efectividad </t>
        </r>
      </text>
    </comment>
    <comment ref="A13" authorId="0" shapeId="0" xr:uid="{7EFACB86-9B85-47D9-AC14-C1849685313D}">
      <text>
        <r>
          <rPr>
            <b/>
            <sz val="9"/>
            <color indexed="81"/>
            <rFont val="Tahoma"/>
            <family val="2"/>
          </rPr>
          <t>La frecuencia de medición es Trimestral, por lo tanto no se debe diligenciar este campo con otra información.</t>
        </r>
      </text>
    </comment>
    <comment ref="A14" authorId="0" shapeId="0" xr:uid="{28AA6DB0-6E8E-49E2-B4B9-5E808AC8FA71}">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A8B7E33D-66D9-430B-A386-A4A54CBED0B1}">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D100FFAA-A5F3-4639-9AEB-0251A785A8DD}">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E4C63BB6-BE9C-4EA3-8208-8CFB8D1233EF}">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5A6C8FAF-0AC4-4659-A465-639A9439B01B}">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60DE6562-1C84-4F18-9BD1-4AC212658B86}">
      <text>
        <r>
          <rPr>
            <b/>
            <sz val="9"/>
            <color indexed="81"/>
            <rFont val="Tahoma"/>
            <family val="2"/>
          </rPr>
          <t>Indique la magnitud esperada para el año o vigencia.</t>
        </r>
      </text>
    </comment>
    <comment ref="A23" authorId="0" shapeId="0" xr:uid="{B835DB6A-B63E-4114-ACA7-4C4AFAFBBE61}">
      <text>
        <r>
          <rPr>
            <b/>
            <sz val="9"/>
            <color indexed="81"/>
            <rFont val="Tahoma"/>
            <family val="2"/>
          </rPr>
          <t>Indique la magnitud alcanzada para el año o vigencia. El dato se acumula para la vigencia de acuerdo con el tipo de programación.</t>
        </r>
      </text>
    </comment>
    <comment ref="A24" authorId="0" shapeId="0" xr:uid="{FF2AC484-6ECC-403F-9365-4E99AE48C6DE}">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9C65A487-8368-4AEB-BF19-461A0163EF23}">
      <text>
        <r>
          <rPr>
            <b/>
            <sz val="9"/>
            <color indexed="81"/>
            <rFont val="Tahoma"/>
            <family val="2"/>
          </rPr>
          <t>Es el porcentaje de avance acumulado del indicador durante el cuatrienio, de acuerdo con el tipo de programación.</t>
        </r>
      </text>
    </comment>
    <comment ref="B28" authorId="0" shapeId="0" xr:uid="{5C79D6F3-5257-479B-ABF6-E76D514297DD}">
      <text>
        <r>
          <rPr>
            <b/>
            <sz val="9"/>
            <color indexed="81"/>
            <rFont val="Tahoma"/>
            <family val="2"/>
          </rPr>
          <t>Indique el año para el cual se está realizando lal medición del indicador</t>
        </r>
      </text>
    </comment>
    <comment ref="C28" authorId="1" shapeId="0" xr:uid="{725EF3AB-1E94-4975-9244-46FC05DF0B9E}">
      <text>
        <r>
          <rPr>
            <b/>
            <sz val="9"/>
            <color indexed="81"/>
            <rFont val="Tahoma"/>
            <family val="2"/>
          </rPr>
          <t>Corresponde al lapso de tiempo para la medición del indicador estratégico.
Ej. 
ENERO-MARZO
ABRIL-JUNIO
JULIO-SEPTIEMBRE
OCTUBRE-DICIEMBRE</t>
        </r>
      </text>
    </comment>
    <comment ref="D28" authorId="1" shapeId="0" xr:uid="{82380327-8F41-4FEF-BED5-A310B21656ED}">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80FCCA55-DCA6-4ACE-9CE4-CCB882FAC40C}">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E986FBE3-C82A-4D94-A941-D8D6AEA6518C}">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374C1F61-EC3E-4348-8C64-171E203524D8}">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D812D44E-3A7D-499F-807B-4DA8C91F46D8}">
      <text>
        <r>
          <rPr>
            <b/>
            <sz val="9"/>
            <color indexed="81"/>
            <rFont val="Tahoma"/>
            <family val="2"/>
          </rPr>
          <t>Transcriba el Objetivo Estratégico para el cual se formula la meta estratégica</t>
        </r>
      </text>
    </comment>
    <comment ref="A8" authorId="0" shapeId="0" xr:uid="{461EE62E-6A7D-4B71-BE15-623B28FA99A4}">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A5283696-29E2-4D34-BF27-9CE88257360F}">
      <text>
        <r>
          <rPr>
            <b/>
            <sz val="9"/>
            <color indexed="81"/>
            <rFont val="Tahoma"/>
            <family val="2"/>
          </rPr>
          <t xml:space="preserve">Numeración consecutiva establecida por la Oficina de Planeacion SDG. </t>
        </r>
      </text>
    </comment>
    <comment ref="A9" authorId="0" shapeId="0" xr:uid="{DDDFEC16-1288-4680-A1CC-4D91AE7B0658}">
      <text>
        <r>
          <rPr>
            <b/>
            <sz val="9"/>
            <color indexed="81"/>
            <rFont val="Tahoma"/>
            <family val="2"/>
          </rPr>
          <t>Indique un nombre corto que refleje lo que pretende medir. 
Ej. Porcentaje de presupuesto ejecutado en Innovación</t>
        </r>
      </text>
    </comment>
    <comment ref="A10" authorId="0" shapeId="0" xr:uid="{DA81384C-5412-46B9-B2D4-969599729923}">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3587F297-DF7D-4FA1-98BC-6791D2C8E947}">
      <text>
        <r>
          <rPr>
            <b/>
            <sz val="9"/>
            <color indexed="81"/>
            <rFont val="Tahoma"/>
            <family val="2"/>
          </rPr>
          <t>Escriba como se interpreta el resultado del indicador. Ej. 
- Porcentaje de ____
- Informes ______
- Intervenciones realizadas</t>
        </r>
      </text>
    </comment>
    <comment ref="A12" authorId="0" shapeId="0" xr:uid="{22F73319-5001-4297-B2C8-DE9ED219121B}">
      <text>
        <r>
          <rPr>
            <b/>
            <sz val="9"/>
            <color indexed="81"/>
            <rFont val="Tahoma"/>
            <family val="2"/>
          </rPr>
          <t xml:space="preserve">Indique el tipo de indicador: 
- Eficancia 
- Eficiencia 
- Efectividad </t>
        </r>
      </text>
    </comment>
    <comment ref="A13" authorId="0" shapeId="0" xr:uid="{4BB68F1E-69FD-4D82-B97F-80643DD5B691}">
      <text>
        <r>
          <rPr>
            <b/>
            <sz val="9"/>
            <color indexed="81"/>
            <rFont val="Tahoma"/>
            <family val="2"/>
          </rPr>
          <t>La frecuencia de medición es Trimestral, por lo tanto no se debe diligenciar este campo con otra información.</t>
        </r>
      </text>
    </comment>
    <comment ref="A14" authorId="0" shapeId="0" xr:uid="{CEE63693-C101-4D5E-9658-D66D6B6E75B6}">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2F67ACB8-C7A6-4CB3-B563-5139BE7FBD34}">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16DFEC37-BE24-4C7B-B047-2B5B217B8A30}">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EE7507D9-EC63-4E9A-86C4-0EC5A37DBC21}">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EA502370-2495-4D90-BE55-9C1D63CDE3CF}">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DC81D7A1-421D-4421-8D23-817D8FDF1D10}">
      <text>
        <r>
          <rPr>
            <b/>
            <sz val="9"/>
            <color indexed="81"/>
            <rFont val="Tahoma"/>
            <family val="2"/>
          </rPr>
          <t>Indique la magnitud esperada para el año o vigencia.</t>
        </r>
      </text>
    </comment>
    <comment ref="A23" authorId="0" shapeId="0" xr:uid="{96DF021F-D171-4C00-82B9-FD364174526B}">
      <text>
        <r>
          <rPr>
            <b/>
            <sz val="9"/>
            <color indexed="81"/>
            <rFont val="Tahoma"/>
            <family val="2"/>
          </rPr>
          <t>Indique la magnitud alcanzada para el año o vigencia. El dato se acumula para la vigencia de acuerdo con el tipo de programación.</t>
        </r>
      </text>
    </comment>
    <comment ref="A24" authorId="0" shapeId="0" xr:uid="{C9FE3851-F3E7-43CA-863A-92680DFF21D4}">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11770247-E0E5-4506-902C-1B303B584C67}">
      <text>
        <r>
          <rPr>
            <b/>
            <sz val="9"/>
            <color indexed="81"/>
            <rFont val="Tahoma"/>
            <family val="2"/>
          </rPr>
          <t>Es el porcentaje de avance acumulado del indicador durante el cuatrienio, de acuerdo con el tipo de programación.</t>
        </r>
      </text>
    </comment>
    <comment ref="B28" authorId="0" shapeId="0" xr:uid="{20E1DF5E-D38C-4B6C-9A72-00E5BA56CF10}">
      <text>
        <r>
          <rPr>
            <b/>
            <sz val="9"/>
            <color indexed="81"/>
            <rFont val="Tahoma"/>
            <family val="2"/>
          </rPr>
          <t>Indique el año para el cual se está realizando lal medición del indicador</t>
        </r>
      </text>
    </comment>
    <comment ref="C28" authorId="1" shapeId="0" xr:uid="{C0B3195A-2003-4B3F-BE5F-180BAE917C91}">
      <text>
        <r>
          <rPr>
            <b/>
            <sz val="9"/>
            <color indexed="81"/>
            <rFont val="Tahoma"/>
            <family val="2"/>
          </rPr>
          <t>Corresponde al lapso de tiempo para la medición del indicador estratégico.
Ej. 
ENERO-MARZO
ABRIL-JUNIO
JULIO-SEPTIEMBRE
OCTUBRE-DICIEMBRE</t>
        </r>
      </text>
    </comment>
    <comment ref="D28" authorId="1" shapeId="0" xr:uid="{D796E76A-B2F8-4DC6-8205-550C07DB24B1}">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B5284128-0584-4793-B2DC-091DA78E2C23}">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FDAEA09B-165C-40CA-834B-1DE3FDB21F70}">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E67D9C30-8DA1-4D5F-8D59-51594E5646B7}">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2B0587D7-5A40-48AD-8E62-59F0B1AA9B38}">
      <text>
        <r>
          <rPr>
            <b/>
            <sz val="9"/>
            <color indexed="81"/>
            <rFont val="Tahoma"/>
            <family val="2"/>
          </rPr>
          <t>Transcriba el Objetivo Estratégico para el cual se formula la meta estratégica</t>
        </r>
      </text>
    </comment>
    <comment ref="A8" authorId="0" shapeId="0" xr:uid="{063BF77F-8180-4F73-B7A8-74EE58B80BC7}">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5757A3E0-4C86-4B24-9627-432EA32A92E6}">
      <text>
        <r>
          <rPr>
            <b/>
            <sz val="9"/>
            <color indexed="81"/>
            <rFont val="Tahoma"/>
            <family val="2"/>
          </rPr>
          <t xml:space="preserve">Numeración consecutiva establecida por la Oficina de Planeacion SDG. </t>
        </r>
      </text>
    </comment>
    <comment ref="A9" authorId="0" shapeId="0" xr:uid="{3F9B1E8A-2B4C-4893-8B8A-D236CFD7BC5F}">
      <text>
        <r>
          <rPr>
            <b/>
            <sz val="9"/>
            <color indexed="81"/>
            <rFont val="Tahoma"/>
            <family val="2"/>
          </rPr>
          <t>Indique un nombre corto que refleje lo que pretende medir. 
Ej. Porcentaje de presupuesto ejecutado en Innovación</t>
        </r>
      </text>
    </comment>
    <comment ref="A10" authorId="0" shapeId="0" xr:uid="{1BB914C8-B65D-48C9-A2DD-A42E140D51DD}">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17311A26-FF56-4563-A739-76936C2F93F2}">
      <text>
        <r>
          <rPr>
            <b/>
            <sz val="9"/>
            <color indexed="81"/>
            <rFont val="Tahoma"/>
            <family val="2"/>
          </rPr>
          <t>Escriba como se interpreta el resultado del indicador. Ej. 
- Porcentaje de ____
- Informes ______
- Intervenciones realizadas</t>
        </r>
      </text>
    </comment>
    <comment ref="A12" authorId="0" shapeId="0" xr:uid="{6DFC5E7D-6CBF-45EC-A2C8-FA73B81E3D6B}">
      <text>
        <r>
          <rPr>
            <b/>
            <sz val="9"/>
            <color indexed="81"/>
            <rFont val="Tahoma"/>
            <family val="2"/>
          </rPr>
          <t xml:space="preserve">Indique el tipo de indicador: 
- Eficancia 
- Eficiencia 
- Efectividad </t>
        </r>
      </text>
    </comment>
    <comment ref="A13" authorId="0" shapeId="0" xr:uid="{EC1CA29F-6E29-49D5-9975-928DA7641AF7}">
      <text>
        <r>
          <rPr>
            <b/>
            <sz val="9"/>
            <color indexed="81"/>
            <rFont val="Tahoma"/>
            <family val="2"/>
          </rPr>
          <t>La frecuencia de medición es Trimestral, por lo tanto no se debe diligenciar este campo con otra información.</t>
        </r>
      </text>
    </comment>
    <comment ref="A14" authorId="0" shapeId="0" xr:uid="{DF1D955F-B2BC-4031-A11B-E639AFA5042E}">
      <text>
        <r>
          <rPr>
            <b/>
            <sz val="9"/>
            <color indexed="81"/>
            <rFont val="Tahoma"/>
            <family val="2"/>
          </rPr>
          <t>Indique la herramienta o aplicativo donde reposa la información que da origen a la información que se reporta, y permite su verificación o validación detallada.</t>
        </r>
      </text>
    </comment>
    <comment ref="A15" authorId="0" shapeId="0" xr:uid="{8B16D2CC-8757-4F82-B278-1E2F08BC2FD8}">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F2A625C7-0D77-4613-9579-FC1920548901}">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2BD0F8CC-6500-40E0-98E5-86A51A9054ED}">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D72BEB51-8A22-468A-8A12-B2D423946BE9}">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BAD3E4E2-E298-4A46-96DB-8ABE256D1916}">
      <text>
        <r>
          <rPr>
            <b/>
            <sz val="9"/>
            <color indexed="81"/>
            <rFont val="Tahoma"/>
            <family val="2"/>
          </rPr>
          <t>Indique la magnitud esperada para el año o vigencia.</t>
        </r>
      </text>
    </comment>
    <comment ref="A23" authorId="0" shapeId="0" xr:uid="{AB4BE5FD-6541-42F8-8829-FA03088B9707}">
      <text>
        <r>
          <rPr>
            <b/>
            <sz val="9"/>
            <color indexed="81"/>
            <rFont val="Tahoma"/>
            <family val="2"/>
          </rPr>
          <t>Indique la magnitud alcanzada para el año o vigencia. El dato se acumula para la vigencia de acuerdo con el tipo de programación.</t>
        </r>
      </text>
    </comment>
    <comment ref="A24" authorId="0" shapeId="0" xr:uid="{8FEEECA9-6941-485C-8249-D67459B99F39}">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FFE4F7A2-7738-4C7A-90F4-2EC1B08C0839}">
      <text>
        <r>
          <rPr>
            <b/>
            <sz val="9"/>
            <color indexed="81"/>
            <rFont val="Tahoma"/>
            <family val="2"/>
          </rPr>
          <t>Es el porcentaje de avance acumulado del indicador durante el cuatrienio, de acuerdo con el tipo de programación.</t>
        </r>
      </text>
    </comment>
    <comment ref="B28" authorId="0" shapeId="0" xr:uid="{B797CDD8-500F-4058-AED8-6905F6EF2DEA}">
      <text>
        <r>
          <rPr>
            <b/>
            <sz val="9"/>
            <color indexed="81"/>
            <rFont val="Tahoma"/>
            <family val="2"/>
          </rPr>
          <t>Indique el año para el cual se está realizando lal medición del indicador</t>
        </r>
      </text>
    </comment>
    <comment ref="C28" authorId="1" shapeId="0" xr:uid="{FDFCDDBE-012F-4A85-A24A-A0F1FCA93D89}">
      <text>
        <r>
          <rPr>
            <b/>
            <sz val="9"/>
            <color indexed="81"/>
            <rFont val="Tahoma"/>
            <family val="2"/>
          </rPr>
          <t>Corresponde al lapso de tiempo para la medición del indicador estratégico.
Ej. 
ENERO-MARZO
ABRIL-JUNIO
JULIO-SEPTIEMBRE
OCTUBRE-DICIEMBRE</t>
        </r>
      </text>
    </comment>
    <comment ref="D28" authorId="1" shapeId="0" xr:uid="{40303DA7-06CF-4BDD-A0D3-A7638118A96E}">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43A16F13-10DF-492B-BB28-E7430A585619}">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44B833DB-DA4A-4993-A6E7-2F4A544E28C0}">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8D22AD58-3145-4339-A29D-47D9F580561A}">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AF77D2D0-1B48-47B9-822F-CA5EDCD2F099}">
      <text>
        <r>
          <rPr>
            <b/>
            <sz val="9"/>
            <color indexed="81"/>
            <rFont val="Tahoma"/>
            <family val="2"/>
          </rPr>
          <t>Transcriba el Objetivo Estratégico para el cual se formula la meta estratégica</t>
        </r>
      </text>
    </comment>
    <comment ref="A8" authorId="0" shapeId="0" xr:uid="{0EC06AD8-B04E-426C-AB2C-7F4AB963488B}">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C6B80074-D7FB-4AFA-830B-C29F9EC249C9}">
      <text>
        <r>
          <rPr>
            <b/>
            <sz val="9"/>
            <color indexed="81"/>
            <rFont val="Tahoma"/>
            <family val="2"/>
          </rPr>
          <t xml:space="preserve">Numeración consecutiva establecida por la Oficina de Planeacion SDG. </t>
        </r>
      </text>
    </comment>
    <comment ref="A9" authorId="0" shapeId="0" xr:uid="{FBA3E427-3D99-46A9-A878-FF686BB3ED97}">
      <text>
        <r>
          <rPr>
            <b/>
            <sz val="9"/>
            <color indexed="81"/>
            <rFont val="Tahoma"/>
            <family val="2"/>
          </rPr>
          <t>Indique un nombre corto que refleje lo que pretende medir. 
Ej. Porcentaje de presupuesto ejecutado en Innovación</t>
        </r>
      </text>
    </comment>
    <comment ref="A10" authorId="0" shapeId="0" xr:uid="{E1BC809F-F9E7-4145-BB77-8D186C93411F}">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47E31ABD-DDCF-45D9-A257-86D9AC01AB0E}">
      <text>
        <r>
          <rPr>
            <b/>
            <sz val="9"/>
            <color indexed="81"/>
            <rFont val="Tahoma"/>
            <family val="2"/>
          </rPr>
          <t>Escriba como se interpreta el resultado del indicador. Ej. 
- Porcentaje de ____
- Informes ______
- Intervenciones realizadas</t>
        </r>
      </text>
    </comment>
    <comment ref="A12" authorId="0" shapeId="0" xr:uid="{F69C69DF-ADD3-4556-A0CB-1B2D0547B686}">
      <text>
        <r>
          <rPr>
            <b/>
            <sz val="9"/>
            <color indexed="81"/>
            <rFont val="Tahoma"/>
            <family val="2"/>
          </rPr>
          <t xml:space="preserve">Indique el tipo de indicador: 
- Eficancia 
- Eficiencia 
- Efectividad </t>
        </r>
      </text>
    </comment>
    <comment ref="A13" authorId="0" shapeId="0" xr:uid="{FD8D0344-A9C4-42FF-A53A-C938A06BFD79}">
      <text>
        <r>
          <rPr>
            <b/>
            <sz val="9"/>
            <color indexed="81"/>
            <rFont val="Tahoma"/>
            <family val="2"/>
          </rPr>
          <t>La frecuencia de medición es Trimestral, por lo tanto no se debe diligenciar este campo con otra información.</t>
        </r>
      </text>
    </comment>
    <comment ref="A14" authorId="0" shapeId="0" xr:uid="{DE499EAC-C4DD-45EA-9D93-DCB6B554C08C}">
      <text>
        <r>
          <rPr>
            <b/>
            <sz val="9"/>
            <color indexed="81"/>
            <rFont val="Tahoma"/>
            <family val="2"/>
          </rPr>
          <t>Indique la herramienta o aplicativo donde reposa la información que da origen a la información que se reporta, y permite su verificación o validación detallada.</t>
        </r>
      </text>
    </comment>
    <comment ref="C14" authorId="0" shapeId="0" xr:uid="{485DA9D7-23B8-40F9-A666-0269A82E5233}">
      <text>
        <r>
          <rPr>
            <b/>
            <sz val="9"/>
            <color indexed="81"/>
            <rFont val="Tahoma"/>
            <family val="2"/>
          </rPr>
          <t>Incluir la fuente de donde se obtiene la información para medir el indicador, no el responsable</t>
        </r>
      </text>
    </comment>
    <comment ref="A15" authorId="0" shapeId="0" xr:uid="{1F9C42F7-8CD5-40EC-84C6-35F0F8CC05CB}">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8295506E-AC6F-4CC4-90C0-58A7B8F1AD8B}">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B684916E-C632-454C-AEA9-1C8E84899188}">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0D4FB45C-760E-4678-8354-3796280B6530}">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CD362CC4-2106-4A5A-9916-ECB1F6D26BB8}">
      <text>
        <r>
          <rPr>
            <b/>
            <sz val="9"/>
            <color indexed="81"/>
            <rFont val="Tahoma"/>
            <family val="2"/>
          </rPr>
          <t>Indique la magnitud esperada para el año o vigencia.</t>
        </r>
      </text>
    </comment>
    <comment ref="A23" authorId="0" shapeId="0" xr:uid="{D3AC4036-D173-4354-8AE7-CA0AC0DF1BC9}">
      <text>
        <r>
          <rPr>
            <b/>
            <sz val="9"/>
            <color indexed="81"/>
            <rFont val="Tahoma"/>
            <family val="2"/>
          </rPr>
          <t>Indique la magnitud alcanzada para el año o vigencia. El dato se acumula para la vigencia de acuerdo con el tipo de programación.</t>
        </r>
      </text>
    </comment>
    <comment ref="A24" authorId="0" shapeId="0" xr:uid="{309E84F0-56F6-4F57-9E04-BC8C1011BF19}">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93E53896-EAD3-45DC-ADDB-128EA86CC6B9}">
      <text>
        <r>
          <rPr>
            <b/>
            <sz val="9"/>
            <color indexed="81"/>
            <rFont val="Tahoma"/>
            <family val="2"/>
          </rPr>
          <t>Es el porcentaje de avance acumulado del indicador durante el cuatrienio, de acuerdo con el tipo de programación.</t>
        </r>
      </text>
    </comment>
    <comment ref="B28" authorId="0" shapeId="0" xr:uid="{CF1D369B-B52C-4BEF-89F3-7A53750D5DE2}">
      <text>
        <r>
          <rPr>
            <b/>
            <sz val="9"/>
            <color indexed="81"/>
            <rFont val="Tahoma"/>
            <family val="2"/>
          </rPr>
          <t>Indique el año para el cual se está realizando lal medición del indicador</t>
        </r>
      </text>
    </comment>
    <comment ref="C28" authorId="1" shapeId="0" xr:uid="{33464E5A-EF33-4132-B8B7-5AC12C9939E4}">
      <text>
        <r>
          <rPr>
            <b/>
            <sz val="9"/>
            <color indexed="81"/>
            <rFont val="Tahoma"/>
            <family val="2"/>
          </rPr>
          <t>Corresponde al lapso de tiempo para la medición del indicador estratégico.
Ej. 
ENERO-MARZO
ABRIL-JUNIO
JULIO-SEPTIEMBRE
OCTUBRE-DICIEMBRE</t>
        </r>
      </text>
    </comment>
    <comment ref="D28" authorId="1" shapeId="0" xr:uid="{E418ADC4-7364-4995-88FF-784520E53771}">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5659FB1C-3E60-4892-ACE6-85EE0FA4EB34}">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181CF836-9408-4BE5-A051-98766A217957}">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F09BABA7-3090-40C7-A2BC-115C017BA636}">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3DC8509C-C4FA-4A05-B4F2-26F54E757A5F}">
      <text>
        <r>
          <rPr>
            <b/>
            <sz val="9"/>
            <color rgb="FF000000"/>
            <rFont val="Tahoma"/>
            <family val="2"/>
          </rPr>
          <t>Transcriba el Objetivo Estratégico para el cual se formula la meta estratégica</t>
        </r>
      </text>
    </comment>
    <comment ref="A8" authorId="0" shapeId="0" xr:uid="{983171FB-02EC-42DD-9AB6-1D4CBA27C391}">
      <text>
        <r>
          <rPr>
            <b/>
            <sz val="9"/>
            <color rgb="FF000000"/>
            <rFont val="Tahoma"/>
            <family val="2"/>
          </rPr>
          <t xml:space="preserve">Es el resultado concreto que se espera alcanzar en un periodo de tiempo, que aporta al cumplimiento del objetivo estratégico.
</t>
        </r>
        <r>
          <rPr>
            <b/>
            <sz val="9"/>
            <color rgb="FF000000"/>
            <rFont val="Tahoma"/>
            <family val="2"/>
          </rPr>
          <t xml:space="preserve">
</t>
        </r>
        <r>
          <rPr>
            <b/>
            <sz val="9"/>
            <color rgb="FF000000"/>
            <rFont val="Tahoma"/>
            <family val="2"/>
          </rPr>
          <t xml:space="preserve">La meta estratégica se debe redactar iniciando con un verbo en infinitivo fuerte, seguido de una magnitud o cantidad, una unidad de medida que se encuentre en términos numéricos o porcentuales y finalmente el complemento, siguiendo esta estructura: 
</t>
        </r>
        <r>
          <rPr>
            <b/>
            <sz val="9"/>
            <color rgb="FF000000"/>
            <rFont val="Tahoma"/>
            <family val="2"/>
          </rPr>
          <t xml:space="preserve">
</t>
        </r>
        <r>
          <rPr>
            <b/>
            <sz val="9"/>
            <color rgb="FF000000"/>
            <rFont val="Tahoma"/>
            <family val="2"/>
          </rPr>
          <t xml:space="preserve">Verbo fuerte + magnitud + unidad de medida + complemento
</t>
        </r>
      </text>
    </comment>
    <comment ref="C8" authorId="0" shapeId="0" xr:uid="{6F2040FD-BE9C-41D1-A16E-B5642575E6E0}">
      <text>
        <r>
          <rPr>
            <b/>
            <sz val="9"/>
            <color rgb="FF000000"/>
            <rFont val="Tahoma"/>
            <family val="2"/>
          </rPr>
          <t xml:space="preserve">Numeración consecutiva establecida por la Oficina de Planeacion SDG. </t>
        </r>
      </text>
    </comment>
    <comment ref="A9" authorId="0" shapeId="0" xr:uid="{E5253E4C-6D86-4DCC-8107-0146FC7F48C1}">
      <text>
        <r>
          <rPr>
            <b/>
            <sz val="9"/>
            <color rgb="FF000000"/>
            <rFont val="Tahoma"/>
            <family val="2"/>
          </rPr>
          <t xml:space="preserve">Indique un nombre corto que refleje lo que pretende medir. 
</t>
        </r>
        <r>
          <rPr>
            <b/>
            <sz val="9"/>
            <color rgb="FF000000"/>
            <rFont val="Tahoma"/>
            <family val="2"/>
          </rPr>
          <t>Ej. Porcentaje de presupuesto ejecutado en Innovación</t>
        </r>
      </text>
    </comment>
    <comment ref="A10" authorId="0" shapeId="0" xr:uid="{436699E8-D610-44FA-92C6-D158C570A693}">
      <text>
        <r>
          <rPr>
            <b/>
            <sz val="9"/>
            <color rgb="FF000000"/>
            <rFont val="Tahoma"/>
            <family val="2"/>
          </rPr>
          <t xml:space="preserve">Indique la fórmula (relación entre variables) que permite medir el cumplimiento de la meta. Debe existir una coherencia lógica entre la magnitud y unidad de medida de la meta y las variables del indicador. 
</t>
        </r>
        <r>
          <rPr>
            <b/>
            <sz val="9"/>
            <color rgb="FF000000"/>
            <rFont val="Tahoma"/>
            <family val="2"/>
          </rPr>
          <t xml:space="preserve">
</t>
        </r>
        <r>
          <rPr>
            <b/>
            <sz val="9"/>
            <color rgb="FF000000"/>
            <rFont val="Tahoma"/>
            <family val="2"/>
          </rPr>
          <t>Ej. ((Número de personas capacitadas en …. / Número de funcionarios ) * 100)</t>
        </r>
      </text>
    </comment>
    <comment ref="A11" authorId="0" shapeId="0" xr:uid="{19106AF6-5F23-43CA-81CF-24BB4412236E}">
      <text>
        <r>
          <rPr>
            <b/>
            <sz val="9"/>
            <color rgb="FF000000"/>
            <rFont val="Tahoma"/>
            <family val="2"/>
          </rPr>
          <t xml:space="preserve">Escriba como se interpreta el resultado del indicador. Ej. 
</t>
        </r>
        <r>
          <rPr>
            <b/>
            <sz val="9"/>
            <color rgb="FF000000"/>
            <rFont val="Tahoma"/>
            <family val="2"/>
          </rPr>
          <t xml:space="preserve">- Porcentaje de ____
</t>
        </r>
        <r>
          <rPr>
            <b/>
            <sz val="9"/>
            <color rgb="FF000000"/>
            <rFont val="Tahoma"/>
            <family val="2"/>
          </rPr>
          <t xml:space="preserve">- Informes ______
</t>
        </r>
        <r>
          <rPr>
            <b/>
            <sz val="9"/>
            <color rgb="FF000000"/>
            <rFont val="Tahoma"/>
            <family val="2"/>
          </rPr>
          <t>- Intervenciones realizadas</t>
        </r>
      </text>
    </comment>
    <comment ref="A12" authorId="0" shapeId="0" xr:uid="{17B64308-DB65-484F-B114-98ACD2BDB70E}">
      <text>
        <r>
          <rPr>
            <b/>
            <sz val="9"/>
            <color indexed="81"/>
            <rFont val="Tahoma"/>
            <family val="2"/>
          </rPr>
          <t xml:space="preserve">Indique el tipo de indicador: 
- Eficancia 
- Eficiencia 
- Efectividad </t>
        </r>
      </text>
    </comment>
    <comment ref="A13" authorId="0" shapeId="0" xr:uid="{F08A1024-CB2B-487E-A946-293286F33A46}">
      <text>
        <r>
          <rPr>
            <b/>
            <sz val="9"/>
            <color rgb="FF000000"/>
            <rFont val="Tahoma"/>
            <family val="2"/>
          </rPr>
          <t>La frecuencia de medición es Trimestral, por lo tanto no se debe diligenciar este campo con otra información.</t>
        </r>
      </text>
    </comment>
    <comment ref="A14" authorId="0" shapeId="0" xr:uid="{82102497-08FC-4756-BC5D-AF0015803F96}">
      <text>
        <r>
          <rPr>
            <b/>
            <sz val="9"/>
            <color rgb="FF000000"/>
            <rFont val="Tahoma"/>
            <family val="2"/>
          </rPr>
          <t>Indique la herramienta o aplicativo donde reposa la información que da origen a la información que se reporta, y permite su verificación o validación detallada.</t>
        </r>
      </text>
    </comment>
    <comment ref="A15" authorId="0" shapeId="0" xr:uid="{66902FC9-A2B6-4FFA-8241-B8A52CA6408C}">
      <text>
        <r>
          <rPr>
            <b/>
            <sz val="9"/>
            <color rgb="FF000000"/>
            <rFont val="Tahoma"/>
            <family val="2"/>
          </rPr>
          <t xml:space="preserve">Indique el nombre de la evidencia que se aportará durante el seguimiento. 
</t>
        </r>
        <r>
          <rPr>
            <b/>
            <sz val="9"/>
            <color rgb="FF000000"/>
            <rFont val="Tahoma"/>
            <family val="2"/>
          </rPr>
          <t xml:space="preserve">Ej. 
</t>
        </r>
        <r>
          <rPr>
            <b/>
            <sz val="9"/>
            <color rgb="FF000000"/>
            <rFont val="Tahoma"/>
            <family val="2"/>
          </rPr>
          <t xml:space="preserve">- Informe de XX
</t>
        </r>
        <r>
          <rPr>
            <b/>
            <sz val="9"/>
            <color rgb="FF000000"/>
            <rFont val="Tahoma"/>
            <family val="2"/>
          </rPr>
          <t xml:space="preserve">- Evidencia de reunión
</t>
        </r>
        <r>
          <rPr>
            <b/>
            <sz val="9"/>
            <color rgb="FF000000"/>
            <rFont val="Tahoma"/>
            <family val="2"/>
          </rPr>
          <t xml:space="preserve">- Reporte XXX
</t>
        </r>
        <r>
          <rPr>
            <b/>
            <sz val="9"/>
            <color rgb="FF000000"/>
            <rFont val="Tahoma"/>
            <family val="2"/>
          </rPr>
          <t xml:space="preserve">- Fotografías de XX
</t>
        </r>
        <r>
          <rPr>
            <b/>
            <sz val="9"/>
            <color rgb="FF000000"/>
            <rFont val="Tahoma"/>
            <family val="2"/>
          </rPr>
          <t xml:space="preserve">
</t>
        </r>
        <r>
          <rPr>
            <b/>
            <sz val="9"/>
            <color rgb="FF000000"/>
            <rFont val="Tahoma"/>
            <family val="2"/>
          </rPr>
          <t>NOTA:  NO incluya URL, link o enlaces a aplicativos.</t>
        </r>
      </text>
    </comment>
    <comment ref="A16" authorId="0" shapeId="0" xr:uid="{F926F888-19CF-45D5-9CEB-5D874BB1E624}">
      <text>
        <r>
          <rPr>
            <b/>
            <sz val="9"/>
            <color rgb="FF000000"/>
            <rFont val="Tahoma"/>
            <family val="2"/>
          </rPr>
          <t xml:space="preserve">Indique el área responsable de cumplir o ejecutar la meta y por lo tanto, de reportar el indicador. Indique la sigla de la entidad (SDG, DADEP, IDPAC), seguida del nombre del área responsable separadas por un guión. No utilice siglas para las áreas.
</t>
        </r>
        <r>
          <rPr>
            <b/>
            <sz val="9"/>
            <color rgb="FF000000"/>
            <rFont val="Tahoma"/>
            <family val="2"/>
          </rPr>
          <t xml:space="preserve">
</t>
        </r>
        <r>
          <rPr>
            <b/>
            <sz val="9"/>
            <color rgb="FF000000"/>
            <rFont val="Tahoma"/>
            <family val="2"/>
          </rPr>
          <t>EJ. SDG - Subsecretaría de Gestión Local</t>
        </r>
      </text>
    </comment>
    <comment ref="A17" authorId="0" shapeId="0" xr:uid="{320DB1B0-0479-464E-B6C1-462419C90DBB}">
      <text>
        <r>
          <rPr>
            <b/>
            <sz val="9"/>
            <color rgb="FF000000"/>
            <rFont val="Tahoma"/>
            <family val="2"/>
          </rPr>
          <t xml:space="preserve">Valor inicial que se toma como referencia para comparar el avance de la meta estratégica y su indicador. Es imporante indicar la magnitud, unidad de medida y la vigencia en la cual se obtuvo, así como información relevante para su comparación.
</t>
        </r>
        <r>
          <rPr>
            <b/>
            <sz val="9"/>
            <color rgb="FF000000"/>
            <rFont val="Tahoma"/>
            <family val="2"/>
          </rPr>
          <t xml:space="preserve">
</t>
        </r>
        <r>
          <rPr>
            <b/>
            <sz val="9"/>
            <color rgb="FF000000"/>
            <rFont val="Tahoma"/>
            <family val="2"/>
          </rPr>
          <t>EJ. 1537 personas capacitadas en transparencia en la vigencia 2023.</t>
        </r>
      </text>
    </comment>
    <comment ref="A18" authorId="0" shapeId="0" xr:uid="{C1D702E2-26E4-49A3-87A6-B6E860ABC48D}">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A1EE1484-861B-43E3-9D2A-EC59A6ED598F}">
      <text>
        <r>
          <rPr>
            <b/>
            <sz val="9"/>
            <color indexed="81"/>
            <rFont val="Tahoma"/>
            <family val="2"/>
          </rPr>
          <t>Indique la magnitud esperada para el año o vigencia.</t>
        </r>
      </text>
    </comment>
    <comment ref="A23" authorId="0" shapeId="0" xr:uid="{8EB355AD-B4E0-44F2-93F8-4D8C8469DBEA}">
      <text>
        <r>
          <rPr>
            <b/>
            <sz val="9"/>
            <color indexed="81"/>
            <rFont val="Tahoma"/>
            <family val="2"/>
          </rPr>
          <t>Indique la magnitud alcanzada para el año o vigencia. El dato se acumula para la vigencia de acuerdo con el tipo de programación.</t>
        </r>
      </text>
    </comment>
    <comment ref="A24" authorId="0" shapeId="0" xr:uid="{0E530A37-A074-4B2F-B271-2C55EBD4ED03}">
      <text>
        <r>
          <rPr>
            <b/>
            <sz val="9"/>
            <color rgb="FF000000"/>
            <rFont val="Tahoma"/>
            <family val="2"/>
          </rPr>
          <t>Es el porcentaje obtenido como resultado de dividir lo ejecutado acumulado entre lo programado acumulado, de acuerdo con el tipo de programación del indicador.</t>
        </r>
      </text>
    </comment>
    <comment ref="A25" authorId="0" shapeId="0" xr:uid="{8943320F-7FE7-4217-8374-4FD4348ABFAD}">
      <text>
        <r>
          <rPr>
            <b/>
            <sz val="9"/>
            <color rgb="FF000000"/>
            <rFont val="Tahoma"/>
            <family val="2"/>
          </rPr>
          <t>Es el porcentaje de avance acumulado del indicador durante el cuatrienio, de acuerdo con el tipo de programación.</t>
        </r>
      </text>
    </comment>
    <comment ref="B28" authorId="0" shapeId="0" xr:uid="{547D112B-D292-4A33-8DC7-E41421E37E71}">
      <text>
        <r>
          <rPr>
            <b/>
            <sz val="9"/>
            <color rgb="FF000000"/>
            <rFont val="Tahoma"/>
            <family val="2"/>
          </rPr>
          <t>Indique el año para el cual se está realizando lal medición del indicador</t>
        </r>
      </text>
    </comment>
    <comment ref="C28" authorId="1" shapeId="0" xr:uid="{7FD1D455-A8FF-44B5-9FB7-43572EDE6CE4}">
      <text>
        <r>
          <rPr>
            <b/>
            <sz val="9"/>
            <color rgb="FF000000"/>
            <rFont val="Tahoma"/>
            <family val="2"/>
          </rPr>
          <t xml:space="preserve">Corresponde al lapso de tiempo para la medición del indicador estratégico.
</t>
        </r>
        <r>
          <rPr>
            <b/>
            <sz val="9"/>
            <color rgb="FF000000"/>
            <rFont val="Tahoma"/>
            <family val="2"/>
          </rPr>
          <t xml:space="preserve">
</t>
        </r>
        <r>
          <rPr>
            <b/>
            <sz val="9"/>
            <color rgb="FF000000"/>
            <rFont val="Tahoma"/>
            <family val="2"/>
          </rPr>
          <t xml:space="preserve">Ej. 
</t>
        </r>
        <r>
          <rPr>
            <b/>
            <sz val="9"/>
            <color rgb="FF000000"/>
            <rFont val="Tahoma"/>
            <family val="2"/>
          </rPr>
          <t xml:space="preserve">ENERO-MARZO
</t>
        </r>
        <r>
          <rPr>
            <b/>
            <sz val="9"/>
            <color rgb="FF000000"/>
            <rFont val="Tahoma"/>
            <family val="2"/>
          </rPr>
          <t xml:space="preserve">ABRIL-JUNIO
</t>
        </r>
        <r>
          <rPr>
            <b/>
            <sz val="9"/>
            <color rgb="FF000000"/>
            <rFont val="Tahoma"/>
            <family val="2"/>
          </rPr>
          <t xml:space="preserve">JULIO-SEPTIEMBRE
</t>
        </r>
        <r>
          <rPr>
            <b/>
            <sz val="9"/>
            <color rgb="FF000000"/>
            <rFont val="Tahoma"/>
            <family val="2"/>
          </rPr>
          <t>OCTUBRE-DICIEMBRE</t>
        </r>
      </text>
    </comment>
    <comment ref="D28" authorId="1" shapeId="0" xr:uid="{C99A109B-C3DF-4CB5-914D-3DDC0FA133C6}">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C22FE6FB-04FE-4F3D-B623-B81B636E102B}">
      <text>
        <r>
          <rPr>
            <b/>
            <sz val="9"/>
            <color rgb="FF000000"/>
            <rFont val="Tahoma"/>
            <family val="2"/>
          </rPr>
          <t xml:space="preserve">Es la cantidad o magnitud alcanzada o lograda para el periodo de medición. 
</t>
        </r>
        <r>
          <rPr>
            <b/>
            <sz val="9"/>
            <color rgb="FF000000"/>
            <rFont val="Tahoma"/>
            <family val="2"/>
          </rPr>
          <t xml:space="preserve">
</t>
        </r>
        <r>
          <rPr>
            <b/>
            <sz val="9"/>
            <color rgb="FF000000"/>
            <rFont val="Tahoma"/>
            <family val="2"/>
          </rPr>
          <t xml:space="preserve">Ej. 30% (es decir, para el ejemplo, se logró  para el periodo el nivel de cobertura del programa de capacitación)
</t>
        </r>
        <r>
          <rPr>
            <b/>
            <sz val="9"/>
            <color rgb="FF000000"/>
            <rFont val="Tahoma"/>
            <family val="2"/>
          </rPr>
          <t xml:space="preserve">
</t>
        </r>
        <r>
          <rPr>
            <b/>
            <sz val="9"/>
            <color rgb="FF000000"/>
            <rFont val="Tahoma"/>
            <family val="2"/>
          </rPr>
          <t>Debe ser coherente con las evidencias que soportan el resultado y con las variables del indicador.</t>
        </r>
      </text>
    </comment>
    <comment ref="F28" authorId="1" shapeId="0" xr:uid="{14143138-D41F-4D47-89D0-E885C3A1F87F}">
      <text>
        <r>
          <rPr>
            <b/>
            <sz val="9"/>
            <color rgb="FF000000"/>
            <rFont val="Tahoma"/>
            <family val="2"/>
          </rPr>
          <t xml:space="preserve">Es el resultado de dividir la magnitud ejecutada sobre la magnitud programada para el periodo de medición. Ej. 30%/40% dado como resultado de la medición:  75% </t>
        </r>
      </text>
    </comment>
    <comment ref="G28" authorId="2" shapeId="0" xr:uid="{38A3331F-7F67-410A-A354-0D3F895391A2}">
      <text>
        <r>
          <rPr>
            <b/>
            <sz val="9"/>
            <color rgb="FF000000"/>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1B5BE341-E07F-4F2C-91E8-E6B0AB3A2359}">
      <text>
        <r>
          <rPr>
            <b/>
            <sz val="9"/>
            <color rgb="FF000000"/>
            <rFont val="Tahoma"/>
            <family val="2"/>
          </rPr>
          <t>Transcriba el Objetivo Estratégico para el cual se formula la meta estratégica</t>
        </r>
      </text>
    </comment>
    <comment ref="A8" authorId="0" shapeId="0" xr:uid="{F5C2F8AB-B001-4E20-BB56-4140F423058B}">
      <text>
        <r>
          <rPr>
            <b/>
            <sz val="9"/>
            <color rgb="FF000000"/>
            <rFont val="Tahoma"/>
            <family val="2"/>
          </rPr>
          <t xml:space="preserve">Es el resultado concreto que se espera alcanzar en un periodo de tiempo, que aporta al cumplimiento del objetivo estratégico.
</t>
        </r>
        <r>
          <rPr>
            <b/>
            <sz val="9"/>
            <color rgb="FF000000"/>
            <rFont val="Tahoma"/>
            <family val="2"/>
          </rPr>
          <t xml:space="preserve">
</t>
        </r>
        <r>
          <rPr>
            <b/>
            <sz val="9"/>
            <color rgb="FF000000"/>
            <rFont val="Tahoma"/>
            <family val="2"/>
          </rPr>
          <t xml:space="preserve">La meta estratégica se debe redactar iniciando con un verbo en infinitivo fuerte, seguido de una magnitud o cantidad, una unidad de medida que se encuentre en términos numéricos o porcentuales y finalmente el complemento, siguiendo esta estructura: 
</t>
        </r>
        <r>
          <rPr>
            <b/>
            <sz val="9"/>
            <color rgb="FF000000"/>
            <rFont val="Tahoma"/>
            <family val="2"/>
          </rPr>
          <t xml:space="preserve">
</t>
        </r>
        <r>
          <rPr>
            <b/>
            <sz val="9"/>
            <color rgb="FF000000"/>
            <rFont val="Tahoma"/>
            <family val="2"/>
          </rPr>
          <t xml:space="preserve">Verbo fuerte + magnitud + unidad de medida + complemento
</t>
        </r>
      </text>
    </comment>
    <comment ref="C8" authorId="0" shapeId="0" xr:uid="{73855CD0-D10A-48B5-835E-5976A5A7FFBB}">
      <text>
        <r>
          <rPr>
            <b/>
            <sz val="9"/>
            <color rgb="FF000000"/>
            <rFont val="Tahoma"/>
            <family val="2"/>
          </rPr>
          <t xml:space="preserve">Numeración consecutiva establecida por la Oficina de Planeacion SDG. </t>
        </r>
      </text>
    </comment>
    <comment ref="A9" authorId="0" shapeId="0" xr:uid="{1D98585E-53A4-41EC-BE9C-2E74D810238A}">
      <text>
        <r>
          <rPr>
            <b/>
            <sz val="9"/>
            <color rgb="FF000000"/>
            <rFont val="Tahoma"/>
            <family val="2"/>
          </rPr>
          <t xml:space="preserve">Indique un nombre corto que refleje lo que pretende medir. 
</t>
        </r>
        <r>
          <rPr>
            <b/>
            <sz val="9"/>
            <color rgb="FF000000"/>
            <rFont val="Tahoma"/>
            <family val="2"/>
          </rPr>
          <t>Ej. Porcentaje de presupuesto ejecutado en Innovación</t>
        </r>
      </text>
    </comment>
    <comment ref="A10" authorId="0" shapeId="0" xr:uid="{80BCCE40-6755-431B-8C2B-F061EBC8591D}">
      <text>
        <r>
          <rPr>
            <b/>
            <sz val="9"/>
            <color rgb="FF000000"/>
            <rFont val="Tahoma"/>
            <family val="2"/>
          </rPr>
          <t xml:space="preserve">Indique la fórmula (relación entre variables) que permite medir el cumplimiento de la meta. Debe existir una coherencia lógica entre la magnitud y unidad de medida de la meta y las variables del indicador. 
</t>
        </r>
        <r>
          <rPr>
            <b/>
            <sz val="9"/>
            <color rgb="FF000000"/>
            <rFont val="Tahoma"/>
            <family val="2"/>
          </rPr>
          <t xml:space="preserve">
</t>
        </r>
        <r>
          <rPr>
            <b/>
            <sz val="9"/>
            <color rgb="FF000000"/>
            <rFont val="Tahoma"/>
            <family val="2"/>
          </rPr>
          <t>Ej. ((Número de personas capacitadas en …. / Número de funcionarios ) * 100)</t>
        </r>
      </text>
    </comment>
    <comment ref="A11" authorId="0" shapeId="0" xr:uid="{401093D2-6706-4153-AF2D-9540FC072DDF}">
      <text>
        <r>
          <rPr>
            <b/>
            <sz val="9"/>
            <color rgb="FF000000"/>
            <rFont val="Tahoma"/>
            <family val="2"/>
          </rPr>
          <t xml:space="preserve">Escriba como se interpreta el resultado del indicador. Ej. 
</t>
        </r>
        <r>
          <rPr>
            <b/>
            <sz val="9"/>
            <color rgb="FF000000"/>
            <rFont val="Tahoma"/>
            <family val="2"/>
          </rPr>
          <t xml:space="preserve">- Porcentaje de ____
</t>
        </r>
        <r>
          <rPr>
            <b/>
            <sz val="9"/>
            <color rgb="FF000000"/>
            <rFont val="Tahoma"/>
            <family val="2"/>
          </rPr>
          <t xml:space="preserve">- Informes ______
</t>
        </r>
        <r>
          <rPr>
            <b/>
            <sz val="9"/>
            <color rgb="FF000000"/>
            <rFont val="Tahoma"/>
            <family val="2"/>
          </rPr>
          <t>- Intervenciones realizadas</t>
        </r>
      </text>
    </comment>
    <comment ref="A12" authorId="0" shapeId="0" xr:uid="{6154B5A0-437B-4F4D-BE03-291D3FB3A431}">
      <text>
        <r>
          <rPr>
            <b/>
            <sz val="9"/>
            <color rgb="FF000000"/>
            <rFont val="Tahoma"/>
            <family val="2"/>
          </rPr>
          <t xml:space="preserve">Indique el tipo de indicador: 
</t>
        </r>
        <r>
          <rPr>
            <b/>
            <sz val="9"/>
            <color rgb="FF000000"/>
            <rFont val="Tahoma"/>
            <family val="2"/>
          </rPr>
          <t xml:space="preserve">- Eficancia 
</t>
        </r>
        <r>
          <rPr>
            <b/>
            <sz val="9"/>
            <color rgb="FF000000"/>
            <rFont val="Tahoma"/>
            <family val="2"/>
          </rPr>
          <t xml:space="preserve">- Eficiencia 
</t>
        </r>
        <r>
          <rPr>
            <b/>
            <sz val="9"/>
            <color rgb="FF000000"/>
            <rFont val="Tahoma"/>
            <family val="2"/>
          </rPr>
          <t xml:space="preserve">- Efectividad </t>
        </r>
      </text>
    </comment>
    <comment ref="A13" authorId="0" shapeId="0" xr:uid="{03A7A8BF-B32B-4DF7-8DF8-D10564E2B131}">
      <text>
        <r>
          <rPr>
            <b/>
            <sz val="9"/>
            <color rgb="FF000000"/>
            <rFont val="Tahoma"/>
            <family val="2"/>
          </rPr>
          <t>La frecuencia de medición es Trimestral, por lo tanto no se debe diligenciar este campo con otra información.</t>
        </r>
      </text>
    </comment>
    <comment ref="A14" authorId="0" shapeId="0" xr:uid="{03C83D29-4EDD-4137-93DE-CCE9B86FC841}">
      <text>
        <r>
          <rPr>
            <b/>
            <sz val="9"/>
            <color rgb="FF000000"/>
            <rFont val="Tahoma"/>
            <family val="2"/>
          </rPr>
          <t>Indique la herramienta o aplicativo donde reposa la información que da origen a la información que se reporta, y permite su verificación o validación detallada.</t>
        </r>
      </text>
    </comment>
    <comment ref="A15" authorId="0" shapeId="0" xr:uid="{ED535A03-B877-4C1A-A222-8B5360008100}">
      <text>
        <r>
          <rPr>
            <b/>
            <sz val="9"/>
            <color rgb="FF000000"/>
            <rFont val="Tahoma"/>
            <family val="2"/>
          </rPr>
          <t xml:space="preserve">Indique el nombre de la evidencia que se aportará durante el seguimiento. 
</t>
        </r>
        <r>
          <rPr>
            <b/>
            <sz val="9"/>
            <color rgb="FF000000"/>
            <rFont val="Tahoma"/>
            <family val="2"/>
          </rPr>
          <t xml:space="preserve">Ej. 
</t>
        </r>
        <r>
          <rPr>
            <b/>
            <sz val="9"/>
            <color rgb="FF000000"/>
            <rFont val="Tahoma"/>
            <family val="2"/>
          </rPr>
          <t xml:space="preserve">- Informe de XX
</t>
        </r>
        <r>
          <rPr>
            <b/>
            <sz val="9"/>
            <color rgb="FF000000"/>
            <rFont val="Tahoma"/>
            <family val="2"/>
          </rPr>
          <t xml:space="preserve">- Evidencia de reunión
</t>
        </r>
        <r>
          <rPr>
            <b/>
            <sz val="9"/>
            <color rgb="FF000000"/>
            <rFont val="Tahoma"/>
            <family val="2"/>
          </rPr>
          <t xml:space="preserve">- Reporte XXX
</t>
        </r>
        <r>
          <rPr>
            <b/>
            <sz val="9"/>
            <color rgb="FF000000"/>
            <rFont val="Tahoma"/>
            <family val="2"/>
          </rPr>
          <t xml:space="preserve">- Fotografías de XX
</t>
        </r>
        <r>
          <rPr>
            <b/>
            <sz val="9"/>
            <color rgb="FF000000"/>
            <rFont val="Tahoma"/>
            <family val="2"/>
          </rPr>
          <t xml:space="preserve">
</t>
        </r>
        <r>
          <rPr>
            <b/>
            <sz val="9"/>
            <color rgb="FF000000"/>
            <rFont val="Tahoma"/>
            <family val="2"/>
          </rPr>
          <t>NOTA:  NO incluya URL, link o enlaces a aplicativos.</t>
        </r>
      </text>
    </comment>
    <comment ref="A16" authorId="0" shapeId="0" xr:uid="{73A50084-C865-49B4-A90B-D0A98951966A}">
      <text>
        <r>
          <rPr>
            <b/>
            <sz val="9"/>
            <color rgb="FF000000"/>
            <rFont val="Tahoma"/>
            <family val="2"/>
          </rPr>
          <t xml:space="preserve">Indique el área responsable de cumplir o ejecutar la meta y por lo tanto, de reportar el indicador. Indique la sigla de la entidad (SDG, DADEP, IDPAC), seguida del nombre del área responsable separadas por un guión. No utilice siglas para las áreas.
</t>
        </r>
        <r>
          <rPr>
            <b/>
            <sz val="9"/>
            <color rgb="FF000000"/>
            <rFont val="Tahoma"/>
            <family val="2"/>
          </rPr>
          <t xml:space="preserve">
</t>
        </r>
        <r>
          <rPr>
            <b/>
            <sz val="9"/>
            <color rgb="FF000000"/>
            <rFont val="Tahoma"/>
            <family val="2"/>
          </rPr>
          <t>EJ. SDG - Subsecretaría de Gestión Local</t>
        </r>
      </text>
    </comment>
    <comment ref="A17" authorId="0" shapeId="0" xr:uid="{A805712A-8A9D-4B93-9050-3E1693C5255A}">
      <text>
        <r>
          <rPr>
            <b/>
            <sz val="9"/>
            <color rgb="FF000000"/>
            <rFont val="Tahoma"/>
            <family val="2"/>
          </rPr>
          <t xml:space="preserve">Valor inicial que se toma como referencia para comparar el avance de la meta estratégica y su indicador. Es imporante indicar la magnitud, unidad de medida y la vigencia en la cual se obtuvo, así como información relevante para su comparación.
</t>
        </r>
        <r>
          <rPr>
            <b/>
            <sz val="9"/>
            <color rgb="FF000000"/>
            <rFont val="Tahoma"/>
            <family val="2"/>
          </rPr>
          <t xml:space="preserve">
</t>
        </r>
        <r>
          <rPr>
            <b/>
            <sz val="9"/>
            <color rgb="FF000000"/>
            <rFont val="Tahoma"/>
            <family val="2"/>
          </rPr>
          <t>EJ. 1537 personas capacitadas en transparencia en la vigencia 2023.</t>
        </r>
      </text>
    </comment>
    <comment ref="A18" authorId="0" shapeId="0" xr:uid="{0D7EEC79-B2D8-4C00-9A8E-04C4AEA5F79D}">
      <text>
        <r>
          <rPr>
            <b/>
            <sz val="9"/>
            <color rgb="FF000000"/>
            <rFont val="Tahoma"/>
            <family val="2"/>
          </rPr>
          <t xml:space="preserve">De acuerdo con el comportamiento de la meta y la acumulación o no de los datos para el cuatrienio, seleccione una de las siguientes opciones (según corresponda): 
</t>
        </r>
        <r>
          <rPr>
            <b/>
            <sz val="9"/>
            <color rgb="FF000000"/>
            <rFont val="Tahoma"/>
            <family val="2"/>
          </rPr>
          <t xml:space="preserve">- Suma
</t>
        </r>
        <r>
          <rPr>
            <b/>
            <sz val="9"/>
            <color rgb="FF000000"/>
            <rFont val="Tahoma"/>
            <family val="2"/>
          </rPr>
          <t xml:space="preserve">- Creciente
</t>
        </r>
        <r>
          <rPr>
            <b/>
            <sz val="9"/>
            <color rgb="FF000000"/>
            <rFont val="Tahoma"/>
            <family val="2"/>
          </rPr>
          <t xml:space="preserve">- Decreciente
</t>
        </r>
        <r>
          <rPr>
            <b/>
            <sz val="9"/>
            <color rgb="FF000000"/>
            <rFont val="Tahoma"/>
            <family val="2"/>
          </rPr>
          <t>- Constante</t>
        </r>
      </text>
    </comment>
    <comment ref="A22" authorId="0" shapeId="0" xr:uid="{CA581B3F-4BF4-4945-ACE0-5D54E37DBD7A}">
      <text>
        <r>
          <rPr>
            <b/>
            <sz val="9"/>
            <color indexed="81"/>
            <rFont val="Tahoma"/>
            <family val="2"/>
          </rPr>
          <t>Indique la magnitud esperada para el año o vigencia.</t>
        </r>
      </text>
    </comment>
    <comment ref="A23" authorId="0" shapeId="0" xr:uid="{3A793D50-32B4-4678-A473-4CDD6BC39516}">
      <text>
        <r>
          <rPr>
            <b/>
            <sz val="9"/>
            <color indexed="81"/>
            <rFont val="Tahoma"/>
            <family val="2"/>
          </rPr>
          <t>Indique la magnitud alcanzada para el año o vigencia. El dato se acumula para la vigencia de acuerdo con el tipo de programación.</t>
        </r>
      </text>
    </comment>
    <comment ref="A24" authorId="0" shapeId="0" xr:uid="{ED50FBDE-4F4E-42BC-AF61-18A2BB5A3FC2}">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D1863A47-E49A-4F0A-B55D-5ACDD7859582}">
      <text>
        <r>
          <rPr>
            <b/>
            <sz val="9"/>
            <color indexed="81"/>
            <rFont val="Tahoma"/>
            <family val="2"/>
          </rPr>
          <t>Es el porcentaje de avance acumulado del indicador durante el cuatrienio, de acuerdo con el tipo de programación.</t>
        </r>
      </text>
    </comment>
    <comment ref="B28" authorId="0" shapeId="0" xr:uid="{EC44AFDE-6BFD-4595-9752-BF03BEB331B4}">
      <text>
        <r>
          <rPr>
            <b/>
            <sz val="9"/>
            <color indexed="81"/>
            <rFont val="Tahoma"/>
            <family val="2"/>
          </rPr>
          <t>Indique el año para el cual se está realizando lal medición del indicador</t>
        </r>
      </text>
    </comment>
    <comment ref="C28" authorId="1" shapeId="0" xr:uid="{232869EB-0DD1-4F5D-AB3B-5BEFE0E11EDA}">
      <text>
        <r>
          <rPr>
            <b/>
            <sz val="9"/>
            <color indexed="81"/>
            <rFont val="Tahoma"/>
            <family val="2"/>
          </rPr>
          <t>Corresponde al lapso de tiempo para la medición del indicador estratégico.
Ej. 
ENERO-MARZO
ABRIL-JUNIO
JULIO-SEPTIEMBRE
OCTUBRE-DICIEMBRE</t>
        </r>
      </text>
    </comment>
    <comment ref="D28" authorId="1" shapeId="0" xr:uid="{5AE3DD53-EB69-478E-A4FC-AD375F90E348}">
      <text>
        <r>
          <rPr>
            <b/>
            <sz val="9"/>
            <color rgb="FF000000"/>
            <rFont val="Tahoma"/>
            <family val="2"/>
          </rPr>
          <t xml:space="preserve">Es la cantidad o magnitud programada para el periodo de medición, de acuerdo con la unidad de medida. Ej. 40% (es decir, para el ejemplo, se espera que para el periodo el nivel de cobertura del programa de capacitación sea del 40%)
</t>
        </r>
        <r>
          <rPr>
            <b/>
            <sz val="9"/>
            <color rgb="FF000000"/>
            <rFont val="Tahoma"/>
            <family val="2"/>
          </rPr>
          <t xml:space="preserve">
</t>
        </r>
        <r>
          <rPr>
            <b/>
            <sz val="9"/>
            <color rgb="FF000000"/>
            <rFont val="Tahoma"/>
            <family val="2"/>
          </rPr>
          <t>Debe ser coherente con el tipo de programación y con la programación de la vigencia evaluada.</t>
        </r>
      </text>
    </comment>
    <comment ref="E28" authorId="1" shapeId="0" xr:uid="{3240A83C-27FE-4BA6-AC63-0CB7797296FE}">
      <text>
        <r>
          <rPr>
            <b/>
            <sz val="9"/>
            <color rgb="FF000000"/>
            <rFont val="Tahoma"/>
            <family val="2"/>
          </rPr>
          <t xml:space="preserve">Es la cantidad o magnitud alcanzada o lograda para el periodo de medición. 
</t>
        </r>
        <r>
          <rPr>
            <b/>
            <sz val="9"/>
            <color rgb="FF000000"/>
            <rFont val="Tahoma"/>
            <family val="2"/>
          </rPr>
          <t xml:space="preserve">
</t>
        </r>
        <r>
          <rPr>
            <b/>
            <sz val="9"/>
            <color rgb="FF000000"/>
            <rFont val="Tahoma"/>
            <family val="2"/>
          </rPr>
          <t xml:space="preserve">Ej. 30% (es decir, para el ejemplo, se logró  para el periodo el nivel de cobertura del programa de capacitación)
</t>
        </r>
        <r>
          <rPr>
            <b/>
            <sz val="9"/>
            <color rgb="FF000000"/>
            <rFont val="Tahoma"/>
            <family val="2"/>
          </rPr>
          <t xml:space="preserve">
</t>
        </r>
        <r>
          <rPr>
            <b/>
            <sz val="9"/>
            <color rgb="FF000000"/>
            <rFont val="Tahoma"/>
            <family val="2"/>
          </rPr>
          <t>Debe ser coherente con las evidencias que soportan el resultado y con las variables del indicador.</t>
        </r>
      </text>
    </comment>
    <comment ref="F28" authorId="1" shapeId="0" xr:uid="{CF55701F-9046-4DC1-9D73-41D806056240}">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B69C49D3-587E-4182-A437-73ECD738322B}">
      <text>
        <r>
          <rPr>
            <b/>
            <sz val="9"/>
            <color rgb="FF000000"/>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Usuario</author>
    <author>Camilo Bautista Beltran</author>
    <author>Yamile Espinosa Galindo</author>
  </authors>
  <commentList>
    <comment ref="A6" authorId="0" shapeId="0" xr:uid="{18A283C2-899E-41E3-AC2B-E1D018EC408D}">
      <text>
        <r>
          <rPr>
            <b/>
            <sz val="9"/>
            <color indexed="81"/>
            <rFont val="Tahoma"/>
            <family val="2"/>
          </rPr>
          <t>Transcriba el Objetivo Estratégico para el cual se formula la meta estratégica</t>
        </r>
      </text>
    </comment>
    <comment ref="A8" authorId="0" shapeId="0" xr:uid="{933D2E91-8D51-4071-A1F7-F20BA8968869}">
      <text>
        <r>
          <rPr>
            <b/>
            <sz val="9"/>
            <color indexed="81"/>
            <rFont val="Tahoma"/>
            <family val="2"/>
          </rPr>
          <t xml:space="preserve">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
</t>
        </r>
      </text>
    </comment>
    <comment ref="C8" authorId="0" shapeId="0" xr:uid="{35D6F899-8908-4DCE-9DFC-DD8D41DDFF95}">
      <text>
        <r>
          <rPr>
            <b/>
            <sz val="9"/>
            <color indexed="81"/>
            <rFont val="Tahoma"/>
            <family val="2"/>
          </rPr>
          <t xml:space="preserve">Numeración consecutiva establecida por la Oficina de Planeacion SDG. </t>
        </r>
      </text>
    </comment>
    <comment ref="A9" authorId="0" shapeId="0" xr:uid="{4DA55B53-0AC8-4A32-B3EF-A99A4174A85F}">
      <text>
        <r>
          <rPr>
            <b/>
            <sz val="9"/>
            <color indexed="81"/>
            <rFont val="Tahoma"/>
            <family val="2"/>
          </rPr>
          <t>Indique un nombre corto que refleje lo que pretende medir. 
Ej. Porcentaje de presupuesto ejecutado en Innovación</t>
        </r>
      </text>
    </comment>
    <comment ref="A10" authorId="0" shapeId="0" xr:uid="{0FD48745-FF4D-4D04-BDAF-8B0694336AFC}">
      <text>
        <r>
          <rPr>
            <b/>
            <sz val="9"/>
            <color indexed="81"/>
            <rFont val="Tahoma"/>
            <family val="2"/>
          </rPr>
          <t>Indique la fórmula (relación entre variables) que permite medir el cumplimiento de la meta. Debe existir una coherencia lógica entre la magnitud y unidad de medida de la meta y las variables del indicador. 
Ej. ((Número de personas capacitadas en …. / Número de funcionarios ) * 100)</t>
        </r>
      </text>
    </comment>
    <comment ref="A11" authorId="0" shapeId="0" xr:uid="{81E1A38C-7771-4E21-8555-EEB815A9FA0C}">
      <text>
        <r>
          <rPr>
            <b/>
            <sz val="9"/>
            <color indexed="81"/>
            <rFont val="Tahoma"/>
            <family val="2"/>
          </rPr>
          <t>Escriba como se interpreta el resultado del indicador. Ej. 
- Porcentaje de ____
- Informes ______
- Intervenciones realizadas</t>
        </r>
      </text>
    </comment>
    <comment ref="A12" authorId="0" shapeId="0" xr:uid="{84B463F9-D1F7-4B61-8876-DEF68914B0CC}">
      <text>
        <r>
          <rPr>
            <b/>
            <sz val="9"/>
            <color indexed="81"/>
            <rFont val="Tahoma"/>
            <family val="2"/>
          </rPr>
          <t xml:space="preserve">Indique el tipo de indicador: 
- Eficancia 
- Eficiencia 
- Efectividad </t>
        </r>
      </text>
    </comment>
    <comment ref="A13" authorId="0" shapeId="0" xr:uid="{9C389C9F-6980-4CCC-B880-C10F67118145}">
      <text>
        <r>
          <rPr>
            <b/>
            <sz val="9"/>
            <color indexed="81"/>
            <rFont val="Tahoma"/>
            <family val="2"/>
          </rPr>
          <t>La frecuencia de medición es Trimestral, por lo tanto no se debe diligenciar este campo con otra información.</t>
        </r>
      </text>
    </comment>
    <comment ref="A14" authorId="0" shapeId="0" xr:uid="{6718F73B-E1C6-4800-AEEB-8945D41DDCE4}">
      <text>
        <r>
          <rPr>
            <b/>
            <sz val="9"/>
            <color indexed="81"/>
            <rFont val="Tahoma"/>
            <family val="2"/>
          </rPr>
          <t>Indique la herramienta o aplicativo donde reposa la información que da origen a la información que se reporta, y permite su verificación o validación detallada.</t>
        </r>
      </text>
    </comment>
    <comment ref="C14" authorId="0" shapeId="0" xr:uid="{9999A9E0-2597-49DF-A6E4-D8D49D246EA0}">
      <text>
        <r>
          <rPr>
            <b/>
            <sz val="9"/>
            <color indexed="81"/>
            <rFont val="Tahoma"/>
            <family val="2"/>
          </rPr>
          <t>Incluir la fuente de donde se obtiene la información para medir el indicador, no el responsable</t>
        </r>
      </text>
    </comment>
    <comment ref="A15" authorId="0" shapeId="0" xr:uid="{A69A6370-4C60-456C-9793-5E6BC0590AE9}">
      <text>
        <r>
          <rPr>
            <b/>
            <sz val="9"/>
            <color indexed="81"/>
            <rFont val="Tahoma"/>
            <family val="2"/>
          </rPr>
          <t>Indique el nombre de la evidencia que se aportará durante el seguimiento. 
Ej. 
- Informe de XX
- Evidencia de reunión
- Reporte XXX
- Fotografías de XX
NOTA:  NO incluya URL, link o enlaces a aplicativos.</t>
        </r>
      </text>
    </comment>
    <comment ref="A16" authorId="0" shapeId="0" xr:uid="{B5EA6F8F-DA82-405B-A944-CB3E4B22D469}">
      <text>
        <r>
          <rPr>
            <b/>
            <sz val="9"/>
            <color indexed="81"/>
            <rFont val="Tahoma"/>
            <family val="2"/>
          </rPr>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r>
      </text>
    </comment>
    <comment ref="A17" authorId="0" shapeId="0" xr:uid="{AE5EC1E3-E02E-4383-8532-2893B872D241}">
      <text>
        <r>
          <rPr>
            <b/>
            <sz val="9"/>
            <color indexed="81"/>
            <rFont val="Tahoma"/>
            <family val="2"/>
          </rPr>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r>
      </text>
    </comment>
    <comment ref="A18" authorId="0" shapeId="0" xr:uid="{B7FF11D1-DC7C-4A84-B08D-DA71170F6EE3}">
      <text>
        <r>
          <rPr>
            <b/>
            <sz val="9"/>
            <color indexed="81"/>
            <rFont val="Tahoma"/>
            <family val="2"/>
          </rPr>
          <t>De acuerdo con el comportamiento de la meta y la acumulación o no de los datos para el cuatrienio, seleccione una de las siguientes opciones (según corresponda): 
- Suma
- Creciente
- Decreciente
- Constante</t>
        </r>
      </text>
    </comment>
    <comment ref="A22" authorId="0" shapeId="0" xr:uid="{082EBB57-B85C-4DD9-980C-C560AEC3E38C}">
      <text>
        <r>
          <rPr>
            <b/>
            <sz val="9"/>
            <color indexed="81"/>
            <rFont val="Tahoma"/>
            <family val="2"/>
          </rPr>
          <t>Indique la magnitud esperada para el año o vigencia.</t>
        </r>
      </text>
    </comment>
    <comment ref="A23" authorId="0" shapeId="0" xr:uid="{FB355206-A4D2-49A8-AB0A-A1E8042FFF9F}">
      <text>
        <r>
          <rPr>
            <b/>
            <sz val="9"/>
            <color indexed="81"/>
            <rFont val="Tahoma"/>
            <family val="2"/>
          </rPr>
          <t>Indique la magnitud alcanzada para el año o vigencia. El dato se acumula para la vigencia de acuerdo con el tipo de programación.</t>
        </r>
      </text>
    </comment>
    <comment ref="A24" authorId="0" shapeId="0" xr:uid="{3B5892A4-A9DA-41C0-9AEA-3738091D67D5}">
      <text>
        <r>
          <rPr>
            <b/>
            <sz val="9"/>
            <color indexed="81"/>
            <rFont val="Tahoma"/>
            <family val="2"/>
          </rPr>
          <t>Es el porcentaje obtenido como resultado de dividir lo ejecutado acumulado entre lo programado acumulado, de acuerdo con el tipo de programación del indicador.</t>
        </r>
      </text>
    </comment>
    <comment ref="A25" authorId="0" shapeId="0" xr:uid="{04AED8D9-00F1-481C-ACD8-689410E634A2}">
      <text>
        <r>
          <rPr>
            <b/>
            <sz val="9"/>
            <color indexed="81"/>
            <rFont val="Tahoma"/>
            <family val="2"/>
          </rPr>
          <t>Es el porcentaje de avance acumulado del indicador durante el cuatrienio, de acuerdo con el tipo de programación.</t>
        </r>
      </text>
    </comment>
    <comment ref="B28" authorId="0" shapeId="0" xr:uid="{740D2515-FF0E-4F6C-9FB4-A3C993E041D0}">
      <text>
        <r>
          <rPr>
            <b/>
            <sz val="9"/>
            <color indexed="81"/>
            <rFont val="Tahoma"/>
            <family val="2"/>
          </rPr>
          <t>Indique el año para el cual se está realizando lal medición del indicador</t>
        </r>
      </text>
    </comment>
    <comment ref="C28" authorId="1" shapeId="0" xr:uid="{322EAE86-5607-4C65-B853-80D94D83AF12}">
      <text>
        <r>
          <rPr>
            <b/>
            <sz val="9"/>
            <color indexed="81"/>
            <rFont val="Tahoma"/>
            <family val="2"/>
          </rPr>
          <t>Corresponde al lapso de tiempo para la medición del indicador estratégico.
Ej. 
ENERO-MARZO
ABRIL-JUNIO
JULIO-SEPTIEMBRE
OCTUBRE-DICIEMBRE</t>
        </r>
      </text>
    </comment>
    <comment ref="D28" authorId="1" shapeId="0" xr:uid="{DF4733F5-97CF-4BB8-8E82-6D2CC163353B}">
      <text>
        <r>
          <rPr>
            <b/>
            <sz val="9"/>
            <color indexed="81"/>
            <rFont val="Tahoma"/>
            <family val="2"/>
          </rPr>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r>
      </text>
    </comment>
    <comment ref="E28" authorId="1" shapeId="0" xr:uid="{D35559A7-B757-431A-A6B6-5B67795A3B60}">
      <text>
        <r>
          <rPr>
            <b/>
            <sz val="9"/>
            <color indexed="81"/>
            <rFont val="Tahoma"/>
            <family val="2"/>
          </rPr>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r>
      </text>
    </comment>
    <comment ref="F28" authorId="1" shapeId="0" xr:uid="{347679BA-C2AA-4515-A467-24576990EBE6}">
      <text>
        <r>
          <rPr>
            <b/>
            <sz val="9"/>
            <color indexed="81"/>
            <rFont val="Tahoma"/>
            <family val="2"/>
          </rPr>
          <t xml:space="preserve">Es el resultado de dividir la magnitud ejecutada sobre la magnitud programada para el periodo de medición. Ej. 30%/40% dado como resultado de la medición:  75% </t>
        </r>
      </text>
    </comment>
    <comment ref="G28" authorId="2" shapeId="0" xr:uid="{69F16F92-DD05-49D4-9C58-0E2A12A1B611}">
      <text>
        <r>
          <rPr>
            <b/>
            <sz val="9"/>
            <color indexed="81"/>
            <rFont val="Tahoma"/>
            <family val="2"/>
          </rPr>
          <t>Describa los resultados obtenidos del avance del indicador frente a lo programado. Si no se cumplió la meta del periodo, identifique la(s) causa(s) y las posibles soluciones. El análisis debe considerar además la descripción de las  variables del indicador.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<sst xmlns="http://schemas.openxmlformats.org/spreadsheetml/2006/main" count="1590" uniqueCount="510">
  <si>
    <t>PROGRAMACIÓN Y SEGUIMIENTO DEL PLAN ESTRATÉGICO SECTORIAL
Objetivos Estratégicos</t>
  </si>
  <si>
    <t>Código: PLE-PGS-F001
Versión: 03
Caso HOLA : 104664
Vigencia: 23 de diciembre de 2024</t>
  </si>
  <si>
    <t>No. OE</t>
  </si>
  <si>
    <t>OBJETIVO ESTRATÉGICO</t>
  </si>
  <si>
    <t>No. ME</t>
  </si>
  <si>
    <t>META ESTRATÉGICA</t>
  </si>
  <si>
    <t>PONDERACIÓN META ESTRATÉGICA</t>
  </si>
  <si>
    <t>% AVANCE ACUMULADO CUATRIENIO</t>
  </si>
  <si>
    <t>APORTE META ESTRATÉGICA</t>
  </si>
  <si>
    <t>AVANCE OBJETIVO ESTRATÉGICO</t>
  </si>
  <si>
    <t>2024
(jul-dic)</t>
  </si>
  <si>
    <t>2025
(ene-dic)</t>
  </si>
  <si>
    <t>2026
(ene-dic)</t>
  </si>
  <si>
    <t>2027
(ene-dic)</t>
  </si>
  <si>
    <t>2028
(ene-jun)</t>
  </si>
  <si>
    <t>Emprender acciones para el fortalecimiento institucional y normativo del Sector Gobierno, que faciliten la gobernabilidad local y la atención integral de las necesidades en materia de espacio público.</t>
  </si>
  <si>
    <t>Realizar un (1) documento técnico de rediseño institucional de la Defensoría del Espacio Público, de acuerdo con el estudio técnico que identifique y establezca las funciones y responsabilidades en materia de atención integral del espacio público, de las entidades y actores institucionales que intervienen en él.</t>
  </si>
  <si>
    <t>N/A</t>
  </si>
  <si>
    <t>Reglamentar y desarrollar siete (7) Comités de Gobernanza y Gestión del Espacio Público como instancia de coordinación ejecutiva de las entidades distritales, entorno a proyectos concretos y micro focalizados, y la resolución de las problemáticas asociadas a la construcción, recuperación, mantenimiento, embellecimiento y control del espacio público de Bogotá D.C., ejerciendo su Secretaría Técnica</t>
  </si>
  <si>
    <t>Implementar el 100% del Modelo de Gestión local que defina los parámetros y mecanismos de incidencia de la administración central en lo local</t>
  </si>
  <si>
    <t xml:space="preserve">Aumentar la participación ciudadana en los asuntos públicos del Sector Gobierno, con el fin de construir lazos de confianza y autodeterminación. </t>
  </si>
  <si>
    <t>Aplicar el modelo de fortalecimiento a 2000 organizaciones sociales comunales, medios comunitarios y de propiedad horizontal, para robustecer el tejido social barrial y local.</t>
  </si>
  <si>
    <t>Aumentar las competencias ciudadanas de 120.000 personas cualificando y dando sentido de bogotaneidad para la participación incidente y la gestión en asuntos públicos a nivel barrial y local</t>
  </si>
  <si>
    <t>Implementar cuatro (4) procesos de Presupuestos Participativos en las 20 Alcaldías Locales, a través del desarrollo de las Etapas dispuestas en el Acuerdo Distrital 878 de 2023 y el Decreto 495 de 2023</t>
  </si>
  <si>
    <t xml:space="preserve">Desarrollar treinta (30) asistencias técnicas a Alcaldías Locales y Consejos de Juventud, durante el cuatrienio (2024-mayo 2028), con el fin de garantizar el funcionamiento de los Consejos de Juventud. </t>
  </si>
  <si>
    <t>Producir información sobre participación incidente, políticas públicas y relaciones políticas, que fomente la transparencia, la democracia, la generción de una visión compartida de Ciudad y la toma de decisiones basada en evidencia.</t>
  </si>
  <si>
    <t>Realizar treinta y cinco (35) acciones de producción de información que permitan la comprensión de las dinámicas y tendencias de los asuntos públicos y faciliten una participación incidente basada en evidencia.</t>
  </si>
  <si>
    <t>Implementar el 100% de una (1) estrategia para centralizar y realizar de manera oportuna el seguimiento interinstitucional de las políticas públicas del Sector Gobierno, que permita la actualización y visualización en tiempo real del estado de avance.</t>
  </si>
  <si>
    <t xml:space="preserve">Elaborar diez (10) documentos de investigación y/o artículos sobre la situación política de la ciudad que sirvan como insumo para la toma de decisiones. </t>
  </si>
  <si>
    <t>Promover una cultura de paz en el territorio basada en los derechos humanos,  que fomente espacios de diálogo así como la transversalización del enfoque diferencial étnico-racial</t>
  </si>
  <si>
    <t>Atender el 100% de los espacios de diálogo que se generen en el marco de la implementación de los programas de Convivencia y Diálogo Social, que le apuesten al fomento de una cultura de paz y a la generación de espacios de participación y transformación de situaciones que afecten la convivencia en el Distrito Capital.</t>
  </si>
  <si>
    <t>Desarrollar tres (3) estrategias de transversalización del enfoque diferencial étnico a nivel sectorial y local que permita garantizar los derechos de los Pueblos Indígenas, Pueblo Rrom, Comunidades Negras, Afrocolombianas, Raizales y Palenqueras de Bogotá, generando relaciones de confianza y respeto por la diferencia.</t>
  </si>
  <si>
    <t>Desarrollar capacidades técnicas y tecnológicas en el Sector Gobierno para fortalecer el conocimiento, las capacidades institucionales y la articulacion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t>
  </si>
  <si>
    <t>Realizar el 100% del acompañamiento técnico y metodológico a las entidades del Sector Gobierno para la implementación de los servicios digitales básicos de interoperabilidad, carpeta ciudadana y autenticación digital, mediante mesas de trabajo y de acuerdo con los compromisos de las entidades.</t>
  </si>
  <si>
    <t xml:space="preserve"> Implementar un (1) servicio web de intercambio de información (interoperabilidad) a través de la plataforma X Road con la Superintendencia de Notariado y Registro - SNR</t>
  </si>
  <si>
    <t>Ejecutar cuatro (4) jornadas de socialización, difusión y apropiación de competencias de las entidades que conforman el Sector Gobierno.</t>
  </si>
  <si>
    <t>Realizar dieciséis (16) seguimientos trimestrales para la revisión y discusión de indicadores cuantitativos y cualitativos de respuesta oportuna de peticiones ciudadanas por parte de las entidades que integran el Sector Gobierno.</t>
  </si>
  <si>
    <t>PROGRAMACIÓN Y SEGUIMIENTO DEL PLAN ESTRATÉGICO SECTORIAL
Metas e Indicadores</t>
  </si>
  <si>
    <t>OBJETIVO ESTRATÉGICO:</t>
  </si>
  <si>
    <t>Emprender acciones para el fortalecimiento institucional y normativo del Sector Gobierno, que faciliten la gobernabilidad local y la atención integral de las necesidades en materia de espacio público</t>
  </si>
  <si>
    <t>META ESTRATÉGICA:</t>
  </si>
  <si>
    <t>No. 01</t>
  </si>
  <si>
    <t>NOMBRE DEL INDICADOR:</t>
  </si>
  <si>
    <t>Documento técnico de rediseño institucional del Departamento Administrativo de la Defensoría del Espacio Público realizado</t>
  </si>
  <si>
    <t>FÓRMULA DEL INDICADOR:</t>
  </si>
  <si>
    <t>Número de documentos técnicos de rediseño institucional de la Defensoría del Espacio Público realizado</t>
  </si>
  <si>
    <t>UNIDAD DE MEDIDA</t>
  </si>
  <si>
    <t>Documento técnico</t>
  </si>
  <si>
    <t>TIPO DE INDICADOR</t>
  </si>
  <si>
    <t>Eficacia</t>
  </si>
  <si>
    <t>FRECUENCIA DE LA MEDICIÓN</t>
  </si>
  <si>
    <t>Trimestral</t>
  </si>
  <si>
    <t>FUENTE DE INFORMACIÓN</t>
  </si>
  <si>
    <t>Documentos soporte del documento técnico</t>
  </si>
  <si>
    <t>EVIDENCIA ESPERADA</t>
  </si>
  <si>
    <t>Documento técnico de rediseño institucional de la Defensoría del Espacio Público</t>
  </si>
  <si>
    <t>RESPONSABLE DEL INDICADOR:</t>
  </si>
  <si>
    <t>DADEP - Oficina Asesora de Planeación</t>
  </si>
  <si>
    <t>LÍNEA BÁSE:</t>
  </si>
  <si>
    <t>Cero (0) documentos técnicos</t>
  </si>
  <si>
    <t>.</t>
  </si>
  <si>
    <t>TIPO DE PROGRAMACIÓN</t>
  </si>
  <si>
    <t>Suma</t>
  </si>
  <si>
    <t>PROGRAMACIÓN Y SEGUIMIENTO DEL INDICADOR</t>
  </si>
  <si>
    <t>AÑO 2024</t>
  </si>
  <si>
    <t>AÑO 2025</t>
  </si>
  <si>
    <t>AÑO 2026</t>
  </si>
  <si>
    <t>AÑO 2027</t>
  </si>
  <si>
    <t>AÑO 2028 (MAYO)</t>
  </si>
  <si>
    <t>TOTAL CUATRIENIO</t>
  </si>
  <si>
    <t>PROGRAMADO</t>
  </si>
  <si>
    <t>EJECUTADO</t>
  </si>
  <si>
    <t>% AVANCE VIGENCIA</t>
  </si>
  <si>
    <t>MEDICIÓN DEL INDICADOR</t>
  </si>
  <si>
    <t xml:space="preserve">No. </t>
  </si>
  <si>
    <t>AÑO</t>
  </si>
  <si>
    <t>PERIODO</t>
  </si>
  <si>
    <t>MAGNITUD PROGRAMADA PERIODO</t>
  </si>
  <si>
    <t>MAGNITUD EJECUTADA PERIODO</t>
  </si>
  <si>
    <t>RESULTADO DEL INDICADOR</t>
  </si>
  <si>
    <t>ANÁLISIS DEL INDICADOR</t>
  </si>
  <si>
    <t>Julio - Septiembre</t>
  </si>
  <si>
    <t>Meta no programada para el periodo. 
Durante el 2do semestre de 2024, se identificó que para adelantar un rediseño institucional de la Defensoría se hacía necesario contribuir en la elaboración de un estudio técnico de las competencias de las entidades distritales dentro de la administración, uso y disfrute del Espacio Público, el cual adelantará la Secretaría General de la Alcaldía</t>
  </si>
  <si>
    <t>Octubre - Diciembre</t>
  </si>
  <si>
    <t>Enero - Marzo</t>
  </si>
  <si>
    <t>Meta no programada para el periodo. 
Durante el 1er trimestre del año 2025, desde el Observatorio de la Defensoría se está realizando la actualización del diagnósitco del espacio público en el Distrito Capital, el cual debe remitirse a la Secretaría General de la Alcaldía en el segundo trimestre de la vigencia, ya que es un insumo fundamental dentro del estudio de reestructuración de las competencias de las entidades distritales en lo referente a la administración y cuidado del espacio público, que se está adelantando desde dicha entidad. Por supuesto ese estudio incluye de manera trascendental, las necesidades de la Defensoría en lo que corresponde a su estructura y sus funciones.</t>
  </si>
  <si>
    <t>Abril - Junio</t>
  </si>
  <si>
    <t xml:space="preserve">El Subcomité Técnico del Comité Estratégico de Gobernanza y Gestión del Espacio Público, adelantó un ejercicio sistemático de recopilación y análisis de información sobre las competencias, funciones y cargas institucionales relacionadas con la gestión del espacio público en el Distrito Capital. Para tal fin, se llevaron a cabo mesas de trabajo con los sectores. Como resultado de este proceso, se cuenta actualmente con un consolidado de funciones y actividades institucionales que permitirá avanzar en el análisis de cargas operativas y responsabilidades sectoriales.
Ejercicio que contribuyó como insumo para el desarrollo del estudio técnico que se está realizando de manera interna, que incluye: el marco legal, un diagnóstico general de la situación actual del espacio público, el análisis funcional por entidades distritales, modelos comparados y una propuesta de hoja de ruta para dar cumplimiento a lo establecido en el plan de desarrollo. Este documento fue entregado a la Secretaría Distrital de Gobierno quien a su lo presentó al Concejo de Bogotá y esta pendiente de aprobación por parte de esta instancia. </t>
  </si>
  <si>
    <t>El 22 de septiembre se realizó reunión con la SecretarÍa de Gobierno con el equipo de la Dirección Distrital de Desarrollo Institucional que se encuentran realizando diagnostico del IDU y DADEP, por parte del DADEP se hace la presentación de las foratalezas, debilidades que se presentan en el desarrollo de sus actividades sobre el Espacio Público.</t>
  </si>
  <si>
    <t>No. 02</t>
  </si>
  <si>
    <t>Comité de Gobernanza y Gestión del Espacio Público reglamentado y con seguimiento</t>
  </si>
  <si>
    <t>Acto administrativo soporte y actas de los Comités realizados</t>
  </si>
  <si>
    <t>Norma mediante la cual se reglamenta el Comité de Gobernanza y Gestión del Espacio Público como instancia de coordinación ejecutiva y actas de su desarrollo con el seguimiento a sus competencias</t>
  </si>
  <si>
    <t>DADEP - Dirección y Oficina Asesora de Planeación</t>
  </si>
  <si>
    <t>Cero (0)</t>
  </si>
  <si>
    <t xml:space="preserve">Meta no programada para el periodo. </t>
  </si>
  <si>
    <t>El 28 de octubre de 2024, se expide el Decreto 375 por parte de la Alcadía Mayor, por medio del cual se reglamenta el Comité Estratégico de Gobernanza y Gestión del Espacio Público y se dictan otras disposiciones.
El 4 de diciembre de 2024, se realiza el 1er Comité Estratégico de Gobernanza y Gestión del Espacio Público.</t>
  </si>
  <si>
    <t>El 17 de febrero de 2025, se realiza el segundo Comité Estratégico de Gobernanza y Gestión del Espacio Público en el cual se adopta su reglamento interno, cuya acta se cuentra en elaboración por parte de la Secretaría Técnica (IPES)</t>
  </si>
  <si>
    <t xml:space="preserve">Durante el segundo trimestre de la vigencia 2025, se desarrollaron las siguientes sesiones del Comité Estratégico de Gobernanza y Gestión del Espacio Público:
*Mayo 19 de 2025, se realizó la contextualización a las demás entidades sobre los avances del documento en construcción sobre el fortalecimiento institucional. 
*Mayo 23 de 2025, se realizó la presentación Secretaría Distrital de Planeación sobre el documento Evaluación institucional y de operaciones al proceso de priorización, recuperación y sostenimiento del espacio público en el Distrito Capital. 
*Junio 09 de 2025,  se realizó la presentación del documento de fortalecimiento institucional por parte del DADEP a las demás entidades, como también la presentación de diapositivas sobre el documento. 
*Junio 12 de 2025, se realizó la votación asincrónica del documento de fortalecimiento institucional.
 Nota: Las actas se encuentran en proceso de elaboración y revisión por parte del Instituto para la Economía Social (IPES) quien tiene la secretaría técnica del Comité. </t>
  </si>
  <si>
    <t>Durante el tercer trimestre de la vigencia 2025, se desarrollaron las siguientes sesiones del Comité Estratégico de Gobernanza y Gestión del Espacio Público:
* Septiembre 22 de 2025,  Se da inició inició la ronda de presentaciones, mencionando el número de sesiones que han tenido en el año en sesiones extraordinarias, ordinarias y las UTA, también el número de protocolos aprobados. Posteriormente, el Comité Distrital de Espacio Público en su presentación llevó una discusión sobre el conflicto que existe en la aprobación de mobiliario urbano en proyectos especiales y la dificultad de este comité para aprobarlo. Finalmente, el Comité para la Práctica Responsable del Grafiti expuso las acciones que ha realizado como el lanzamiento del museo virtual, la Beca CDAU – DFBL, mesas intersectoriales; se mencionó el propósito de convocar a las diferentes instancias relacionadas con el espacio público como lo son la Comisión Intersectorial del Espacio Público, el Comité Distrital de Espacio Público y el Comité para la Práctica Responsable del Grafiti, para generar una articulación entre las instancias y estar al tanto de las acciones realizadas. 
Se socializaron los avances del proyecto de reajuste institucional.</t>
  </si>
  <si>
    <t>No.  03</t>
  </si>
  <si>
    <t>Implementar el 100% del Modelo de Gestión Local que defina los parámetros y mecanismos de incidencia de la administración central en lo local</t>
  </si>
  <si>
    <t xml:space="preserve">Modelo de acompañamiento y seguimiento de la Unidad de Gestión y Acción del Gabinete Local implementado </t>
  </si>
  <si>
    <t>(Número de acciones realizadas anualmente en el acompañamiento y seguimiento de la Unidad de Gestión y Acción del Gabinete Local / Número de acciones programadas anualmente en el acompañamiento y seguimiento de la Unidad de Gestión y Acción del Gabinete Local)</t>
  </si>
  <si>
    <t>Eficiencia</t>
  </si>
  <si>
    <t>Actas, soportes y/o informes de la Unidad de Gestión y Acción del Gabinete Local</t>
  </si>
  <si>
    <t>Informe trimestral de acompañamiento y seguimiento de la Unidad de Gestión y Acción del Gabinete Local</t>
  </si>
  <si>
    <t>Secretaría Distrital de Gobierno - Subsecretaría de Gestión Local</t>
  </si>
  <si>
    <t>Meta no programada para el periodo.</t>
  </si>
  <si>
    <t>En el primer trimestre de este año, se adelantaron las gestiones pertinentes para la proyección, discusión y aprobación del reglamento interno del Gabinete Local. Como resultado de lo anterior, se cumple con la programación establecida según documento formal presentado.</t>
  </si>
  <si>
    <t>Durante el segundo trimestre se elaboró el Informe ejecutivo de reporte de gestión frente a solicitudes de las alcaldías locales a entidades del distrito y de mesas interinstitucionales de trabajo para mejorar la gestión local.</t>
  </si>
  <si>
    <t xml:space="preserve">Para el III trimestre se presenta informe de las acciones adelantadas por el Gabinete Local para el fortalecimiento de la gobernanza territorial en Bogotá a través de sesiones, seguimiento de solicitudes y compromisos para mejorar la gestión local.				</t>
  </si>
  <si>
    <t>No. 04</t>
  </si>
  <si>
    <t>Número de organizaciones sociales comunales, medios comunitarios y de propiedad horizontal fortalecidas</t>
  </si>
  <si>
    <t xml:space="preserve">Número de organizaciones sociales comunales, medios comunitarios, de propiedad horizontal fortalecidas </t>
  </si>
  <si>
    <t xml:space="preserve">Organizaciones sociales comunales, medios comunitarios, de propiedad horizontal fortalecidas </t>
  </si>
  <si>
    <t>SIG Participo - Índice de fortalecimiento organizativo</t>
  </si>
  <si>
    <t>Documento de análisis de la aplicación del modelo de fortalecimiento</t>
  </si>
  <si>
    <t>IDPAC - Oficina Asesora de Planeación</t>
  </si>
  <si>
    <t>NA</t>
  </si>
  <si>
    <t>No. 05</t>
  </si>
  <si>
    <t>Número de personas formadas en competencias ciudadanas para la participación incidente y la gestión en asuntos públicos a nivel barrial y local</t>
  </si>
  <si>
    <t>Número de Personas formadas en competencias ciudadanas para la participación incidente y la gestión en asuntos públicos a nivel barrial y local</t>
  </si>
  <si>
    <t>Plataforma Moodle</t>
  </si>
  <si>
    <t>Informe de la Escuela de Participación</t>
  </si>
  <si>
    <t xml:space="preserve">Suma </t>
  </si>
  <si>
    <t xml:space="preserve">En el primer trimestre del año 2025, se formaron 9.539 ciudadanos a través de los procesos liderados por la Gerencia Escuela, fortaleciendo sus capacidades democráticas para incidir en la construcción de una cultura democrática, participativa y de paz. </t>
  </si>
  <si>
    <r>
      <t xml:space="preserve">En el tercer trimestre del año 2025, se formaron 16.820 ciudadanos a través de los procesos liderados por la Gerencia Escuela, fortaleciendo sus capacidades democráticas para incidir en la construcción de una cultura democrática, participativa y de paz. 
</t>
    </r>
    <r>
      <rPr>
        <b/>
        <i/>
        <sz val="11"/>
        <color theme="1"/>
        <rFont val="Aptos Display"/>
        <family val="2"/>
        <scheme val="major"/>
      </rPr>
      <t>Nota OAP:</t>
    </r>
    <r>
      <rPr>
        <i/>
        <sz val="11"/>
        <color theme="1"/>
        <rFont val="Aptos Display"/>
        <family val="2"/>
        <scheme val="major"/>
      </rPr>
      <t xml:space="preserve"> De acuerdo con lo indicado vía correo electrónico y según el archivo aportado como evidencia, el IDPAC informó que el total actualizado asciende a 16.820 personas formadas.</t>
    </r>
  </si>
  <si>
    <t>No.  06</t>
  </si>
  <si>
    <t>Número de Proceso de Presupuestos Participativos implementado en las 20 Alcaldías Locales, de acuerdo con las etapas dispuestas</t>
  </si>
  <si>
    <t>(No. Etapas del proceso desarrolladas / No. Etapas establecidas a ser desarrolladas anualmente del proceso de Presupuestos Participativos)</t>
  </si>
  <si>
    <t>Proceso de  Presupuestos Participativos implementado</t>
  </si>
  <si>
    <t>Proyecto de inversión 8004</t>
  </si>
  <si>
    <t xml:space="preserve">Informe de resultados del proceso de Presupuesto Participativos, que incluya las lecciones aprendidas del proceso. </t>
  </si>
  <si>
    <t>SDG - Despacho</t>
  </si>
  <si>
    <t>Un (1) proceso de implementación Presupuestos Participativos, Gobierno Abierto Bogotá, 2023</t>
  </si>
  <si>
    <t xml:space="preserve">Durante el III trimestre de 2024, se logró la consolidación de la "RUTA METODOLÓGICA PARA LA DISTRIBUCIÓN PORCENTUAL DE LOS RECURSOS DE INVERSIÓN DEL COMPONENTE DE PRESUPUESTOS PARTICIPATIVOS EN LOS PLANES DE DESARROLLO LOCALES 2025-2028", en el marco del proceso participativo para  la efectiva de la distribución porcentual de los conceptos de gasto en los Presupuestos Participativos de las 20 Alcaldías Locales, a través de la Circular Conjunta 015 de 2024, dando cumplimiento a las disposiciones del Decreto Distrital 495 de 2023. Esta implementación se realiza a través de la estrategia Bogotá Distribuye lo Local, la cual es un ejercicio de planeación participativa que da la guía para la asignación de los recursos a los Conceptos de Gasto de los Fondos de Desarrollo Local, en el marco de la estructuración de los Planes de Desarrollo Locales. Este ejercicio participativo logró la movilización de más de 105 mil ciudadanos de la capital. </t>
  </si>
  <si>
    <t>Durante el IV trimestre de 2024, se construyó, publicó e implementó la Ruta Metodológica para la implementación de los Presupuestos Participativos en la vigencia 2024, a partir de la Circular Conjunta 022 de 2024, que reglamenta la implementación del proceso en la vigencia 2024, desde la Secretaría Distrital de Gobierno, como parte de la Coordinación General de los Presupuestos Participativos en disposición del Acuerdo Distrital 878 de 2023, así como el Decreto Distrital 495 de 2023. 
A partir de la implementación de la estrategia Proyecta Local - Presupuestos Participativos se logró la participación de más de 195 mil ciudadanos y ciudadanas que participaron en las diferentes Etapas del proceso. Finalmente, como resultado de la implementación del mismo, se da cierre a Proyecta Local - Presupuestos Participativos, mediante la consolidación de los resultados y la suscripción de las 20 Actas de Acuerdo participativo, como los documentos de carácter vinculante para la incorporación de las iniciativas en la ejecución de recursos en los 20 Fondos de Desarrollo Locales a través de los Proyectos de Inversión.</t>
  </si>
  <si>
    <t xml:space="preserve">En el periodo reportado se inició el proceso de implementación de Proyecta Local - Presupuestos Participativos, establecido en la Directiva Conjunta 001 de 2025, en las veinte (20) alcaldías locales del distrito. Este documento reglamenta lo instaurado en  el Acuerdo Distrital 878 de 2023 y el Decreto 495 de 2023.
A la fecha de este reporte, se han ejecutado tres (3) de las cinco (5) etapas del proceso con el total cumplimiento de lo instaurado para su ejecución: i) Alistamiento, ii) Registro de propuestas y iii) Revisión técnica de propuestas. En los meses faltantes del año se materializaránlas etapas de: i) Priorización ciudadana y ii) Consolidación y resultados. </t>
  </si>
  <si>
    <t>No. 07</t>
  </si>
  <si>
    <t>Número de asistencias técnicas a Alcaldías Locales y Consejos de Juventud desarrolladas para garantizar su funcionamiento</t>
  </si>
  <si>
    <t xml:space="preserve">Número de asistencias técnicas a Alcaldías Locales y Consejos de Juventud desarrolladas </t>
  </si>
  <si>
    <t xml:space="preserve">Asistencias técnicas a Alcaldías Locales y Consejos de Juventud desarrolladas </t>
  </si>
  <si>
    <t>Proyecto inversión 8004</t>
  </si>
  <si>
    <t>Actas de asistencia técnica brindadas a Alcaldías Locales y Consejos de Juventud</t>
  </si>
  <si>
    <t>Durante el III trimestre de 2024, se llevaron a cabo varias asistencias técnicas a Alcaldías Locales y Consejos de Juventud  para garantizar su funcionamiento; entre las actividades realizadas para el mes de julio 2024 se realizó la radicación del proyecto de resolución para designar el Nuevo Consejo Distrital de Juventud 2024 y se promovió un intercambio de experiencias interregionales entre jóvenes consejeros de Bogotá y jóvenes de consejos y plataformas de juventud de Antioquia. En el mes de agosto, se realizó la mesa de concertación en la localidad de Tunjuelito para fortalecer los procesos juveniles y suplir vacancias, así mismo se llevó a cabo la sesión mensual con los referentes locales de las alcaldías para dar seguimiento a los temas de juventud. En el mes de septiembre, se llevó a cabo la firma de la Resolución 013 de 2024, la cual conforma el nuevo Consejo Distrital de Juventud y su posesión el 11 de septiembre, consolidando el empoderamiento juvenil y promoviendo espacios de participación en la toma de decisiones. Adicionalmente, se realizó asistencia técnica a las Alcaldías Locales, con reuniones de seguimiento que permitieron revisar compromisos y vacancias en las localidades de Teusaquillo, Fontibón, Santa Fe, San Cristóbal, Ciudad Bolívar, Usaquén, Chapinero, Suba, Tunjuelito, Rafael Uribe Uribe y Barrios Unidos, asegurando la implementación efectiva de políticas públicas juveniles.</t>
  </si>
  <si>
    <t>Durante el IV trimestre de 2024, se avanzó en la asistencia técnica  a Alcaldías Locales y Consejos de Juventud, con el propósito de garantizar el funcionamiento de los Consejos de Juventud;  para el mes de octubre se llevó a cabo el cierre de la Semana Local de Juventud en Rafael Uribe Uribe, y se realizaron reuniones con los consejos locales de Juventud de Usaquén, Engativá, Fontibón y Usme, fortaleciendo estos espacios de participación juvenil; así mismo se acompañó la sesión del Consejo Distrital de Juventud donde se eligió el delegado al Consejo Nacional de Juventud. En el mes de noviembre, se brindó asistencia técnica a las Alcaldías locales, destacando la capacitación sobre el estatuto de ciudadanía juvenil y la organización de sesiones de interlocución y seguimiento en localidades como Barrios Unidos, Usaquén y Kennedy. En el mes de diciembre, se realizaron reuniones de organización para la asamblea local de juventud en Usaquén y una salida ecológica a la localidad de Sumapaz, consolidando los esfuerzos por fortalecer la participación juvenil a nivel local y distrital.</t>
  </si>
  <si>
    <t xml:space="preserve">Durante el primer trimestre de la vigencia 2025, se realizó asistencia técnica  a Alcaldías Locales y Consejos de Juventud, con el propósito de garantizar el funcionamiento de los Consejos de Juventud. En el mes enero, se realizó una sesión con los referentes de juventud de las localidades para fomentar el trabajo en equipo y la importancia de los procesos que tendrán prioridad esta vigencia, como lo son las elecciones y pedagogía de los Consejos de Juventud; así mismo, se acompañó la Primera Sesión Ordinaria del Consejo Distrital de Juventud. En el mes de febrero, se socializó la estrategia Soy joven, soy Bogotá con los alcaldes locales y se presentó un borrador de recomendaciones para el proceso electoral de los Consejos de Juventud; se discutieron temas de seguridad y participación en una mesa de trabajo entre el Subsistema Distrital de juventud y la Secretaria Distrital de Gobierno. En el mes de marzo, se desarrollaron reuniones de articulación con la Alcaldía Local de Kennedy y la Secretaría de Integración Social, además de sesiones de contextualización para los nuevos referentes de juventud  y seguimiento a vacancias de la localidad de Los Mártires. Así mismo, se llevaron a cabo sesiones en la localidad de Kennedy para fortalecer la incidencia juvenil y se acompañó la sesión del Consejo Local de Juventud con el fin de acompañar y asesorar en materia de acciones de Semana Local de Juventud y Asamblea Local de Juventud. En la sesión extraordinaria del Consejo Local de Juventud se acompañó a las y los jóvenes a socializar la propuesta de Asamblea Distrital de Juventud que se espera llevar a cabo en Bogotá para esta vigencia. Adicionalmente a ello, las y los Consejeros Distritales de Juventud se reunieron con el Secretario de Gobierno para abordar diferentes estrategias y acciones desde sus roles con el fin de ser escuchados y ser agentes de cambio en las estrategias presentadas por el distrito frente a la pedagogía y elecciones del presente año. </t>
  </si>
  <si>
    <t xml:space="preserve">En el  segundo trimestre de la vigencia 2025, se  realizaron acciones enmarcadas en la asistencia técnica a Alcaldías Locales y Consejos Locales de Juventud y pedagogía en el marco de las elecciones de los Consejos Locales de Juventd con el propósito de garantizar el funcionamiento de los Consejos de Juventud. 
En el mes de abril, entre las acciones realizadas se resalta la asistencia a la sesión del Consejo Distrital de Juventud; el acompañamiento a los Consejos Locales de Juventud de las localidades de Barrios Unidos y Teusaquillo; la  sesión mensual con los referentes locales de juventud, aclarando temas sobre las Elecciones de los Consejos Locales de Juventud vigencia 2025; la instalación del Comité Organizador Distrital de las Elecciones a los Consejos Locales de Juventud, con el objetivo de garantizar un proceso electoral transparente para las y los jóvenes de la ciudad. En este contexto, se acompañó la instalación de los Comités Organizadores Locales en Chapinero, Rafael Uribe Uribe, San Cristóbal, Fontibón, Tunjuelito y Teusaquillo. Adicionalmente, se acompañó a la sesión de interlocución entre el Consejo Distrital de Juventud y el Concejo de Bogotá, donde las y los consejeros de juventud presentaron ponencias sobre temas como medio ambiente, educación y seguridad.
En el mes de mayo, se acompañó a la sesión del Consejo Distrital de Juventud, con el fin de socializar temas pertinentes a la Asamblea Distrital de Juventud. Asimismo, se realizó y acompañó el lanzamiento y las primeras sesiones de la Escuela de Participación y Liderazgo Juvenil "Lidera Bogotá", en el curso "Soy joven, soy Bogotá". Además, se acompañó en la sesión de interlocución entre el Alcalde Mayor de Bogotá D.C. y el Consejo Distrital de Juventud, donde las y los consejeros presentaron ponencias sobre temas como medio ambiente, educación, empleo, vivienda y salud. De igual manera, se realizó asistencia técnica a las Alcaldías Locales de Chapinero, Usme y La Candelaria, así como aclaración de dudas a los referentes locales de juventud.
En el mes de junio, se llevó a cabo asistencia técnica al Consejo Distrital de Juventud y asistió a la Alcaldía Local de La Candelaria para la realización de la Asamblea Local de Juventud. También se brindó asistencia técnica a las Alcaldías Locales de Suba y Rafael Uribe Uribe, y una asistencia general a todas las alcaldías locales con el fin de articular fechas de pedagogía de la estrategia "Soy joven, soy Bogotá". Además, se acompañaron actividades pedagógicas de la estrategia en las alcaldías de Usaquén, Usme, Bosa, Barrios Unidos, Antonio Nariño, Rafael Uribe Uribe y Puente Aranda. Finalmente, se asistió a la reunión mensual de los referentes locales de juventud.
</t>
  </si>
  <si>
    <r>
      <t xml:space="preserve">Durante el tercer trimestre de la vigencia 2025, se llevaron a cabo dos (2) asistencias técnicas aa Alcaldías Locales y Consejos de Juventud, desarrolladas a través de diferentes acciones y sesiones de acompañamiento, así: 
1.	</t>
    </r>
    <r>
      <rPr>
        <u/>
        <sz val="11"/>
        <color theme="1"/>
        <rFont val="Aptos Display"/>
        <family val="2"/>
        <scheme val="major"/>
      </rPr>
      <t>Asistencia técnica a Consejos de Juventud:</t>
    </r>
    <r>
      <rPr>
        <sz val="11"/>
        <color theme="1"/>
        <rFont val="Aptos Display"/>
        <family val="2"/>
        <scheme val="major"/>
      </rPr>
      <t xml:space="preserve"> se evidencia en el desarrollo de 35 actas. Entre las acciones realizadas, se resalta en el mes de julio la asistencia a la sesión del Consejo Distrital de Juventud; el acompañamiento a las y los jóvenes de las comunidades NARP; la realización de la mesa de seguridad con el Consejo Distrital de Juventud y la Comisión de Concertación y Decisión Distrital; la sesión mensual con los referentes locales de juventud; y el acompañamiento al segundo Comité Organizador de Elecciones de los Consejos Locales de Juventud en las localidades de Suba, San Cristóbal, Barrios Unidos, Engativá, Ciudad Bolívar, Fontibón, Usme, La Candelaria, Kennedy, Los Mártires y Antonio Nariño, con el fin de garantizar un proceso electoral transparente para las y los jóvenes de la ciudad.
En el mes de agosto se resalta el acompañamiento a la cuarta sesión de la Escuela Lidera Bogotá; la mesa de Concertación y Decisión de la localidad de Fontibón; el acompañamiento a la Semana de la Juventud de la localidad de Sumapaz; el desarrollo del encuentro distrital con jóvenes NARP e indígenas; y la sesión ordinaria del Consejo Distrital de Juventud. Asimismo, se acompañaron los sorteos de la tarjeta electoral en las localidades de Puente Aranda, Los Mártires, Santa Fe, Usaquén, Tunjuelito, Ciudad Bolívar y Teusaquillo, y se realizó seguimiento a las alcaldías locales de Ciudad Bolívar, Antonio Nariño, Kennedy, Sumapaz, Barrios Unidos, Engativá, Suba y La Candelaria.
En el mes de septiembre, se acompañó la designación de las diferentes curules especiales de las localidades de Usme, Bosa, Usaquén, Ciudad Bolívar y Kennedy, así como la formalización de las curules especiales palenqueras y la Asamblea NARP.
2.	</t>
    </r>
    <r>
      <rPr>
        <u/>
        <sz val="11"/>
        <color theme="1"/>
        <rFont val="Aptos Display"/>
        <family val="2"/>
        <scheme val="major"/>
      </rPr>
      <t>Asistencia técnica a las Alcaldías Locales:</t>
    </r>
    <r>
      <rPr>
        <sz val="11"/>
        <color theme="1"/>
        <rFont val="Aptos Display"/>
        <family val="2"/>
        <scheme val="major"/>
      </rPr>
      <t xml:space="preserve"> se desarrollaron nueve (9) reuniones de seguimiento con las alcaldías locales de Santa Fe, Suba, Engativá, Barrios Unidos, Teusaquillo, Sumapaz, Antonio Nariño, Kennedy, Ciudad Bolívar, Los Mártires, Fontibón, La Candelaria, Rafael Uribe Uribe, Usaquén, Chapinero, Usme, Puente Aranda, Tunjuelito, San Cristóbal y Bosa, con el fin de revisar aspectos específicos de las acciones en el territorio, aclarar dudas sobre vacancias y actualizar los documentos en las carpetas asignadas por localidad.</t>
    </r>
  </si>
  <si>
    <t>No. 08</t>
  </si>
  <si>
    <t>Número de acciones de producción de información que permitan la comprensión de las dinámicas y tendencias de los asuntos públicos y faciliten una participación incidente basada en evidencia</t>
  </si>
  <si>
    <t>Acciones de producción de información que permitan la comprensión de las dinámicas y tendencias de los asuntos públicos y faciliten una participación incidente basada en evidencia</t>
  </si>
  <si>
    <t>Observatorio de Participación</t>
  </si>
  <si>
    <t>Documentos de producción de información de participación incidente</t>
  </si>
  <si>
    <t>Durante el periodo se realizaron los procesos de contratación asociados a la meta</t>
  </si>
  <si>
    <t>Desde el Observatorio de Participación Ciudadana, mediante mesas de trabajo y reuniones, se desarrollaron cuatro iniciativas de producción de información, con el fin de plasmar en ellas conceptos claves en cuanto a participación ciudadana y su incidencia en las acciones que viene adelantando el IDPAC con la ciudadanía. A continuación, se relacionan las cuatro acciones sobre participación ciudadana: 1. Cartilla de Tejido asociativo, 2. Cartilla de Agenda y Repertorios de Acción Colectiva, 3. Cartilla de Políticas Públicas y 4. Cartilla de Cultura Política, las cuales dan respuesta a las líneas de investigación del Observatorio de la Participación y cuyo objetivo es el de contextualizar e informar sobre conceptos claves y el trabajo del Instituto en el marco de la Participación Ciudadana.</t>
  </si>
  <si>
    <t xml:space="preserve">Para el primer trimestre de la vigencia 2025 se encontraban adelantando los procesos de contratación asociados a los proyectos de invesión, por lo tanto no se programó magnitud para el periodo. </t>
  </si>
  <si>
    <t>Durante el primer semestre se avanzó en la implementación de documentos técnicos y acciones de socialización orientadas al fortalecimiento de la participación ciudadana, con enfoque en cultura democrática, derechos, y equidad de género, se elaboraron y gestionaron productos de análisis técnico (boletines, manuales, diagnósticos y documentos estratégicos) y se desarrollaron espacios de intercambio y articulación interinstitucional con entidades. Iniciativas de producción: 1.  Se avanzó en la etapa final de elaboración del Boletín de Análisis de la Encuesta Bienal de Cultura Ciudadana y Garantía de Derechos 2023. 2. Memorando de entendimiento con la Sociedad de Mejoras y Ornato, orientado a establecer estrategias metodológicas que respalden el trabajo de las organizaciones sociales. 3. Generación de un documento de análisis, retomando el diseño sobre percepciones y prácticas de consumo y ahorro de agua en Unidades de Propiedad Horizontal.</t>
  </si>
  <si>
    <t>Durante el trimestre, el Observatorio adelantó diagnósticos locales en Ciudad Bolívar, Barrios Unidos, Engativá, Chapinero, Sumapaz y Los Mártires, y elaboró productos estratégicos como el Manual de Mecanismos de Participación, el documento “Panorama de la Participación en Bogotá”, y los análisis sobre Comités de Libertad Religiosa y Presupuestos Participativos (2021–2024).
Asimismo, se desarrolló el estudio “Instancias de Participación Ciudadana en Bogotá (2021–2025): Diagnóstico y Perspectiva”, que ofrece un balance general y proyecciones del ejercicio participativo en el Distrito.
En conjunto, estos productos fortalecen la capacidad analítica e institucional del Observatorio, aportando evidencia clave para la planeación y evaluación de las políticas públicas de participación ciudadana.</t>
  </si>
  <si>
    <t>No. 09</t>
  </si>
  <si>
    <t>Porcentaje de implementación de la estrategia de seguimiento de las políticas públicas del Sector Gobierno implementada</t>
  </si>
  <si>
    <t>Estrategia de seguimiento de las políticas públicas del Sector Gobierno implementada</t>
  </si>
  <si>
    <t>Reportes de seguimiento - Sitio Sharepoint Gr Oficina Asesora de Planeación - SDG</t>
  </si>
  <si>
    <t>Informe de la implementación de la estrategia con el estado de avance de las políticas públicas del Sector Gobierno</t>
  </si>
  <si>
    <t>Secretaría Distrital de Gobierno - Oficina Asesora de Planeación</t>
  </si>
  <si>
    <t>No disponible</t>
  </si>
  <si>
    <t>Se dio inicio al desarrollo de la estrategia generando un plan de trabajo con profesionales de las OAP de la entidades del sector gobierno (SDG, DADEP e IDPAC).  El propósito principal de la estrategia es consolidar mecanismos efectivos de coordinación entre las entidades, que permitan garantizar la calidad, oportunidad y claridad en la información reportada, cumpliendo con los requerimientos establecidos por la Secretaría Distrital de Planeación (SDP) y, a su vez, promover una gestión sectorial articulada, técnica y sustentada en evidencia.</t>
  </si>
  <si>
    <t>Se continuó con la implementación de la estrategia desarrollando las actividades programadas en el plan de trabajo de implementación, depurando los lineamientos que siguen en construcción y afinando los canales de comunicación, la brecha del nivel de avance se explica dada el inicio de la implementación de la estrategia permitio establecer la complejidad de la implementación de las acciones planteadas y la ponderación más alta esta hacia el final de la ejecución de la misma manera. Se espera tener el cumplimiento del 100% de la estrategía al finalizar la vigencia de acuerdo con la programación del plan.</t>
  </si>
  <si>
    <t>No. 10</t>
  </si>
  <si>
    <t>Documentos de investigación y/o artículos sobre la situación política de la ciudad que sirvan como insumo para la toma de decisiones</t>
  </si>
  <si>
    <t>Número de documentos de investigación y/o artículos sobre la situación política de la Ciudad elaborados</t>
  </si>
  <si>
    <t>Proyecto de inversión 8020</t>
  </si>
  <si>
    <t>Informe con los documentos de investigación y/o artículos elaborados</t>
  </si>
  <si>
    <t>Secretaría Distrital de Gobierno - Dirección de Relaciones Políticas</t>
  </si>
  <si>
    <t>4 documentos de investigación elaborados en el Plan de Desarrollo 2020 - 2024</t>
  </si>
  <si>
    <t xml:space="preserve">Se elaboró el documento "PDD Puente entre la democracia y los consensos: Meta 09 Proyecto de Inversión 8020. Análisis del Proceso de Aprobación del Plan Distrital de Desarrollo 2024", por parte del Observatorio de Asuntos Políticos de la Dirección de Relaciones Políticas </t>
  </si>
  <si>
    <t>Se elaboró el documento "Localización y concentración electoral en Bogotá: Aportes metodológicos y hallazgos empíricos de las elecciones al Concejo de Bogotá de 2023 mediante el uso y evaluación del cociente de localización"</t>
  </si>
  <si>
    <t xml:space="preserve">Se elaboró el documento "Consejos Locales de juventud: lecciones para contruir espacios de particpación con articulación efectiva" </t>
  </si>
  <si>
    <t>No. 11</t>
  </si>
  <si>
    <t>Porcentaje de espacios de diálogo atendidos.</t>
  </si>
  <si>
    <t>(Número acompañamientos  de espacios de diálogo atendidos / Número acompañamientos a espacios de diálogo priorizados)x 100</t>
  </si>
  <si>
    <t>Porcentaje de acompañamientos a espacios de diálogo realizados.</t>
  </si>
  <si>
    <t>Reporte de las estrategias de los programas de Diálogo Social y Goles en Paz</t>
  </si>
  <si>
    <t>Actas de reunión de los espacios de diálogo realizados</t>
  </si>
  <si>
    <t>Secretaría Distrital de Gobierno - Dirección de Convivencia y Diálogo Social</t>
  </si>
  <si>
    <t>100% de acompañamientos de espacios de diálogo 2023</t>
  </si>
  <si>
    <t>Constante</t>
  </si>
  <si>
    <t>A partir de las estrategias propias del componente de Territorialización del Diálogo se implementaron un total de doce (12)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el Programa de Goles en Paz, se acompañó y orientó técnicamente a partir del fomento de los pilares del Barrismo Social y la Convivencia Ciudadana, veintitrés (23) sesiones de las Mesas y Consejos Locales de Barras Futboleras, como Instancias de Participación incidente en los territorios; liderando también el desarrollo de siete (7) Espacios de Diálogo con las organizaciones futboleras de la ciudad para el fortalecimiento de las mismas.
Finalmente, se desarrollaron ochenta y seis (86) acciones de promoción del la Convivencia a partir de la implementación de mecanismos y estrategias de Diálogo Social para la transformación de conflictividades sociales en Instituciones Educativas priorizadas por la Secretaría de Educación Distrital, de las cuales ochenta (80) responden al proceso de desarrollo de capacidades a través del proceso de Dialoguías Escolares con doscientos (200) niños, niñas, adolescentes y jóvenes; y, seis (6) intervenciones para la promoción y el fomento del respeto por la diferencia en el fútbol.</t>
  </si>
  <si>
    <t>Desde la implementación de las estrategias propias del componente de Territorialización del Diálogo se implementaron un total de noventa y cuatro (94)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treinta (30) sesiones de las Mesas y Consejos Locales de Barras Futboleras, como Instancias de Participación incidente en los territorios; liderando también el desarrollo de diez (10) Espacios de Diálogo con las organizaciones futboleras de la ciudad para el fortalecimiento de las mismas.
Finalmente, se desarrollaron setenta y siete (77) acciones de promoción de la Convivencia a partir de la implementación de mecanismos y estrategias de Diálogo Social para la transformación de conflictividades sociales en Instituciones Educativas priorizadas por la Secretaría de Educación Distrital, de las cuales sesenta y siete (67) responden al proceso de desarrollo de capacidades a través del proceso de Dialoguías Escolares con doscientos (200) niños, niñas, adolescentes y jóvenes; y, diez (10) intervenciones para la promoción y el fomento del respeto por la diferencia en el fútbol.</t>
  </si>
  <si>
    <t>Desde la implementación de las estrategias propias del componente de Territorialización del Diálogo se implementaron un total de treinta (30) Mesas de Trabajo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las cuales se desarrollaron en las localidades de Fontibón, Chapinero, Santafé, Suba, Kennedy y Mártires.
Así mismo, desde la implementación de las estrategias propias del Programa de Goles en Paz, se acompañó y orientó técnicamente a partir del fomento de los pilares del Barrismo Social y la Convivencia Ciudadana, treinta (30) sesiones de las Mesas y Consejos Locales de Barras Futboleras, como Instancias de Participación incidente en los territorios; liderando también el desarrollo de cuatro (4) Espacios de Diálogo con las organizaciones futboleras de la ciudad para el fortalecimiento de las mismas.
Finalmente, en el marco de la estrategia de Diálogo Escolar se adelantaron cuatro (4) reuniones de articulación con las IE con las que se adelanta el proceso de Servicio Social Escolar Obligatorio de Dialoguías Escolares desde la vigencia 2024, con el objetivo de retomar el desarrollo del proceso en la presente vigencia; y, tres (3) intervenciones para la promoción y el fomento del respeto por la diferencia en el fútbol.</t>
  </si>
  <si>
    <t>Desde la implementación de las estrategias propias del componente de Territorialización del Diálogo se implementaron un total de doscientas veinte (220)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setenta y siete  (77) sesiones de las Mesas y Consejos Locales de Barras Futboleras, como Instancias de Participación incidente en los territorios; liderando también el desarrollo de doce (12) Espacios de Diálogo con las organizaciones futboleras de la ciudad para el fortalecimiento de las mismas.
Finalmente, se desarrollaron cuarenta y seis (46) acciones de promoción de la convivencia a partir de la implementación de mecanismos y estrategias de Diálogo Social para la transformación de conflictividades sociales en Instituciones Educativas priorizadas por la Secretaría de Educación Distrital, de las cuales treinta y nueve (39) responden al proceso de desarrollo de capacidades a través del proceso de Dialoguías Escolares con niñas, niñas, adolescentes y jóvenes; y, siete (7) intervenciones para la promoción y el fomento del respeto por la diferencia en el fútbol.</t>
  </si>
  <si>
    <t>Desde la implementación de las estrategias propias del componente de Territorialización del Diálogo se implementaron un total de doscientas cuarenta y dos (242)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sesenta y cinco  (65) sesiones de las Mesas y Consejos Locales de Barras Futboleras, como Instancias de Participación incidente en los territorios; liderando también el desarrollo de doce (12) Espacios de Diálogo con las organizaciones futboleras de la ciudad para el fortalecimiento de las mismas.
Finalmente, se desarrollaron cuarenta y tres (43) acciones de promoción de la convivencia a partir de la implementación de mecanismos y estrategias de Diálogo Social para la transformación de conflictividades sociales en Instituciones Educativas priorizadas por la Secretaría de Educación Distrital, de las cuales treinta y cinco (35) responden al proceso de desarrollo de capacidades a través del proceso de Dialoguías Escolares con niñas, niñas, adolescentes y jóvenes; y, ocho (8) intervenciones para la promoción y el fomento del respeto por la diferencia en el fútbol.</t>
  </si>
  <si>
    <t>No. 12</t>
  </si>
  <si>
    <t>Estrategia de transversalización del enfoque diferencial étnico desarrollada</t>
  </si>
  <si>
    <t xml:space="preserve">(Número de acciones implementadas para el desarrollo de la estrategia de transversalización del enfoque diferencial étnico / Número de acciones programadas para el desarrollo de la estrategia de transversalización del enfoque diferencial étnico) </t>
  </si>
  <si>
    <t>Documrento estrategia (fases), evidencias de reunión, correos electrónicos, memorias y demás relacionados con la estrategia de transversalización</t>
  </si>
  <si>
    <t xml:space="preserve">Informe que de cuenta del avance de la implementación de la estrategia </t>
  </si>
  <si>
    <t>Secretaría Distrital de Gobierno - DAE- SAIR - SACNARP</t>
  </si>
  <si>
    <t>La implementación de la estrategia "Bogotá Camina Étnica en los Territorios" presenta un avance del 50% en el primer semestre de 2025, alineado con lo programado en el cronograma oficial, de la cual se tienen los siguientes resultados clave: 
✓ 27 de 54 reuniones de concertación realizadas 
✓ 7 localidades han incorporado iniciativas en sus POM 2025 (Fontibón, Engativá)
✓ 100% de avance en diseño estratégico (Fase 1 completada)
Ejes temáticos atendidos: medicina ancestral, reactivación económica y formación 
Causas de desviación parcial:
• Retrasos en contratación con comunidades NARP (Candelaria)
• Dificultad en instalación de mesas Afro (Santa Fe)
Acciones correctivas en marcha:
• Asistencia técnica de DAE para procesos contractuales
• Acompañamiento prioritario del IDPAC en localidades rezagadas</t>
  </si>
  <si>
    <t>No.  13</t>
  </si>
  <si>
    <t xml:space="preserve">Realizar el 100% del acompañamiento técnico y metodológico a las entidades del Sector Gobierno para la implementación de los servicios digitales básicos de interoperabiliidad, carpeta ciudadana y autenticación digital, mediante mesas de trabajo y de acuerdo con los compromisos de las entidades. </t>
  </si>
  <si>
    <t xml:space="preserve">CORREO: </t>
  </si>
  <si>
    <t>Porcentaje de mesas de trabajo de acompañamiento técnico y metodológico en la implementación de los servicios ciudadanos digitales básicos</t>
  </si>
  <si>
    <t>Servicios de intercambio de información a través de la plataforma X Road</t>
  </si>
  <si>
    <t>(Número de mesas de trabajo realizadas / Número de mesas de trabajo programadas) *100</t>
  </si>
  <si>
    <t>Vinculación de un trámite o servicio a carpeta ciudadana digital</t>
  </si>
  <si>
    <t>Porcentaje de Mesas de trabajo de acompañamiento técnico y metodológico en la implementación de los servicios ciudadanos digitales básicos</t>
  </si>
  <si>
    <t>Implementación del servicio de autenticación digital en algún trámite o servicio</t>
  </si>
  <si>
    <t>Convocatoria, listas de asistencias y/o actas de las mesas de trabajo</t>
  </si>
  <si>
    <t>Soportes o Evidencias de las mesas de trabajo realizadas con el Sector Gobierno</t>
  </si>
  <si>
    <t>Dirección de Tecnologías e Información</t>
  </si>
  <si>
    <t>Se realizó mesas de trabajo colaborativa y coordinada con las entidades, considerando la importancia de esta meta para el avance de la implementación de la Política de Gobierno Digital en las entidades del sector y maximizar el impacto positivo de esta iniciativa. Se adjunta como evidencia memorandos remitidos a DADEP e IDPAC, citación a la reunión por Teams, y presentación en power point  realizada en la mesa de trabajo.</t>
  </si>
  <si>
    <t>No. 14</t>
  </si>
  <si>
    <t>Servicio de intercambio de información (interoperabilidad) con SNR a través de X-ROAD implementado</t>
  </si>
  <si>
    <t>Número de servicios de intercambio de información (interoperabilidad) con SNR a través de X-ROAD implementado</t>
  </si>
  <si>
    <t>Bases de datos internas: Sistemas de gestión de datos internos que registran las actividades de interoperabilidad.</t>
  </si>
  <si>
    <t>Reportes de bases de datos internas con resultados de la interoperabilidad</t>
  </si>
  <si>
    <t>DADEP - Oficina de Tecnologías de la Información y las Comunicaciones</t>
  </si>
  <si>
    <t>Los avances en el proyecto "Implementar un servicio web de intercambio de información (interoperabilidad) a través de la plataforma X Road con la Superintendencia de Notariado y Registro (SNR)" son los siguientes:
Se crearon y configuraron los tres servidores para los ambientes de pruebas, desarrollo y producción, solicitados por la Agencia Nacional Digital.
Se realizaron las validaciones de conectividad requeridas.
Se diligenciaron y enviaron los documentos de criterios de aceptación y diseño técnico solicitados por la Superintendencia de Notariado y Registro y la Agencia Nacional Digital.
Actualmente, estamos a la espera de que la Agencia Nacional Digital firme el convenio con MINTIC para retomar el tema, proceder con la instalación de X-ROAD e iniciar las pruebas.</t>
  </si>
  <si>
    <t>Los avances en el proyecto "Implementar un servicio web de intercambio de información (interoperabilidad) a través de la plataforma X Road con la Superintendencia de Notariado y Registro (SNR)" son los siguientes:
Se realizó seguimiento a la firma del acuerdo entre el MINTIC y la Agencia Nacional Digital, el cual apenas fue firmado a finales de junio. Actualmente, DADEP está a la espera de que el proyecto sea priorizado para reiniciar el porceso de configuración e instalacion del  X-ROAD e iniciar las pruebas. En este periodo no hubo avances en la parte técnica por la falta del convenio.</t>
  </si>
  <si>
    <t>Los avances en el proyecto "Implementar un servicio web de intercambio de información (interoperabilidad) a través de la plataforma X Road con la Superintendencia de Notariado y Registro (SNR)" son los siguientes:
El 8 agosto, se realizó una reunión virtual con la Agencia Nacional Digital, MINTIC, Alta Consejería y DADEP, para retomar el tema, en esta se solicito al DADEP enviar diligenciada el acta de abordaje y vinculación y se realizo una socialización de los avances que se habían hecho en la vigencia anterior.
Se diligenció el acta de abordaje y se envió a MINTIC y AND.
Se ha venido realizando seguimiento para una mesa de trabajo para la instalación de XROAD, en espera de respuesta de Mintic.
Paralelamente se ha venido gestionando la firma de un acuerdo de intercambio de información con la SNR que se requiere para el uso de los Web Services de ellos.</t>
  </si>
  <si>
    <t>No. 15</t>
  </si>
  <si>
    <t>Jornada de socialización de competencias del Sector Gobierno</t>
  </si>
  <si>
    <t>Número de Jornada de socialización de competencias del sector gobierno ejecutados en el año</t>
  </si>
  <si>
    <t>Número</t>
  </si>
  <si>
    <t>Repositorio documental virtual (One Drive) del proceso de Servicio de Atención a la Ciudadanía de la Secretaría Distrital de Gobierno</t>
  </si>
  <si>
    <t>Acta de registro de asistencia al evento, fotografías, videos, piezas publicitarias.</t>
  </si>
  <si>
    <t>SDG - Subsecretaría de Gestión Institucional (Proceso de Servicio de Atención a la Ciudadanía), con la participación de DADEP e IDPAC</t>
  </si>
  <si>
    <t>Meta no programada para el periodo</t>
  </si>
  <si>
    <t xml:space="preserve">El 3 de octubre de 2024 se llevó a cabo en el Archivo Distrital el evento de socialización de competencias del Sector Gobierno contando con la organización de la Secretaría Distrital de Gobierno, el Departamento Administrativo de la Defensoría del Espacio Público y el  Instituto para la Participación y Acción Comunal-IDPAC, y la participación de todas las entidades del distrito que conforman la Red de Quejas de la Veeduría Distrital. </t>
  </si>
  <si>
    <t>No. 16</t>
  </si>
  <si>
    <t>Realizar dieciseis (16) seguimientos trimestrales para la revisión y discusión de indicadores cuantitativos y cualitativos de respuesta oportuna de peticiones ciudadanas por parte de las entidades que integran el Sector Gobierno.</t>
  </si>
  <si>
    <t>Seguimientos realizados en el periodo para la revisión de nivel de respuesta oportuna de peticiones ciudadanas por parte de las entidades del Sector Gobierno</t>
  </si>
  <si>
    <t>Número de seguimientos realizados en el periodo para la revisión de nivel de respuesta oportuna de peticiones ciudadanas por parte de las entidades del Sector Gobierno ejecutadas en el año</t>
  </si>
  <si>
    <t>Acta de registro de asistencia al espacio desarrollado</t>
  </si>
  <si>
    <t>SDG - Subsecretaría de Gestión Institucional (Proceso de Servicio de Atención a la Ciudadanía)</t>
  </si>
  <si>
    <t>La Secretaría Distrital de Gobierno, en el marco del Plan Estratégico Sectorial y en calidad de entidad cabeza de sector, convoca de manera trimestral, a mesas de trabajo en temas afines a gestión de PQRS. Se presentó en primer lugar el Informe de gestión de peticiones de las entidades distritales del mes de diciembre 2024; particularmente se presentaron las cifras del sector gobierno. Adicionalmente, se presentaron las cifras de gestión de PQRS ciudadanas de la Secretaría Distrital de Gobierno a corte 28 de marzo de 2025. De igual forma, se hizo énfasis en la meta que según el Plan Distrital de Desarrollo-Bogotá Camina Segura- ( medidas para mejorar la calidad y eficiencia del gasto público, y así aumentar la confianza de la ciudadanía en su Gobierno), apunta a lograr que para el año 2027, el porcentaje de calidad del servicio brindado en las entidades distritales sea igual o superior al 85%. Por tanto, para el Sector Gobierno la meta exige aumentar su procentaje de calidad del servicio, el cual, según el Índice de Calidad leaborado por la Secretaría General para el año 2024, correspondió a 79% de manera conjunta. Finalmente, se acordó que se desarrollarán mesas de trabajo bimensuales, en aras de garantizar una articulación entre las entidades del Sector Gobierno en términos de:
* Compartir experiencias exitosas y no exitosas en materia de servicio a la ciudadanía
* Análisis de gestión de peticiones y aspectos que permitan el mejoramiento de la calidad del servicio.</t>
  </si>
  <si>
    <t>La Secretaría Distrital de Gobierno, en el marco del Plan Estratégico Sectorial y en calidad de entidad cabeza de sector, convoca de manera trimestral, a mesas de trabajo en temas afines a gestión de PQRS. Se realizó reunión ejecutiva a la cual asistieron la Dra. Nancy Castro funcionaria del DADEP y Marisol Bustos funcionaria del IDPAC, en la cual se habló sobre estrategias para generar una mejor calificación al Sector Gobierno. Se habló de la presentación realizada a partir de los informes de la Secretaría General, para la gestión del desempeño en la Secretaría de Gobierno. Así mismo, se presentó el balance de las PQRS y el balance de calidad pertinente. La reunión fue ejecutada el 7 de mayo de 2025 en las instalaciones de la Secretaría Distrital de Gobierno.</t>
  </si>
  <si>
    <t xml:space="preserve">La Secretaría Distrital de Gobierno, en el marco del Plan Estratégico Sectorial y en calidad de entidad cabeza de sector, convoca de manera trimestral, a mesas de trabajo en temas afines a gestión de PQRS. Se realizó el 07 de julio de 2025 reunión ejecutiva a la cual asistieron la servidores del DADEP y del IDPAC, en la cual se habló sobre estrategias para generar una mejor calificación al Sector Gobierno. De esta forma, como estrategia para fomentar la apropiación de competencias del sector gobierno, se proyectó la ejecución de un evento de socialización de competencias. Por tanto, la reunión ejecutada versó sobre temas afines a dicho evento. </t>
  </si>
  <si>
    <t>Control de cambios</t>
  </si>
  <si>
    <t>Versión</t>
  </si>
  <si>
    <t>Fecha</t>
  </si>
  <si>
    <t>Descripción del cambio</t>
  </si>
  <si>
    <t>22 de abril de 2025</t>
  </si>
  <si>
    <t>Se publica seguimiento del Plan Estratégico Sectorial 2025-2028, con los cortes correspondientes al tercer y cuarto trimestre de 2024 y primer trimestre de 2025.</t>
  </si>
  <si>
    <t>26 de mayo de 2025</t>
  </si>
  <si>
    <t>Se publica seguimiento del Plan Estratégico Sectorial 2025-2028, con ajuste en el formato de celdas de la Meta No. 16.</t>
  </si>
  <si>
    <t>17 de julio de 2025</t>
  </si>
  <si>
    <t xml:space="preserve">Se publica seguimiento del Plan Estratégico Sectorial 2025-2028 con corte al segundo trimestre de 2025. </t>
  </si>
  <si>
    <t>18 de noviembre de 2025</t>
  </si>
  <si>
    <t xml:space="preserve">Se publica seguimiento del Plan Estratégico Sectorial 2025-2028 con corte al tercer trimestre de 2025. </t>
  </si>
  <si>
    <t>INSTRUCCIONES DE DILIGENCIAMIENTO - PLAN ESTRATÉGICO SECTORIAL</t>
  </si>
  <si>
    <t>HOJA 1. OBJETIVOS ESTRATÉGICOS</t>
  </si>
  <si>
    <t>VARIABLE</t>
  </si>
  <si>
    <t>INSTRUCCIONES DE DILIGENCIAMIENTO</t>
  </si>
  <si>
    <t xml:space="preserve">ENTIDAD </t>
  </si>
  <si>
    <t>Seleccione la entidad que identifica la problemática</t>
  </si>
  <si>
    <t xml:space="preserve">  EJES ESTRATÉGICOS SECTOR GOBIERNO </t>
  </si>
  <si>
    <t>Seleccione el eje estratégico para el cual va a identificar la problemática sectorial</t>
  </si>
  <si>
    <t>PROBLEMÁTICA SECTORIAL</t>
  </si>
  <si>
    <t>Describa brevemente la problemática sectorial y/o oportunidad de mejora que amerita una acción estratégica durante el cuatrienio, que esté o no asociada directamente al plan de desarrollo o a una política pública.  
Para ello puede guiarse de las siguientes preguntas orientadoras:  
-¿Qué debería dejarse de hacer?
-¿Qué debería modernizarse o mejorarse?
-¿Qué oportunidades o nuevos escenarios se pueden aprovechar para aumentar la satisfacción de los usuarios y/o grupos de valor del sector?
Tenga en cuenta que la problemática debe ser competencia de al menos dos (2) de las entidades del Sector Gobierno.</t>
  </si>
  <si>
    <t xml:space="preserve">META PLAN DE DESARROLLO </t>
  </si>
  <si>
    <t>Seleccione la meta del plan de desarrollo a la cual está asociada la problemática, si no tiene, indique NO APLICA</t>
  </si>
  <si>
    <t>PROPUESTA OBJETIVO ESTRATÉGICO DEL SECTOR</t>
  </si>
  <si>
    <t>Elabore una propuesta inicial de objetivo estratégico. 
Para ello tenga en cuenta que un OE es un enunciado escrito sobre resultados a alcanzar en el cuatrienio. Estos deben ser susceptibles ser cuantificados y medidos para determinar su nivel de avance con relación a las acciones planteadas en un horizonte de tiempo de cuatro años.
Se recomienda la estructura: 
Verbo fuerte + objeto + complemento (atributos o características a obtener)</t>
  </si>
  <si>
    <t>OBJETIVO ESTRATÉGICO DEL SECTOR</t>
  </si>
  <si>
    <t>Corresponde a la propuesta de objetivo estratégico articulada y concertada por las Oficinas de Planeación del Sector. 
Para ello tenga en cuenta que un OE es un enunciado escrito sobre resultados a alcanzar en el cuatrienio. Estos deben ser susceptibles ser cuantificados y medidos para determinar su nivel de avance con relación a las acciones planteadas en un horizonte de tiempo de cuatro años.
Se recomienda la estructura: 
Verbo fuerte + objeto + complemento (atributos o características a obtener)</t>
  </si>
  <si>
    <t>ENTIDADES RESPONSABLES</t>
  </si>
  <si>
    <t>Indique los nombres de las entidades del Sector Gobierno que participan en el logro del objetivo estratégico</t>
  </si>
  <si>
    <t>ESTRATEGIAS</t>
  </si>
  <si>
    <t>Marque con X la estrategia o  curso de acción requerido para dar cumplimiento al objetivo estratégico, según las opciones. Seleccione entre 1 y máximo 3 opciones.</t>
  </si>
  <si>
    <t>HOJA 2. METAS ESTRATÉGICAS</t>
  </si>
  <si>
    <t>Transcriba el Objetivo Estratégico para el cual se formula la meta estratégica</t>
  </si>
  <si>
    <t>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t>
  </si>
  <si>
    <t>Indique un nombre corto que refleje lo que pretende medir. 
Ej. Porcentaje de presupuesto ejecutado en Innovación</t>
  </si>
  <si>
    <t>Indique la fórmula (relación entre variables) que permite medir el cumplimiento de la meta. Debe existir una coherencia lógica entre la magnitud y unidad de medida de la meta y las variables del indicador. 
Ej. ((Número de personas capacitadas en …. / Número de funcionarios ) * 100)</t>
  </si>
  <si>
    <t>Escriba como se interpreta el resultado del indicador. Ej. 
- Porcentaje de ____
- Informes ______
- Intervenciones realizadas</t>
  </si>
  <si>
    <t xml:space="preserve">Indique el tipo de indicador: 
- Eficancia 
- Eficiencia 
- Efectividad </t>
  </si>
  <si>
    <t>La frecuencia de medición es Trimestral, por lo tanto no se debe diligenciar este campo con otra información.</t>
  </si>
  <si>
    <t>Indique la herramienta o aplicativo donde reposa la información que da origen a la información que se reporta, y permite su verificación o validación detallada.</t>
  </si>
  <si>
    <t>Indique el nombre de la evidencia que se aportará durante el seguimiento. 
Ej. 
- Informe de XX
- Evidencia de reunión
- Reporte XXX
- Fotografías de XX
NOTA:  NO incluya URL, link o enlaces a aplicativos.</t>
  </si>
  <si>
    <t>Indique el área responsable de cumplir o ejecutar la meta y por lo tanto, de reportar el indicador. Indique la sigla de la entidad (SDG, DADEP, IDPAC), seguida del nombre del área responsable separadas por un guión. No utilice siglas para las áreas.
EJ. SDG - Subsecretaría de Gestión Local</t>
  </si>
  <si>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</si>
  <si>
    <t>De acuerdo con el comportamiento de la meta y la acumulación o no de los datos para el cuatrienio, seleccione una de las siguientes opciones (según corresponda): 
- Suma
- Creciente
- Decreciente
- Constante</t>
  </si>
  <si>
    <t>Programación y seguimiento del indicador</t>
  </si>
  <si>
    <t>Indique la magnitud esperada para el año o vigencia.</t>
  </si>
  <si>
    <t>Indique la magnitud alcanzada para el año o vigencia. El dato se acumula para la vigencia de acuerdo con el tipo de programación.</t>
  </si>
  <si>
    <t>Es el porcentaje obtenido como resultado de dividir lo ejecutado acumulado entre lo programado acumulado, de acuerdo con el tipo de programación del indicador.</t>
  </si>
  <si>
    <t>Es el porcentaje de avance acumulado del indicador durante el cuatrienio, de acuerdo con el tipo de programación.</t>
  </si>
  <si>
    <t>Medición del indicador</t>
  </si>
  <si>
    <t>Indique el año para el cual se está realizando lal medición del indicador</t>
  </si>
  <si>
    <t>Corresponde al lapso de tiempo para la medición del indicador estratégico.
Ej. 
ENERO-MARZO
ABRIL-JUNIO
JULIO-SEPTIEMBRE
OCTUBRE-DICIEMBRE</t>
  </si>
  <si>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</si>
  <si>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</si>
  <si>
    <t xml:space="preserve">Es el resultado de dividir la magnitud ejecutada sobre la magnitud programada para el periodo de medición. Ej. 30%/40% dado como resultado de la medición:  75% </t>
  </si>
  <si>
    <t>Describa los resultados obtenidos del avance del indicador frente a lo programado. Si no se cumplió la meta del periodo, identifique la(s) causa(s) y las posibles soluciones. El análisis debe considerar además la descripción de las  variables del indicador.</t>
  </si>
  <si>
    <t>HOJA 3. AVANCE OBJETIVOS ESTRATÉGICOS</t>
  </si>
  <si>
    <t>Transcriba el Objetivo Estratégico establecido en el Plan</t>
  </si>
  <si>
    <t>Indique el número de la meta estratégica establecido por la Oficina Asesora de Planeación de la SDG</t>
  </si>
  <si>
    <t>Transcriba la Meta Estratégica establecida en el Plan</t>
  </si>
  <si>
    <t>PESO PONDERADO META ESTRATÉGICA</t>
  </si>
  <si>
    <t>Asigne un peso porcentual de la meta estratégica para el cumplimiento del objetivo estratégico, el cual representa su grado de contribución a su logro. La sumatoria de los pesos ponderados de las metas que componen el objetivo estratégico debe ser igual al 100%.</t>
  </si>
  <si>
    <t>Indique los años de programación del indicador.</t>
  </si>
  <si>
    <t>AÑO X</t>
  </si>
  <si>
    <t>Porcentaje de avance del indicador para el año de programación. El porceje se debe acumular entre vigencias y de acuerdo con el tipo de programación. Este dato se obtiene del campo % AVANCE ACUMULADO CUATRIENIO, de la hoja METAS ESTRATÉGICAS</t>
  </si>
  <si>
    <t>Es el resultado % de multiplicar el peso ponderado de la meta por el % de avance acumulado para el último periodo medido.</t>
  </si>
  <si>
    <t>Es la sumatoria del aporte de las metas estratégicas que componen el objetivo estratégico. Indica el porcentaje de avance acumulado del objetivo estratégico.</t>
  </si>
  <si>
    <t>PROGRAMACIÓN Y SEGUIMIENTO PLAN ESTRATÉGICO SECTORIAL</t>
  </si>
  <si>
    <t>Código:</t>
  </si>
  <si>
    <t>PLE-PGS-F001</t>
  </si>
  <si>
    <t>Versión:</t>
  </si>
  <si>
    <t>Caso HOLA:</t>
  </si>
  <si>
    <t>Vigencia:</t>
  </si>
  <si>
    <t>TEMAS CLAVE SECTOR GOBIERNO</t>
  </si>
  <si>
    <t xml:space="preserve">Proceso </t>
  </si>
  <si>
    <t>DEPENDENCIAS</t>
  </si>
  <si>
    <t>FRECUENCIA</t>
  </si>
  <si>
    <t>ENTIDAD</t>
  </si>
  <si>
    <t>METAS PDD</t>
  </si>
  <si>
    <t>1.Construcción de confianza y revolución del servicio</t>
  </si>
  <si>
    <t>Acompañamiento a la Gestión Local</t>
  </si>
  <si>
    <t>Despacho</t>
  </si>
  <si>
    <t>Mensual</t>
  </si>
  <si>
    <t>Enero</t>
  </si>
  <si>
    <t>SDG- Secretaría Distrital de Gobierno</t>
  </si>
  <si>
    <t>SDG - SGL - Constituir (3) componentes de fortalecimiento institucional para las Alcaldías Locales y su gestión del desarrollo local desde un enfoque de interseccionalidad</t>
  </si>
  <si>
    <t>2.Participación incidente garantizando el enfoque de género, poblacional y diferencial</t>
  </si>
  <si>
    <t>Comunicación Estratégica</t>
  </si>
  <si>
    <t>Creciente</t>
  </si>
  <si>
    <t>Dirección de Relaciones Políticas</t>
  </si>
  <si>
    <t>Bimensual</t>
  </si>
  <si>
    <t>Febrero</t>
  </si>
  <si>
    <t>Enero-Febrero</t>
  </si>
  <si>
    <t>IDPAC- Instituto Distrital de la Participación y Acción Comunal</t>
  </si>
  <si>
    <t>SDG - SGL - Proferir 1.608.200 fallos de fondo en primera instancia de los expedientes de policía por comportamientos contrarios a la convivencia en el marco del Código Nacional de Seguridad y Convivencia Ciudadana</t>
  </si>
  <si>
    <t>3.Transparencia </t>
  </si>
  <si>
    <t>Control Disciplinario</t>
  </si>
  <si>
    <t>Decreciente</t>
  </si>
  <si>
    <t>Efectividad</t>
  </si>
  <si>
    <t>Dirección Jurídica</t>
  </si>
  <si>
    <t>Marzo</t>
  </si>
  <si>
    <t>Enero-Marzo</t>
  </si>
  <si>
    <t>DADEP- Departamento Administrativo de la Defensoría del Espacio Público</t>
  </si>
  <si>
    <t>SDG - SGGD - Atender el 100% de las personas que ingresan a las rutas de prevención de vulneraciones de  los derechos humanos de mujeres,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atendiendo las recomendaciones de las alertas tempranas.</t>
  </si>
  <si>
    <t>4.Gestión integral del espacio público</t>
  </si>
  <si>
    <t>Convivencia y Diálogo Social</t>
  </si>
  <si>
    <t>Dirección para la Gestión Administrativa Especial de Policía</t>
  </si>
  <si>
    <t>Cuatrimestral</t>
  </si>
  <si>
    <t>Abril</t>
  </si>
  <si>
    <t>Enero-Abril</t>
  </si>
  <si>
    <t>SDG - SGGD - Adoptar en las 20 localidades el Sistema Distrital de Derechos Humanos en el marco de las acciones de la política pública Integral de Derechos Humanos, de la política sobre la Lucha contra la Trata de Personas, y la política pública para la Población Migrante Internacional.</t>
  </si>
  <si>
    <t>5.Fortalecimiento de comunidades étnicas en el territorio</t>
  </si>
  <si>
    <t>Evaluación Independiente</t>
  </si>
  <si>
    <t>Oficina Asesora de Planeación</t>
  </si>
  <si>
    <t>Semestral</t>
  </si>
  <si>
    <t>Mayo</t>
  </si>
  <si>
    <t>Enero-Junio</t>
  </si>
  <si>
    <t>SDG - SGGD - Ejecutar 14 iniciativas que garanticen el ejercicio de las libertades fundamentales de religión culto y conciencia en el marco de la política pública existente</t>
  </si>
  <si>
    <t>6.Cultura de paz y derechos humanos</t>
  </si>
  <si>
    <t>Fomento y Protección de los DDHH</t>
  </si>
  <si>
    <t>Oficina Asesora de Comunicaciones</t>
  </si>
  <si>
    <t>Anual</t>
  </si>
  <si>
    <t>Junio</t>
  </si>
  <si>
    <t>Enero-Diciembre</t>
  </si>
  <si>
    <t>SDG - SGGD - Formar 16.000 personas en el programa de educación en derechos humanos para la paz, reconciliación y promoción integral de derechos humanos, a través del conocimiento de las artes y los saberes populares, impulsando estrategias de profesionalización de lideres sociales</t>
  </si>
  <si>
    <t>7.Alcaldías locales (Fondos de desarrollo local): colaboración transversal de las entidades del Sector, priorización de la gestión del sector</t>
  </si>
  <si>
    <t>Fomento y Protección de los Derechos Étnicos</t>
  </si>
  <si>
    <t>Oficina de Control Disciplinario Interno</t>
  </si>
  <si>
    <t>Julio</t>
  </si>
  <si>
    <t>SDG - SGGD - Fortalecer un (1) programa junto con sus estrategias para el fomento de la cultura ciudadana la convivencia y la prevención de las violencias asociadas al fútbol</t>
  </si>
  <si>
    <t>Gerencia de TIC</t>
  </si>
  <si>
    <t>Oficina de Control Interno</t>
  </si>
  <si>
    <t>Agosto</t>
  </si>
  <si>
    <t>SDG - SGGD - Fortalecer un (1) programa de atención integral en el marco del diálogo social y la convivencia, articulando acciones con las organizaciónes de DDHH para la atención de situaciones de convivencia y conflictividad social en Bogotá.</t>
  </si>
  <si>
    <t>Gerencia del Talento Humano</t>
  </si>
  <si>
    <t>Subsecretaría para la Gobernabilidad y Garantía de Derechos</t>
  </si>
  <si>
    <t>Septiembre</t>
  </si>
  <si>
    <t>Marzo-Abril</t>
  </si>
  <si>
    <t>SDG - SGGD - Fortalecer un (1) laboratorio de innovación pública que promueva el gobierno abierto y la participación ciudadana desde un enfoque de interseccionalidad.</t>
  </si>
  <si>
    <t>Gestión Corporativa Institucional</t>
  </si>
  <si>
    <t>Dirección de Derechos Humanos</t>
  </si>
  <si>
    <t>Octubre</t>
  </si>
  <si>
    <t>SDG - SGGD - Fortalecer un (1) Observatorio de Conflictividad Social y Gobernabilidad con enfoque de derechos humanos género y diferencial.</t>
  </si>
  <si>
    <t>Gestión del Conocimiento</t>
  </si>
  <si>
    <t>Subdirección de Libertad Religiosa y de Conciencia</t>
  </si>
  <si>
    <t>Noviembre</t>
  </si>
  <si>
    <t>Abril-Junio</t>
  </si>
  <si>
    <t>SDG - SGGD - Implementar una (1) estrategia de participación ciudadana en las 20 localidades con enfoque de género, poblacional y diferencial en el marco de presupuestos participativos Gobierno Abierto de Bogotá.</t>
  </si>
  <si>
    <t>Gestión del Patrimonio Documental</t>
  </si>
  <si>
    <t>Dirección de Convivencia y Diálogo Social</t>
  </si>
  <si>
    <t>Diciembre</t>
  </si>
  <si>
    <t>SDG - SGGD - Implementar un (1) plan de fortalecimiento a Consejos y Plataformas de Juventud</t>
  </si>
  <si>
    <t>Gestión Jurídica</t>
  </si>
  <si>
    <t>Dirección de Asuntos Étnicos</t>
  </si>
  <si>
    <t>Mayo-Junio</t>
  </si>
  <si>
    <t>SDG - SGGD - Implementar el 100% de los productos a cargo del Secretaría Distrital de Gobierno consignados en los planes de acción de las Políticas Públicas para los pueblos y comunidades Indígenas, así como su capítulo Muisca, para el pueblo Rrom o Gitano, comunidades Negras, Afrocolombianos, y su capítulo Palenquero y para la comunidad raizal para el periodo 2024-2028.</t>
  </si>
  <si>
    <t>Gestion Pública Territorial Local</t>
  </si>
  <si>
    <t>Subdirección de Asuntos Indígenas y Rrom</t>
  </si>
  <si>
    <t>Mayo-Agosto</t>
  </si>
  <si>
    <t>SDG - SGGD - Prestar 40.000 atenciones con enfoque diferencial, de mujer, género, familia y generaciones a las personas que soliciten los servicios brindados en los espacios de atención apropiación cultural y reconocimiento de procesos organizativos de los grupos étnicos en Bogotá.</t>
  </si>
  <si>
    <t>Inspección, Vigilancia y Control</t>
  </si>
  <si>
    <t>Subdirección de Asuntos para Comunidades Negras, Afrocolombianas, Raizales y Palenqueras</t>
  </si>
  <si>
    <t>SDG - SGGD - Desarrollar una (1) estrategia para promover la implementación del enfoque diferencial étnico y el desarrollo de procesos de gestión de conocimiento sobre los grupos étnicos en la ciudad, como medidas para combatir el racismo y la discriminación, con un enfoque de mujer, género, familia y generaciones</t>
  </si>
  <si>
    <t>Planeación Institucional</t>
  </si>
  <si>
    <t>Subsecretaría de Gestión Local</t>
  </si>
  <si>
    <t>Julio-Agosto</t>
  </si>
  <si>
    <t>SDG - DRP - Constituir cuatro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t>
  </si>
  <si>
    <t>Planeación y Gestión Sectorial</t>
  </si>
  <si>
    <t>Dirección para la Gestión del Desarrollo Local</t>
  </si>
  <si>
    <t>Septiembre-Octubre</t>
  </si>
  <si>
    <t>SDG - SGI - Ejecutar 12 acciones que garanticen atención a la ciudadanía transparencia anticorrupción y acceso a la información en el marco de las políticas públicas existentes.</t>
  </si>
  <si>
    <t>Relaciones Estratégicas</t>
  </si>
  <si>
    <t>Dirección para la Gestión Policiva</t>
  </si>
  <si>
    <t>Noviembre-Diciembre</t>
  </si>
  <si>
    <t>Julio-Diciembre</t>
  </si>
  <si>
    <t>SDG - SGI - Implementar 1 estrategia para fortalecimiento de la gestión institucional y operativa</t>
  </si>
  <si>
    <t>Servicio a la Ciudadanía</t>
  </si>
  <si>
    <t>Subsecretaría de Gestión Institucional</t>
  </si>
  <si>
    <t>Julio-Septiembre</t>
  </si>
  <si>
    <t>DADEP - Desarrollar 1 estrategia para aumentar la oferta cualitativa y cuantitativa de espacio público para el uso goce y disfrute ciudadano con enfoque diferencial género y poblacional</t>
  </si>
  <si>
    <t>No aplica</t>
  </si>
  <si>
    <t>Dirección Financiera</t>
  </si>
  <si>
    <t>DADEP-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</si>
  <si>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Dirección de Contratación</t>
  </si>
  <si>
    <t>DADEP - Impulsar 15 proyectos de bienestar con enfoque de género poblacional y diferencial en espacios públicos.</t>
  </si>
  <si>
    <t>Dirección de Gestión de Talento Humano</t>
  </si>
  <si>
    <t>Octubre-Diciembre</t>
  </si>
  <si>
    <t>DADEP - Ofertar 35 bienes fiscales del distrito capital para enajenacion</t>
  </si>
  <si>
    <t>Septiembre-Diciembre</t>
  </si>
  <si>
    <t>IDPAC - Implementar un (1) modelo de gobernanza democrática que amplíe el alcance de la participación de la ciudadanía organizaciones sociales y comunales de primer segundo y tercer grado en todas las decisiones públicas del gobierno distrital.</t>
  </si>
  <si>
    <t>Dirección Administrativa</t>
  </si>
  <si>
    <t>IDPAC - Ejecutar el 100% anual de las acciones que garanticen el cumplimiento de los productos en las Políticas Públicas Distritales a cargo de IDPAC con enfoque de género poblacional y diferencial.</t>
  </si>
  <si>
    <t>IDPAC - Fortalecer las competencias ciudadanas de 120.000 personas en sus diferencias diversidades y formas organizativas para la participación incidente y la construcción de acuerdos que robustezcan el tejido social incorporando enfoque de género de género diferencial y poblacional.</t>
  </si>
  <si>
    <t>IDPAC -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</si>
  <si>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IDPAC - Implementar 35 iniciativas de producción de información que recojan información y datos diferenciados por sexo edad orientación sexual identidad de género estrato social pertenencia étnico-racial ubicación geográfica discapacidad sobre las dinámicas retos y tendencias de participación incidente y paritaria que aportan datos claves para la ciudadanía y la toma de decisiones en materia de políticas públicas.</t>
  </si>
  <si>
    <t>IDPAC - Implementar una (1) metodología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</si>
  <si>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IDPAC -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t>
  </si>
  <si>
    <t>NO APLICA</t>
  </si>
  <si>
    <t xml:space="preserve">Se publica seguimiento del Plan Estratégico Sectorial 2025-2028 con corte al cuarto trimestre de 2025. </t>
  </si>
  <si>
    <t>Durante esta vigencia se programó y llevó a cabo tres (03) sesiones ordinarias:
Durante esta vigencia se llevó la sesión Ordinaria Presencial - 4 de diciembre de 2024, donde se instalo formalmente la instancia por parte del Secretario de Gobierno, se hicieron recomendaciones en el reglamento interno y se expuso la importancia para la ciudad de esta instancia.  
La sesión Ordinaria Virtual - 12 de junio de 2025, donde se realizó la aprobación del documento técnico “Estudio de Recomendaciones sobre los ajustes institucionales para la administración del Espacio Público”. 
La sesión Ordinaria presencial - 23 de septiembre de 2025, socialización y presentación de los avances de la CIEP, CDEP y CPRG. 
La última sesión ordinaria del 2025 por temas de agenda se tuvo que programar para el mes de enero de 2026.
Se realizaron tres (3) sesiones extraordinarias Actas No. 9. en octubre, No. 10. en noviembre y No. 11  en diciembre.</t>
  </si>
  <si>
    <r>
      <rPr>
        <b/>
        <sz val="11"/>
        <color theme="1"/>
        <rFont val="Aptos Display"/>
        <family val="2"/>
        <scheme val="major"/>
      </rPr>
      <t>El DADEP ha realizado todos los pasos en la parte operativa, técnica y cuenta desde hace más de 6 meses con los tres servidores que solicito la Agencia Nacional  Digital - AND para la instalación de XROAD. Esta Oficina seguirá reiterando nuestro interés, pero para efectos del cumplimiento de la meta quedamos amarrados a sediciones de terceros,el DADEP ya cuanta con lo requerido.</t>
    </r>
    <r>
      <rPr>
        <sz val="11"/>
        <color theme="1"/>
        <rFont val="Aptos Display"/>
        <family val="2"/>
        <scheme val="major"/>
      </rPr>
      <t xml:space="preserve">
El día 10 de octubre de 2025 se recibió el radicado DADEP No. 20254000288822 con asunto “articulación institucional para vinculación a los Servicios Ciudadanos Digitales”, dirigido a la Dra. Lucia Bastidas directora del DADEP, en el que manifiestan de acuerdo al decreto 620 de 2020, que: “las entidades públicas del orden nacional y/o territorial atenderán con sus propios recursos la infraestructura, integración y operación al modelo de Servicios Ciudadanos Digitales”, y que de conformidad con el mismo decreto ellos solo dan acompañamiento (es lo que estamos solicitando).
El DADEP da respuesta el día 21 de octubre con radicado DADEP No. 20251400181701, en el que reiteramos nuestro interés en el proyecto de interoperabilidad con la SNR y en este sentido, “el DADEP ya ha realizado la configuración de los tres servidores solicitados por la AND, cumpliendo con los requerimientos técnicos establecidos.”
El día 20 de octubre de 2025 se envió un correo (adjunto archivo) a los contratistas encargados en la AND y MINTIC, con copia a la alta consejería en el que se reitera la necesidad de realizar la reunión técnica para la instalación de la plataforma X-ROAD, la cual se había previsto para una o dos semanas posteriores a la reunión realizada el pasado 19 de agosto.
A finales de Octubre tras recibir nuestra respuesta del oficio, recibí una llamada del ing. ing. Iván  Monroy,  en la que me manifestó que desafortunadamente ya no habían recursos para darnos el apoyo, pero que nos priorizaban para el mes de enero.
El 5 de enero se envió un correo reiterando nuestra solicitud la cual no ha recibido respuesta. (adjunto correo).
 Adicionalmente estamos a la espera de que la Superintendecia de Notariado y Registro - SNR expida un documento para que nos autoricen el uso de los servicios o datos que ellos nos entregarían, de lo cual no se tiene avances desde el 15  de octubre.</t>
    </r>
  </si>
  <si>
    <t xml:space="preserve">En el cuarto trimestre del año 2025, se formaron 3450 ciudadanos a través de los procesos liderados por la Gerencia Escuela, fortaleciendo sus capacidades democráticas para incidir en la construcción de una cultura democrática, participativa y de paz.  </t>
  </si>
  <si>
    <t>0</t>
  </si>
  <si>
    <t>Durante el cuatrimestre no se adelantaron nuevos productos por parte del Observatorio, teniendo en cuenta que en los periodos anteriores ya se había dado cumplimiento total a la meta establecida. En este sentido, el avance acumulado permite evidenciar que el Observatorio alcanzó el 100 % de lo programado antes de la finalización del año, razón por la cual no se requería el desarrollo de productos adicionales en el periodo evaluado.</t>
  </si>
  <si>
    <t>Para el IV trimestre y de acuerdo con el plan de trabajo programado, se presenta informe final del gestión de la vigencia 2025 con las acciones implementadas del modelo de acompañamiento y seguimiento de la Unidad de Gestión y Acción del Gabinete Local.</t>
  </si>
  <si>
    <t>Durante el 4to trimestre del año 2025, se finalizó la etapa de priorización ciudadana y se dio inicio a la etapa de consolidación de resultados. En el primer momento, la ciudadanía pudo elegir entre más de 5.201 propuestas, en más de 1.230 puntos físicos en las localidades de Bogotá y 2 canales virtuales - Chatico y plataforma Bogotá Participa. Desde el mes de noviembre, se inician con los procesos de cruces para determinar la validez de los apoyos ciudadanos dados a las propuestas y así determinar las elegidas para ser implementadas en las próximas vigencias. Posterior a la implementación de herramientas de analitica de datos, 299.511 personas participaron en la etapa de priorización.</t>
  </si>
  <si>
    <t xml:space="preserve">Durante el IV trimestre de la vigencia 2025, se llevaron a cabo  asistencias técnicas dirigidas a las Alcaldías Locales y a los Consejos de Juventud, desarrolladas a través de diferentes acciones y sesiones de acompañamiento, así:                                                                                                                                                                                                 
1. Asistencia técnica a Consejos de Juventud: 
Durante el mes de octubre, se realizó acompañamiento a los foros de candidatos y candidatas a los Consejos Locales de Juventud de las localidades de Kennedy, Usme, Ciudad Bolívar, Santa Fe, Chapinero y Usaquén, con el fin de socializar sus propuestas y planes de trabajo. Asimismo, se acompañó el encuentro distrital con candidatos y candidatas de las diferentes localidades de Bogotá D. C. De igual manera, se brindó acompañamiento a la sesión extraordinaria del Consejo Distrital de Juventud, en la cual se revisaron los temas pendientes por parte de las y los jóvenes que integran dicho consejo. Finalmente, en el marco de la estrategia “Soy joven, soy Bogotá”, ruta metodológica de asistencia técnica y fortalecimiento a los Consejos de Juventud locales y distritales, vigencia 2025, se realizó acompañamiento a la primera, segunda, tercera, cuarta, quinta y sexta sesión del tercer curso de la Escuela de Liderazgo y Participación Juvenil – Lidera Bogotá, en el cual participaron jóvenes interesados en ser consejeras y consejeros de juventud. 
En el mes de noviembre, se brindó acompañamiento a las Comisiones de Concertación y Decisión de las localidades de Tunjuelito y Ciudad Bolívar, contando con la participación de sus respectivos Consejos Locales de Juventud y las alcaldías locales. Asimismo, se acompañó la interlocución entre la alcaldesa local de Fontibón y el Consejo Local de Juventud de la localidad, y se realizó una actividad de diálogo entre jóvenes y la Policía Nacional, en la que participaron candidatos y candidatas a los Consejos Locales de Juventud. De igual manera, se desarrollaron tres (3) mesas de trabajo en el marco de los compromisos adquiridos en la interlocución entre el Alcalde Mayor y el Consejo Distrital de Juventud, con el fin de revisar los incentivos dirigidos a las y los jóvenes del distrito. A estas mesas asistieron los equipos de Juventud, Proyecta Local – Presupuestos Participativos y la Dirección de Asuntos Étnicos de la Secretaría Distrital de Gobierno. 
Finalmente en diciembre, se realizó acompañamiento a la sesión extraordinaria del Consejo Distrital de Juventud, en la cual se revisaron temas relacionados con la Asamblea Nacional.
2. Asistencia técnica a Alcaldías Locales:
En octubre, se realizaron reuniones de seguimiento de asistencia técnica a las veinte (20) alcaldías locales, con el propósito de revisar aspectos específicos de las acciones desarrolladas en el territorio, aclarar dudas relacionadas con vacancias, realizar seguimiento al proceso electoral de los Consejos Locales de Juventud y actualizar los documentos en las carpetas asignadas por localidad. De igual manera, se brindó acompañamiento a los comités organizadores electorales de las alcaldías locales de Teusaquillo, Tunjuelito, Antonio Nariño, Kennedy, Ciudad Bolívar, Santa Fe y Puente Aranda. Asimismo, se realizó acompañamiento a la Comisión de Concertación y Decisión en la Alcaldía Local de Barrios Unidos. 
En el mes de noviembre, se llevaron a cabo reuniones de seguimiento de asistencia técnica con las veinte (20) alcaldías locales, con el fin de revisar aspectos específicos relacionados con las acciones territoriales. Adicionalmente, se realizó una reunión con la Alcaldía Local de Engativá y su equipo de juventud, con el propósito de revisar los lineamientos y la organización del proceso de empalme entre el Consejo Local de Juventud saliente y el entrante. Asimismo se realizó la reunión mensual con los referentes de juventud de las alcaldías locales. 
Finalmente, en diciembre, se realizó el cierre de gestión y la planeación estratégica con las alcaldías locales y los equipos de juventud y  proyecta local: presupuestos participativos de la Secretaría Distrital de Gobierno.
</t>
  </si>
  <si>
    <t>Desde la implementación de las estrategias propias del componente de Territorialización del Diálogo se implementaron un total de ciento ocho (108)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cuarenta y cinco  (45) sesiones de las Mesas y Consejos Locales de Barras Futboleras, como Instancias de Participación incidente en los territorios; liderando también el desarrollo de nueve (9) Espacios de Diálogo con las organizaciones futboleras de la ciudad para el fortalecimiento de las mismas.
Finalmente, se desarrollaron veinticuatro (24) acciones de promoción de la Convivencia a partir de la implementación de mecanismos y estrategias de Diálogo Social para la transformación de conflictividades sociales en Instituciones Educativas priorizadas por la Secretaría de Educación Distrital, de las cuales veinte (20) responden al proceso de desarrollo de capacidades a través del proceso de Dialoguías Escolares con niñas, niñas, adolescentes y jóvenes; y, cuatro (4) intervenciones para la promoción y el fomento del respeto por la diferencia en el fútbol.</t>
  </si>
  <si>
    <t xml:space="preserve">La implementación de la estrategia "Bogotá Camina Étnica en los Territorios" presenta un avance del 100% en el primer semestre de 2025, alineado con lo programado en el cronograma oficial, de la cual se tienen los siguientes resultados clave: 
✓ 54 de 54 reuniones de concertación realizadas 
✓ 19 localidades han incorporado iniciativas Etnicas en sus POAI 2025 
✓ 100% de avance en diseño estratégico (Fase 1,2,3,4,5 completada)
Acciones por mejorar:
• Retrasos en contratación con comunidades NARP (Candelaria)
Acciones que fortalecen la implementacion:
• Formulacion de una circular para procesos contractuales
• Asistencias tecnicas a los referentes de las alcaldias locales                                                           
• Memorando que da lineamientos de implementacion 2026                                                              
• Reuniones de seguimiento entre alcaldes locales y los Grupos Etnicos  </t>
  </si>
  <si>
    <t xml:space="preserve">El 18 de noviembre de 2025 se llevó a cabo en el Auditorio de la Plaza de los Artesanos el evento de socialización de competencias del Sector Gobierno contando con la organización de la Secretaría Distrital de Gobierno, el Departamento Administrativo de la Defensoría del Espacio Público y el  Instituto para la Participación y Acción Comunal-IDPAC, y la participación de todas las entidades del distrito que conforman la Red de Quejas de la Veeduría Distrital. </t>
  </si>
  <si>
    <t xml:space="preserve">La Secretaría Distrital de Gobierno, en el marco del Plan Estratégico Sectorial y en calidad de entidad cabeza de sector, convoca de manera trimestral, a mesas de trabajo en temas afines a gestión de PQRS. Se realizó el 06 de noviembre de 2025 reunión ejecutiva a la cual asistieron la servidores del DADEP y del IDPAC, en la cual se habló sobre los últimos detalles a finiquitar con el fin de ejecutar el evento de competencias del 18 de noviembre. </t>
  </si>
  <si>
    <t>Se elaboró el documento “Consejos Locales de Juventud: Lecciones para construir espacios de participación con articulación efectiva”, recoge las principales lecciones de la etapa preelectoral, identificando avances, desafíos y oportunidades en materia de articulación institucional, pedagogía electoral y fortalecimiento de los mecanismos juveniles de representación.</t>
  </si>
  <si>
    <t>Se generó un instrumento para evaluar el nivel de implementación de servicios digitales básicos en entidades del sector Gobierno .
Se realizó mesa de trabajo con las entidades del sector Gobierno donde se socializó el instrumento para relaizar el diagnóstico y se remitió correo electrónico  con el link al instrumento solicitando su diligenciamiento y así para obtener un diagnóstico de los servicios ciudadanos digitales en cada entidad.
Se adjunta como evidencia instrumento creado, lista asistencia de mesa de trabajo con entidades, y correos electrónicos de solicitud diligenciamiento del instrumento generado para obtener un diagnóstico de los servicios ciudaanos digitales</t>
  </si>
  <si>
    <t>Se finalizó con la implementación de la estrategia desarrollando las actividades programadas en el plan de trabajo de implementación, haciendo un análisis de los resultados obtenidos con la implementación del piloto de la estrategia . Se cumplió ell 100% de la estrategía al finalizar la vigencia de acuerdo con la programación del plan. No se obtubieron los resultados esperados, sin embargo se desarrollaran las recomendaciones establecidas en el informe en la segunda fase propuesta para la estrategia en 2026.</t>
  </si>
  <si>
    <t>Meta cumplida</t>
  </si>
  <si>
    <t>Durante el periodo reportado, el equipo UGA (Unidad de Gestión y Acción del Gabinete Local) avanzó en la gestión de la información territorial mediante la consolidación y seguimiento de la matriz de requerimientos de las localidades, lo que permitió sistematizar las solicitudes y necesidades identificadas en los territorios. Estos insumos fueron utilizados para la recopilación y organización de información necesaria para la estructuración de planes de trabajo interinstitucionales sectoriales, definiendo lineamientos metodológicos para su elaboración. De igual manera, esta información sirvió de base para brindar apoyo técnico al Gabinete Local, contribuyendo a la definición de lineamientos de trabajo y a la estructuración de su agenda anual, orientada al seguimiento y articulación de las acciones entre sectores y territorios.</t>
  </si>
  <si>
    <t xml:space="preserve">Para el primer trimestre de la vigencia 2026 se formaron 295 ciudadanos a través de los procesos liderados por la Gerencia Escuela, fortaleciendo sus capacidades democráticas para incidir en la construcción de una cultura democrática, participativa y de paz. </t>
  </si>
  <si>
    <t>Esta meta no tiene programación en el trimestre, no obstante; se realizaron las siguientes gestiones se realizaron mesas de trabajo con la Coordinación General de Presupuestos Participativos - CGPP para revisar y concretar las actualizaciones a introducir en los lineamientos metodológicos del proceso en la vigencia 2026. Al momento de realizar este informe, se ha establecido un primer borrador con estas indicaciones de implementación y se consolidará en próximas reuniones para iniciar su revisión jurídica, firma y emisión oficial.</t>
  </si>
  <si>
    <t>Durante el primer trimestre se construcción del documento borrador de la ruta metodológica de asistencia técnica y fortalecimiento a los Consejos de Juventud de Bogotá, orientada a brindar herramientas y acompañamiento permanente para el ejercicio de sus funciones. Asimismo, se desarrolló una (1) asistencia técnica Alcaldías Locales sobre Consejos de Juventud, el Estatuto de Ciudadanía Juvenil y las instancias de participación asociadas. Adicionalmente, se llevaron a cabo un (1) seguimiento a  Alcaldías Locales para resolver inquietudes y revisar avances en las acciones adelantadas con los Consejos Locales de Juventud.</t>
  </si>
  <si>
    <t>Se da inicio a la Estrategia de Articulación Sectorial entre la SDG, IDPAC y el DADEP, orientada a fortalecer el seguimiento, análisis, reporte oportuno y monitoreo de las Políticas Públicas durante la vigencia 2026. Actualmente, se adelanta la etapa de alistamiento, en la cual se han desarrollado acciones preliminares como la elaboración del cronograma, el plan trimestral de actividades y la presentación de la metodología de la estrategia, así como el establecimiento de contacto inicial con las entidades. De lo anterior, se solicitó el enlace de cada una de las políticas públicas con el IDPAC, para posteriormente dar inicio a la estrategia con una capacitación y solicitud del balance de cada una de las mencionadas.</t>
  </si>
  <si>
    <t>En el trimestre I de 2026 se inició la elaboración del primer documento de investigación de la meta, titulado provisionalmente “¿Han cambiado las prioridades del Concejo de Bogotá? Análisis comparativo de los periodos 2022-2023 y 2024-2025”. Se cuenta con un borrador que incluye la definición del objetivo general, la hipótesis de trabajo, la metodología comparativa, el marco teórico y la estructura del análisis. El inicio de este documento de investigación sienta las bases para generar un análisis estratégico, basado en datos, sobre el comportamiento histórico del Concejo de Bogotá en materia de control político.</t>
  </si>
  <si>
    <t>Durante el trimestre, se brindó asistencia técnica y acompañamiento metodológico a treinta y nueve (39) consejos y mesas locales de barras futboleras, orientando la estructuración de agendas, acuerdos locales y la planeación de actividades territoriales como la Semana Futbolera 2026, lo que fortaleció el diálogo y la articulación con la institucionalidad. Adicionalmente, se realizaron once (11) espacios de diálogo en territorio que impulsaron el barrismo social, promovieron el fortalecimiento organizativo, incluyendo liderazgos femeninos y fomentaron la articulación entre barras y comunidad para la corresponsabilidad y la prevención de violencias, consolidando su rol en la convivencia y cohesión social.</t>
  </si>
  <si>
    <t xml:space="preserve">Durante el primer trimestre de 2026 se implementaron acciones clave para el desarrollo de la estrategia de transversalización del enfoque diferencial étnico, cumpliendo con el 100% de las actividades programadas para el periodo. Se avanzó en la estructuración de la estrategia "Un Futuro sin Racismo", en la construcción del programa de capacitación contra el racismo y la discriminación en articulación con el IDPAC, y en el alistamiento de las iniciativas étnicas locales con las Alcaldías Locales.				</t>
  </si>
  <si>
    <t xml:space="preserve">La Secretaría Distrital de Gobierno, en el marco del Plan Estratégico Sectorial y en calidad de entidad cabeza de sector, convoca de manera trimestral, a mesas de trabajo en temas afines a gestión de PQRS. Se realizó el 04 de febrero de 2026 reunión a la cual asistieron servidores de la Secretaría General, DADEP y del IDPAC, en la cual se abordaron los resultados del sector gobierno en las mediciones del año 2025 (INCIDE, FURAG), entre otras. </t>
  </si>
  <si>
    <t>Durante el primer trimestre de la vigencia 2026, se llevó a cabo el Comité Estratégico de Gobernanza y Gestión del Espacio Público el día 26 de marzo de 2026.
El objetivo del comité fue presentar el diagnóstico y las recomendaciones derivadas de la consultoría sobre la gobernanza y gestión del espacio público en Bogotá, a cargo de la Secretaría General de la Alcaldía Mayor de Bogotá. Asimismo, por parte del equipo de la Defensoría del Espacio Público, se contempló la presentación del balance del Comité Estratégico de Gobernanza y Gestión del Espacio Público correspondiente a la vigencia 2025, así como la resolución de inquietudes relacionadas con la vigencia del comité.
En el desarrollo de la sesión, se presentó el balance del Comité Estratégico de Gobernanza y Gestión del Espacio Público durante el año 2025, en el cual se expuso el número de sesiones ordinarias, extraordinarias y reuniones de trabajo realizadas a lo largo del año. En total, se llevaron a cabo tres (3) sesiones ordinarias, ocho (8) sesiones extraordinarias y dos (2) subcomités técnicos.
Como resultado de la reunión, se tomó la decisión de no prorrogar la vigencia del Comité Estratégico de Gobernanza y Gestión del Espacio Público (CEGGEP), teniendo en cuenta que este finalizó en diciembre del año anterior y que cumplió con los entregables establecidos.</t>
  </si>
  <si>
    <t>En relación con la meta de implementar un (1) servicio web de intercambio de información (interoperabilidad) a través de la plataforma X-Road con la Superintendencia de Notariado y Registro (SNR), se informa que durante el periodo evaluado se presentaron los siguientes avances:
En el mes de marzo con el Ministerio de Tecnologías de la Información y las Comunicaciones (MinTIC) y la AND, se llevaron a cabo tres (3) mesas técnicas de trabajo orientadas a la instalación de X-Road, en las cuales se adelantaron actividades de instalación y configuración.
Se avanzó en la configuración del primer servidor, quedando pendientes ajustes técnicos necesarios para su finalización. Así mismo, se definieron las actividades requeridas para continuar con la configuración de los dos servidores restantes, las cuales serán abordadas en las siguientes jornadas de trabajo.
Finalmente, se adjuntan como evidencia el archivo con la programación de las sesiones realizadas, así como dos actas correspondientes a las mesas técnicas desarrolladas.</t>
  </si>
  <si>
    <t xml:space="preserve">26 de enero de 2026 </t>
  </si>
  <si>
    <t>11 de junio de 2026</t>
  </si>
  <si>
    <t>Se publica seguimiento del Plan Estratégico Sectorial 2025-2028 con corte al primer trimestre de 2026. Se corrige la fecha de publicación de la versión 5 en la hoja de Control, ya por error de digitación quedó como "26 de enero de 2025", siendo la correcta "26 de enero de 2026".
Se ajusta la fórmula de cálculo del avance acumulado del cuatrienio para las metas No. 11 y 13, de tipo constante, dado que inician en el segundo semestre de 2024 y finalizan en el primer semestre de 2028. Anteriormente se calculaba como el promedio simple de los avances de cada vigencia contemplando años completos. La nueva fórmula corresponde a una suma ponderada, en la que el avance de cada vigencia se multiplica por el peso de sus entregables frente al total del cuatrienio, acumulando los resultados hasta el trimestre evaluado. El dato del valor ejecutado en la meta 13 para 2025 se normaliza a 100% para el cálculo del indicador.</t>
  </si>
  <si>
    <t>Se publica el seguimiento del Plan Estratégico Sectorial 2025-2028 con los siguientes ajustes, aprobados por el Comité Sectorial de Gestión y Desempeño en sesión del 1 de julio de 2026: i) se incluye en todas las metas estratégicas su articulación con los Objetivos de Desarrollo Sostenible (ODS); y ii) se ajusta la meta No. 13, modificando el tipo de programación de "Constante" a "Suma" y la distribución de la programación por periodos.</t>
  </si>
  <si>
    <t>06 de julio de 2026</t>
  </si>
  <si>
    <t>OBJETIVO DE DESARROLLO SOSTENIBLE:</t>
  </si>
  <si>
    <t>16.07-Garantizar la adopción en todos los niveles de decisiones inclusivas, participativas y representativas que respondan a las necesidades</t>
  </si>
  <si>
    <t>16.06-Crear a todos los niveles instituciones eficaces y transparentes que rindan cuentas</t>
  </si>
  <si>
    <t>11.07-De aquí a 2030, proporcionar acceso universal a zonas verdes y espacios públicos seguros, inclusivos y accesibles, en particular para las mujeres y los niños, las personas de edad y las personas con discapacidad</t>
  </si>
  <si>
    <t>10.02-De aquí a 2030, potenciar y promover la inclusión social, económica y política de todas las personas, independientemente de su edad, sexo, discapacidad, raza, etnia, origen, religión o situación económica u otra condición</t>
  </si>
  <si>
    <t>16.05-Reducir considerablemente la corrupción y el soborno en todas sus formas</t>
  </si>
  <si>
    <t>4822</t>
  </si>
  <si>
    <t>15180</t>
  </si>
  <si>
    <t>Para el cuarto trimestre de 2024 se alcanzó un total de un total de 15.180 personas formadas con enfoques de cultura ciudadana, democrática y de paz.  Dada la optimización del recurso y la aceptación de la ciudadanía con la oferta institucional, se logró impactar un total de 20.002 personas para la vigencia 2024.</t>
  </si>
  <si>
    <t>Se implementaron 21 procesos de formación alcanzando un total de 4.822 personas formadas con enfoques de cultura ciudadana, democrática y de paz, el 69% corresponde a mujeres y el 31% a hombres. Se destacan los cursos como "Reto democrático introducción a los derechos humanos", "Reto democrático empoderamiento y participación de las mujeres II" y "Reto democrático prevención del consumo de SPA"</t>
  </si>
  <si>
    <t xml:space="preserve">En el segundo trimestre del año 2025, se formaron 1.053 ciudadanos a través de los procesos liderados por la Gerencia Escuela, fortaleciendo sus capacidades democráticas para incidir en la construcción de una cultura democrática, participativa y de paz. </t>
  </si>
  <si>
    <t>Para este período se formaron 17.535 ciudadanos y ciudadanas.
La distribución territorial de los procesos de formación evidencia una amplia cobertura en las diferentes localidades de Bogotá, con una concentración de participantes en aquellas que presentan mayor densidad poblacional y una importante presencia de organizaciones sociales y  comunales</t>
  </si>
  <si>
    <t xml:space="preserve">La Secretaría Distrital de Gobierno, en el marco del Plan Estratégico Sectorial y en calidad de entidad cabeza de sector, convocó de manera trimestral, a mesas de trabajo en temas afines a gestión de PQRS. Se realizó el 13 de mayo de 2026, reunión a la cual asistieron servidores de la Secretaría General, DADEP y del IDPAC, en la cual se abordaron todos los pormenores asociados a los preparativos del evento central de competencias del Sector Gobierno, denominado 'Usted qué haría'. </t>
  </si>
  <si>
    <r>
      <t xml:space="preserve">En relación con la meta de implementar un (1) servicio web de intercambio de información (interoperabilidad) a través de la plataforma X-Road con la Superintendencia de Notariado y Registro (SNR), durante el periodo evaluado se registraron los siguientes avances:
Una vez culminada la instalación y configuración de la plataforma X-Road y obtenido el visto bueno por parte de la Agencia Nacional Digital (AND) para continuar con la implementación del servicio de interoperabilidad, el DADEP adelantó las gestiones necesarias para la habilitación de los servicios web con la Superintendencia de Notariado y Registro (SNR).
El 9 de abril de 2026 se solicitó a la Dirección Técnica de Registro de la SNR la habilitación de los servicios de consulta individual y masiva mediante interoperabilidad. En respuesta, mediante comunicación del 27 de abril de 2026, la SNR informó que la estructuración de los servicios web, la definición de la arquitectura tecnológica y las condiciones para el intercambio de información debían ser atendidas por su Oficina de Tecnologías de la Información, en el marco de las mesas técnicas previstas para este propósito.
En atención a lo anterior, el 29 de abril de 2026 el DADEP reiteró la solicitud ante la Oficina de Tecnologías de la Información de la SNR, con el fin de dar continuidad al proceso de implementación y avanzar en la habilitación de los servicios requeridos.
A la fecha de corte del seguimiento, el DADEP cuenta con la plataforma X-Road instalada y configurada, así como con el visto bueno de la Agencia Nacional Digital para continuar con la implementación del servicio de interoperabilidad. El proyecto se encuentra en fase de articulación técnica con la SNR y está pendiente de la respuesta de dicha entidad para la habilitación de los servicios web que permitirán el intercambio de información entre ambas entidades.
</t>
    </r>
    <r>
      <rPr>
        <b/>
        <i/>
        <sz val="11"/>
        <color theme="1"/>
        <rFont val="Aptos Display"/>
        <family val="2"/>
        <scheme val="major"/>
      </rPr>
      <t xml:space="preserve">Nota OAP: </t>
    </r>
    <r>
      <rPr>
        <i/>
        <sz val="11"/>
        <color theme="1"/>
        <rFont val="Aptos Display"/>
        <family val="2"/>
        <scheme val="major"/>
      </rPr>
      <t>En respuesta al Radicado de la OAP No. 20261300363391, el DADEP (Radicado 20261500120061) informó que el incumplimiento obedeció a factores externos de coordinación interinstitucional. Durante 2026 la entidad reporta la reanudación del convenio MinTIC–AND, la instalación y configuración de X-Road y el visto bueno de la AND; queda pendiente la habilitación de los servicios web con la SNR, de acuerdo con la solicitud realizada el 29 de abril de 2026. Así mismo, DADEP prevé la finalización de la meta durante el segundo semestre de 2026. En tal sentido, se incorpora al presente seguimiento de la OAP la respuesta contenida en el Radicado No. 20261500120061, junto con sus siete (7) anexos, remitidos por el DADEP. Durante el tercer trimestre de 2026, la OAP remitirá nuevamente la solicitud de alerta sobre el cumplimiento de la meta.</t>
    </r>
  </si>
  <si>
    <t>La meta estratégica fue cumplida y superada con la realización de nueve (9) Comités de Gobernanza y Gestión del Espacio Público, frente a una meta de siete (7). En la sesión del Comité Estratégico de Gobernanza y Gestión del Espacio Público del 26 de marzo de 2026 se presentó el balance de la vigencia 2025 y, conforme a la decisión consignada en el acta correspondiente, se determinó no prorrogar la vigencia del comité, por haberse cumplido los objetivos y entregables establecidos. En consecuencia, durante el segundo trimestre de 2026 no se ejecutaron actividades adicionales asociadas a esta instancia. Se adjunta nuevamente el acta de la sesión del 26 de marzo de 2026 como soporte de la decisión adoptada.</t>
  </si>
  <si>
    <t xml:space="preserve">Durante el periodo reportado, el equipo UGA consolidó el seguimiento a la gestión de solicitudes de las Alcaldías Locales ante las entidades distritales, alcanzando un acumulado de 420 trámites gestionados en el tablero UGA, con un 93,57% de cierre efectivo. Este ejercicio permitió actualizar la matriz de requerimientos territoriales y fortalecer el análisis por alcaldía, sector y nivel de criticidad (IPA), insumos que soportaron la toma de decisiones de priorización y coordinación interinstitucional del Gabinete Local. De igual manera, se avanzó en el acompañamiento técnico a los trámites categorizados como Rollos Legendarios, con un 92,11% de cierre sobre el total identificado, consolidando la sistematización de 20 iniciativas de alta complejidad en 18 localidades. Adicionalmente, el equipo UGA lideró la formulación de cinco planes de trabajo intersectoriales con la Secretaría Distrital de Planeación, la Secretaría Distrital de la Mujer, el sector Hábitat, el IDRD y las secretarías de Movilidad y de Cultura, Recreación y Deporte, definiendo cronogramas y compromisos conjuntos con las entidades para su implementación territorial durante el segundo semestre. Estos avances contribuyeron a la estructuración de la agenda de Gabinete Local y al fortalecimiento del acompañamiento técnico a las alcaldías locales.				</t>
  </si>
  <si>
    <t>Aunque no se contaba con programación específica para el segundo trimestre del año, durante este periodo se elaboró y consolidó el nuevo documento que consolida los lineamientos metodológicos y técnicos de Proyecta Local para la actual vigencia. Estas directrices establecen las acciones, tareas, etapas y procesos a cumplir para garantizar una óptima ejecución del proceso. Al momento realizar este informe los lineamientos se encuentran en revisión jurídica.</t>
  </si>
  <si>
    <t xml:space="preserve">Se implementó el uso del repositorio compartido en la plataforma SharePoint como mecanismo de ejecución controlada de los insumos, el cual integra los Balances por Política Pública, Planes de Acción, carpetas dispuestas para los reportes trimestrales y semestrales de cada política, así como demás insumos de apoyo. Adicionalmente, se consolidó un registro de control de seguimiento, lo que permite garantizar la trazabilidad de los procesos, el acceso oportuno a la información y la transparencia en la gestión. </t>
  </si>
  <si>
    <t>En el trimeste II de 2026, en primer lugar, se consolidó la versión final del documento “¿Qué debate Bogotá? Control político, cambio de administración, prioridades institucionales y percepción ciudadana en el Concejo Distrital, 2022-2025”. En segundo lugar, se elaboró el primer borrador del documento “Recomposición política 2026”, que aporta al estudio que se había realizado en 2022. Este borrador examina la recomposición del poder nacional derivada de las elecciones legislativas de marzo de 2026 y su impacto sobre Bogotá: define el problema de investigación, el estado del arte, el marco teórico (tres premisas y cuatro hipótesis de trabajo), las preguntas y objetivos, el diseño metodológico y la estructura de siete capítulos, junto con la matriz de fuentes, la matriz de indicadores obligatorios y el cronograma de las seis fases del proyecto.</t>
  </si>
  <si>
    <t>Durante el segundo trimestre de 2026 se implementaron 11 acciones de las 11 programadas (100%), avanzando en las tres líneas estratégicas de la meta. Se ejecutaron jornadas de sensibilización con la Secretaría de Movilidad, la Secretaría General y los Gestores Locales de Convivencia, alcanzando 247 servidores públicos sensibilizados en el trimestre y un acumulado de 347 en el semestre (57,8% de la meta anual de 600). Se avanzó en la construcción del curso virtual "Bogotá sin Discriminación Racial: Claves para Prevenir y Actuar" en articulación con el IDPAC, con la activación de inscripciones para el piloto. Se fortaleció la articulación con la DGDL y las Alcaldías Locales para la visibilización de iniciativas étnicas locales, reportando actividades en más de 15 localidades. Se realizó mesa de trabajo interinstitucional para la construcción de la Ruta de Atención a Casos de Racismo y Discriminación Racial, elaborando el documento metodológico y validándolo mediante un piloto con casos reales. Tres jornadas con la Policía de Engativá y San Cristóbal fueron aplazadas por el proceso electoral, pendientes de reprogramación para el segundo semestre. Al cierre del semestre, el avance acumulado de la meta es del 50% (0,50 de 1,00), en línea con la programación anual.</t>
  </si>
  <si>
    <t>Se realizó mesa técnica con IDPAC Solicitud de mesa técnica IDPAC para revisión y asesoría sobre temas de tecnología, especificamente para avanzar en la política de Gobierno Digital, así mismo se logró obtener información  del diagnóstico en cada entidad sobre el estado actual de la implementación de servicios ciudadanos digitales</t>
  </si>
  <si>
    <t>Durante el primer trimestre del 2026 el Observatorio de la Participación Ciudadana elaboró dos documentos: 
1. GESTIÓN COMUNITARIA DEL AGUA EN  PROPIEDAD HORIZONTAL EN BOGOTÁ. PERCEPCIONES, PRÁCTICAS Y  APRENDIZAJES DE LA CRISIS HÍDRICA  2024-2025
2. DEMOCRACIA Y PARTICIPACIÓN  CIUDADANA EN COLOMBIA. Herramientas para una ciudadanía 
informada, activa y consciente.
Los documentos mencionaodos  permitan la comprensión de las dinámicas y  tendencias de los asuntos públicos y faciliten una participación 
incidente basada en evidencia.</t>
  </si>
  <si>
    <r>
      <t xml:space="preserve">Durante el segundo trimestre de 2026, el Observatorio de la Participación Ciudadana desarrolló las siguientes acciones:
1. Elaboró el informe técnico "Elecciones presidenciales de Colombia 2026: Análisis comparativo con las elecciones de 2022", orientado al análisis de la participación electoral, el comportamiento de la votación y las dinámicas territoriales observadas en Colombia y Bogotá D.C.
2. Realizó el evento académico "Bogotá y el estado de la democracia: datos, participación y cultura política", en articulación con el Observatorio de la Democracia de la Universidad de los Andes, con el propósito de promover un espacio de análisis y reflexión sobre el estado de la democracia, la participación ciudadana y la cultura política en Bogotá.
Estas acciones fortalecen la producción y divulgación de conocimiento, fomentan el diálogo entre la academia y la institucionalidad y contribuyen al análisis de las dinámicas de participación ciudadana para la toma de decisiones y el fortalecimiento de la democracia en el Distrito.
</t>
    </r>
    <r>
      <rPr>
        <b/>
        <i/>
        <sz val="11"/>
        <color theme="1"/>
        <rFont val="Aptos Display"/>
        <family val="2"/>
        <scheme val="major"/>
      </rPr>
      <t xml:space="preserve">Nota OAP: </t>
    </r>
    <r>
      <rPr>
        <i/>
        <sz val="11"/>
        <color theme="1"/>
        <rFont val="Aptos Display"/>
        <family val="2"/>
        <scheme val="major"/>
      </rPr>
      <t>De acuerdo con la solicitud de aclaración del documento No. 2, el IDPAC remite el Informe técnico de resultados del Foro Académico "Bogotá y el estado de la democracia: datos, participación y cultura política". Una vez revisado, se evidencia que el documento cumple con la estructura, forma y contenido establecidos en la ficha técnica del indicador para el entregable "Documentos de producción de información de participación incidente".</t>
    </r>
  </si>
  <si>
    <t>Durante el segundo trimestre se atendió el 100 % de los espacios de diálogo priorizados, correspondientes a trece (13) espacios de diálogo del programa Goles en Paz y veintidós (22) mesas de diálogo del programa de Diálogo Social. En el marco de estos espacios se identificaron y sistematizaron conflictividades recurrentes, clasificadas en seis categorías: convivencia urbana, conflictos socioterritoriales, problemáticas socioambientales, tensiones socioeconómicas derivadas del uso del espacio público, conflictos institucionales y situaciones asociadas a la garantía de derechos. Este ejercicio generó insumos técnicos para la lectura territorial, el análisis de las dinámicas de conflictividad y la toma de decisiones institucionales. Cada espacio cuenta con su respectiva acta de reunión como evidencia de su realización, de conformidad con lo establecido en la ficha técnica del indicador.</t>
  </si>
  <si>
    <t>El 22 de septiembre se realizó reunión con la Secretaría de Gobierno con el equipo de la Dirección Distrital de Desarrollo Institucional que se encuentran realizando diagnostico del IDU y DADEP, por parte del DADEP se hace la presentación de las foratalezas, debilidades que se presentan en el desarrollo de sus actividades sobre el Espacio Público.</t>
  </si>
  <si>
    <r>
      <rPr>
        <sz val="11"/>
        <color rgb="FF000000"/>
        <rFont val="Aptos Display"/>
      </rPr>
      <t xml:space="preserve">Durante el periodo de julio a septiembre no se registró avance cuantitativo, debido a que, de conformidad con la Resolución No. 210 del 9 de agosto de 2021, el Modelo de Fortalecimiento establece que el proceso de organizaciones fortalecidas culmina con la entrega del incentivo Chikaná, </t>
    </r>
    <r>
      <rPr>
        <u/>
        <sz val="11"/>
        <color rgb="FF000000"/>
        <rFont val="Aptos Display"/>
      </rPr>
      <t>actividad que se realizó en diciembre y cuyo cierre administrativo se surtió al inicio de la vigencia siguiente.</t>
    </r>
  </si>
  <si>
    <t>De conformidad con la Resolución No. 210 del 9 de agosto de 2021, el Modelo de Fortalecimiento establece que la Ruta de Fortalecimiento cuenta con seis fases, a saber: a) Caracterización y diagnóstico; b) Plan de fortalecimiento; c) Formación; d) Asistencia técnica; e) Incentivos para el fortalecimiento; y f) Seguimiento y evaluación. En este marco, la fase de seguimiento y evaluación se registra con la fecha en la que se culminó la Ruta al 100 %  dada la convocatoria para la entrega de los incentivos a las organizaciones.                                              
Para efectos del seguimiento y consolidación de la información, la matriz fue diligenciada con base en el procedimiento de seguimiento vigente para el año 2024, establecido el 17 de junio de 2024, teniendo en cuenta que dicho procedimiento corresponde al instrumento aplicable para el periodo en el que se desarrollaron y registraron las acciones. 
En este sentido, durante el periodo de octubre a diciembre se fortalecieron 200 organizaciones, distribuidas de la siguiente manera:
122 de la Subdirección de Fortalecimiento de Organizaciones Sociales:
• 55 medios comunitarios.
• 36 organizaciones Sociales del componente Nuestras Expresiones.
• 24 organizaciones del enfoque de Juventud.
• 6 organizaciones del enfoque de Mujer y Género.
• 1 organización del enfoque Étnico.
78 de la Subdirección de Asuntos Comunales: 
• 76 de primer grado.
• 02 de segundo grado.
El fortalecimiento de estas organizaciones fue el resultado del acompañamiento técnico y del trabajo territorial desarrollado durante la vigencia en las diferentes localidades del Distrito Capital, mediante el cual se promovió el fortalecimiento de capacidades organizativas, la participación ciudadana, la incidencia territorial y la consolidación de procesos comunitarios, atendiendo las particularidades de cada enfoque poblacional y sectorial.</t>
  </si>
  <si>
    <t xml:space="preserve">Se realizaron acciones orientadas a la modificación de la Resolución 210 de 2021 del Modelo de Fortalecimiento para las Organizaciones Sociales, Comunales, de Medios Comunitarios y Alternativos, Organizaciones de Propiedad Horizontal e Instancias de Participación del Distrito Capital. </t>
  </si>
  <si>
    <t xml:space="preserve">De conformidad con la Resolución 165 de 2025, mediante la cual se actualiza el Modelo de Fortalecimiento para las Organizaciones Sociales, Comunales, de Medios Comunitarios y Alternativos, Organizaciones de Propiedad Horizontal e Instancias de Participación del Distrito Capital, las organizaciones únicamente se consideran fortalecidas una vez culminan la totalidad de las etapas de la Ruta de Fortalecimiento. 
Por consiguiente, La Subdirección de Asuntos Comunales fortaleció a 141 organizaciones comunales, desarrollando las diferentes etapas previstas en la ruta metodológica institucional. La base de seguimiento evidencia que las organizaciones recibieron acciones de caracterización, formulación del plan de fortalecimiento, asistencia técnica, procesos de capacitación y evaluación, con registros de fechas y avances para cada una de ellas. </t>
  </si>
  <si>
    <t>Durante el período correspondiente a este reporte, se culminó el Fortalecimiento de 483 organizaciones sociales, comunales y medios de comunicación comunitaria y alternativa. Distribuido de la siguiente manera:
327 de la Subdirección de Fortalecimiento de Organizaciones Sociales.
• 61 organizaciones étnicas.
• 88 organizaciones de jóvenes.
• 47 organizaciones de Mujer y Género.
• 49 organizaciones sociales (ambientalistas, animalistas, de niñez, de personas con discapacidad, personas cuidadoras, barras futboleras, entre otras). 
• 82 medios de comunicación comunitaria y alternativa.
La Subdirección de Asuntos Comunales fortaleció 156 organizaciones comunales.
El fortalecimiento de estas organizaciones fue el resultado del acompañamiento técnico y del trabajo territorial desarrollado durante la vigencia en las diferentes localidades del Distrito Capital, mediante el cual se promovió el fortalecimiento de capacidades organizativas, la participación ciudadana, la incidencia territorial y la consolidación de procesos comunitarios, atendiendo las particularidades de cada enfoque poblacional y sectorial.</t>
  </si>
  <si>
    <t>Durante el periodo comprendido entre enero y marzo de 2026 se culminó la Ruta de Fortalecimiento de 20 organizaciones que habían iniciado su proceso en las vigencias 2023, 2024 y 2025. Estas organizaciones finalizaron satisfactoriamente las cuatro fases establecidas en el Modelo de Fortalecimiento: i) caracterización y diagnóstico (Fase 1), ii) acompañamiento y acción comunitaria (Fase 2), iii) formación y desarrollo de capacidades (Fase 3) y iv) consolidación (Fase 4), adquiriendo la condición de organizaciones fortalecidas.
Las organizaciones fortalecidas se distribuyen de la siguiente manera:
* Gerencia de Juventud: 8 organizaciones.
* Gerencia de Mujer y Género: 6 organizaciones.
* Gerencia de Etnias: 3 organizaciones.
* Gerencia de Nuevas Expresiones: 3 organizaciones.
El fortalecimiento de estas organizaciones fue el resultado del acompañamiento técnico y del trabajo territorial desarrollado durante la vigencia en las diferentes localidades del Distrito Capital, mediante el cual se promovió el fortalecimiento de capacidades organizativas, la participación ciudadana, la incidencia territorial y la consolidación de procesos comunitarios, atendiendo las particularidades de cada enfoque poblacional y sectorial.</t>
  </si>
  <si>
    <t xml:space="preserve">En este periodo el IDPAC aplicó el Modelo de Fortalecimiento a 3 organizaciones comunales, desarrollando las diferentes etapas previstas en la ruta metodológica institucional. La base de seguimiento evidencia que las organizaciones recibieron acciones de caracterización, formulación del plan de fortalecimiento, asistencia técnica, procesos de capacitación y evaluación, con registros de fechas y avances para cada una de ellas. 
De conformidad con la Resolución 165 de 2025, mediante la cual se actualiza el Modelo de Fortalecimiento para las Organizaciones Sociales, Comunales, de Medios Comunitarios y Alternativos, Organizaciones de Propiedad Horizontal e Instancias de Participación del Distrito Capital, las organizaciones únicamente se consideran fortalecidas una vez culminan la totalidad de las etapas de la Ruta de Fortalecimiento. </t>
  </si>
  <si>
    <t xml:space="preserve">Durante el segundo trimestre de 2026, la Subdirección de Fortalecimiento a Organizaciones Sociales fortaleció  75 organizaciones culminaron la Ruta de Fortalecimiento, completando la totalidad de las cuatro fases establecidas por el modelo de fortalecimiento durante el periodo de seguimiento correspondiente al segundo trimestre de 2026.                                                                                                                                                                                          
La distribución de las organizaciones fortalecidas por área fue la siguiente:
* Mujer y género: 5 organizaciones.
* Juventud:  18 organizaciones.
* Medios comunitarios y alternativos: 5
* Nuevas expresiones sociales: 47 organizaciones.
La culminación de la Ruta permitió fortalecer las capacidades de gestión, planeación y participación de las organizaciones, así como consolidar herramientas para su sostenibilidad y el desarrollo de acciones comunitarias en los territorios. Asimismo, el proceso contribuyó a la formulación y ejecución de estrategias acordes con las necesidades y características particulares de cada sector poblacional. </t>
  </si>
  <si>
    <t xml:space="preserve">Durante el II trimestre del año se llevó a cabo una (1) jornada de asistencia técnica dirigida a las 20 Alcaldías Locales, en la cual se revisaron aspectos relacionados con el cumplimiento del Estatuto de Ciudadanía Juvenil. Durante este espacio se analizaron las acciones adelantadas por cada Alcaldía y se brindaron orientaciones técnicas para fortalecer su implementación. De igual manera, a lo largo del trimestre se desarrollaron sesiones de seguimiento y atención de inquietudes con las Alcaldías Locales, con el fin de acompañar la implementación de las acciones en los territorios.
Respecto a la implementación de la ruta metodológica de asistencia técnica y fortalecimiento a los Consejos Locales de Juventud, se realizó un ajuste al cronograma de ejecución, teniendo en cuenta la disponibilidad de las y los consejeros. En consecuencia, la implementación inició en el mes de mayo del presente año, permitiendo desarrollar una (1) asistencia técnica más pertinente, ajustada a las dinámicas territoriales y a las necesidades identificadas en cada uno de los espacios de participación juvenil.				</t>
  </si>
  <si>
    <t>Semestral. La periodicidad de los reportes de política pública es semestral, y por lo tanto la frecuencia de medición de este indicador para que esté acorde con los lineamientos distritales</t>
  </si>
  <si>
    <r>
      <t xml:space="preserve">El 30 de junio de 2026 se llevó a cabo en el Auditorio principal del Archivo Distrital, el evento de socialización de competencias del Sector Gobierno, para efectos de protocolo denominado 'Usted qué haría', contando con la organización de la Secretaría Distrital de Gobierno, el Departamento Administrativo de la Defensoría del Espacio Público y el  Instituto para la Participación y Acción Comunal-IDPAC, además de la participación de todas las entidades del distrito que conforman la Red de Quejas de la Veeduría Distrital. 
En dicho evento, se difundió desde una perspectiva didáctica, una forma novedosa de transmitir la importancia de dar a concer precisiones sobre las competencias, funcionalidades y algo de los servicios que tienen las tres entidades que componen el Sector Gobierno. Esto, enfocado en propender por fortalecer el conocimiento del quehacer de la entidad en sus servidores y funcionarios. 
Mediante memorando N° 20264600245443 del 02-07-2026, se notificó a la Oficina Asesora de Planeación, sobre la necesidad y consecuente propuesta de modificar la programación de cumplimiento de esta meta para el segundo trimestre de 2026.		
</t>
    </r>
    <r>
      <rPr>
        <i/>
        <sz val="11"/>
        <color theme="1"/>
        <rFont val="Aptos Display"/>
        <family val="2"/>
        <scheme val="major"/>
      </rPr>
      <t xml:space="preserve">
</t>
    </r>
    <r>
      <rPr>
        <b/>
        <i/>
        <sz val="11"/>
        <color theme="1"/>
        <rFont val="Aptos Display"/>
        <family val="2"/>
        <scheme val="major"/>
      </rPr>
      <t xml:space="preserve">Nota OAP: </t>
    </r>
    <r>
      <rPr>
        <i/>
        <sz val="11"/>
        <color theme="1"/>
        <rFont val="Aptos Display"/>
        <family val="2"/>
        <scheme val="major"/>
      </rPr>
      <t>Se emitió respuesta mediante memorando No. 20261300266333, indicando que la solicitud de modificación de la programación fue presentada durante el periodo de reporte del segundo trimestre; y que dado que cualquier modificación requiere aprobación previa del Comité Sectorial de Gestión y Desempeño del Sector Gobierno, no resulta procedente acceder al ajuste solicitado para el reporte del segundo trimestre de 2026 de la Meta No. 15. Sin perjuicio de lo anterior, y teniendo en cuenta que la jornada fue ejecutada el 30 de junio de 2026, el proceso de Servicio a la Ciudadanía deberá registrar su ejecución en el seguimiento del segundo trimestre, adjuntando las evidencias que soportan la actividad realizada, con el fin de dejar constancia de su cumplimiento.</t>
    </r>
  </si>
  <si>
    <t>01 de septiembre de 2026</t>
  </si>
  <si>
    <t>Se publica el seguimiento del Plan Estratégico Sectorial 2025-2028, con corte al segundo trimestre de 2026, incorporando los ajustes solicitados por el IDPAC mediante los oficios No. 20261200096451 y No. 20261200141391, acordados en las mesas de trabajo entre la OAP-SDG y el IDPAC realizadas los días 16 y 28 de julio y 5 y 21 de agosto de 2026. i) Meta No. 4: se actualizan los avances reportados por trimestre: 2024-III de 10 a 0; 2024-IV de 190 a 200; 2025-I de 99 a 3; 2025-II de 95 a 141; 2025-III de 433 a 483; y 2026-I de 129 a 20, con lo cual el acumulado de la vigencia 2025 se mantiene en 627. ii) Meta No. 5: se actualizan los avances de 2024-III de 4.892 a 4.822 y 2024-IV de 15.110 a 15.180, sin variación en el acumulado de la vigencia 2024 (20.002); para 2025 se ajusta 2025-II de 1.081 a 1.053 y se corrige el formato del valor del cuarto trimestre, quedando el acumulado de la vigencia 2025 en 30.862. Los ajustes corresponden a la actualización de los avances reportados por la entidad responsable y a una corrección de formato, y no modifican las metas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</si>
</sst>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_-;\-* #,##0_-;_-* &quot;-&quot;??_-;_-@_-"/>
    <numFmt numFmtId="166" formatCode="0.0"/>
    <numFmt numFmtId="167" formatCode="0.000"/>
    <numFmt numFmtId="168" formatCode="_-* #,##0.000_-;\-* #,##0.000_-;_-* &quot;-&quot;??_-;_-@_-"/>
  </numFmts>
  <fonts count="43"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theme="1"/>
      <name val="Aptos Display"/>
      <family val="2"/>
      <scheme val="major"/>
    </font>
    <font>
      <sz val="11"/>
      <color theme="1"/>
      <name val="Aptos Display"/>
      <family val="2"/>
      <scheme val="major"/>
    </font>
    <font>
      <b/>
      <sz val="11"/>
      <color theme="1"/>
      <name val="Aptos Display"/>
      <family val="2"/>
      <scheme val="major"/>
    </font>
    <font>
      <b/>
      <sz val="9"/>
      <color indexed="81"/>
      <name val="Tahoma"/>
      <family val="2"/>
    </font>
    <font>
      <b/>
      <sz val="11"/>
      <color rgb="FFC00000"/>
      <name val="Aptos Display"/>
      <family val="2"/>
      <scheme val="major"/>
    </font>
    <font>
      <sz val="12"/>
      <color theme="1"/>
      <name val="Aptos Narrow"/>
      <family val="2"/>
      <scheme val="minor"/>
    </font>
    <font>
      <sz val="16"/>
      <name val="Arial"/>
      <family val="2"/>
    </font>
    <font>
      <b/>
      <sz val="11"/>
      <name val="Aptos Display"/>
      <family val="2"/>
      <scheme val="major"/>
    </font>
    <font>
      <sz val="8"/>
      <name val="Aptos Narrow"/>
      <family val="2"/>
      <scheme val="minor"/>
    </font>
    <font>
      <b/>
      <sz val="12"/>
      <color rgb="FFC00000"/>
      <name val="Aptos Display"/>
      <family val="2"/>
      <scheme val="major"/>
    </font>
    <font>
      <sz val="11"/>
      <name val="Aptos Display"/>
      <family val="2"/>
    </font>
    <font>
      <sz val="14"/>
      <color theme="1"/>
      <name val="Aptos Display"/>
      <family val="2"/>
      <scheme val="major"/>
    </font>
    <font>
      <b/>
      <sz val="11"/>
      <color rgb="FFC00000"/>
      <name val="Aptos Narrow"/>
      <family val="2"/>
      <scheme val="minor"/>
    </font>
    <font>
      <b/>
      <sz val="10"/>
      <color rgb="FFC00000"/>
      <name val="Aptos Narrow"/>
      <family val="2"/>
      <scheme val="minor"/>
    </font>
    <font>
      <sz val="9"/>
      <color indexed="81"/>
      <name val="Tahoma"/>
      <family val="2"/>
    </font>
    <font>
      <b/>
      <sz val="16"/>
      <color theme="1"/>
      <name val="Aptos Narrow"/>
      <family val="2"/>
      <scheme val="minor"/>
    </font>
    <font>
      <b/>
      <sz val="9"/>
      <color rgb="FF000000"/>
      <name val="Tahoma"/>
      <family val="2"/>
    </font>
    <font>
      <sz val="11"/>
      <color rgb="FFFF0000"/>
      <name val="Aptos Display"/>
      <family val="2"/>
      <scheme val="major"/>
    </font>
    <font>
      <sz val="12"/>
      <name val="Aptos Display"/>
      <family val="2"/>
      <scheme val="major"/>
    </font>
    <font>
      <b/>
      <sz val="11"/>
      <color rgb="FFFF0000"/>
      <name val="Aptos Display"/>
      <family val="2"/>
      <scheme val="major"/>
    </font>
    <font>
      <sz val="14"/>
      <name val="Aptos Display"/>
      <family val="2"/>
      <scheme val="major"/>
    </font>
    <font>
      <sz val="11"/>
      <name val="Aptos Display"/>
      <family val="2"/>
      <scheme val="major"/>
    </font>
    <font>
      <sz val="14"/>
      <color theme="1"/>
      <name val="Aptos Narrow"/>
      <family val="2"/>
      <scheme val="minor"/>
    </font>
    <font>
      <sz val="11"/>
      <color theme="0"/>
      <name val="Aptos Narrow"/>
      <family val="2"/>
      <scheme val="minor"/>
    </font>
    <font>
      <b/>
      <sz val="11"/>
      <color theme="0"/>
      <name val="Aptos Display"/>
      <family val="2"/>
      <scheme val="major"/>
    </font>
    <font>
      <sz val="11"/>
      <color theme="0"/>
      <name val="Aptos Display"/>
      <family val="2"/>
      <scheme val="major"/>
    </font>
    <font>
      <sz val="11"/>
      <color rgb="FF000000"/>
      <name val="Aptos Display"/>
      <family val="2"/>
    </font>
    <font>
      <u/>
      <sz val="11"/>
      <color theme="1"/>
      <name val="Aptos Display"/>
      <family val="2"/>
      <scheme val="major"/>
    </font>
    <font>
      <b/>
      <i/>
      <sz val="11"/>
      <color theme="1"/>
      <name val="Aptos Display"/>
      <family val="2"/>
      <scheme val="major"/>
    </font>
    <font>
      <i/>
      <sz val="11"/>
      <color theme="1"/>
      <name val="Aptos Display"/>
      <family val="2"/>
      <scheme val="major"/>
    </font>
    <font>
      <sz val="11"/>
      <color theme="1"/>
      <name val="Aptos Display"/>
      <family val="2"/>
      <scheme val="major"/>
    </font>
    <font>
      <sz val="11"/>
      <color rgb="FF000000"/>
      <name val="Aptos Display"/>
      <family val="2"/>
      <scheme val="major"/>
    </font>
    <font>
      <b/>
      <sz val="11"/>
      <color theme="0"/>
      <name val="Aptos Narrow"/>
      <family val="2"/>
      <scheme val="minor"/>
    </font>
    <font>
      <sz val="11"/>
      <name val="Aptos Narrow"/>
      <family val="2"/>
      <scheme val="minor"/>
    </font>
    <font>
      <b/>
      <sz val="11"/>
      <name val="Aptos Narrow"/>
      <family val="2"/>
      <scheme val="minor"/>
    </font>
    <font>
      <sz val="11"/>
      <color theme="1"/>
      <name val="Aptos Display"/>
      <family val="2"/>
      <scheme val="major"/>
    </font>
    <font>
      <sz val="11"/>
      <color rgb="FF000000"/>
      <name val="Aptos Display"/>
    </font>
    <font>
      <u/>
      <sz val="11"/>
      <color rgb="FF000000"/>
      <name val="Aptos Display"/>
    </font>
    <font>
      <sz val="11"/>
      <color rgb="FF000000"/>
      <name val="Aptos Narrow"/>
      <scheme val="minor"/>
    </font>
    <font>
      <sz val="11"/>
      <color theme="1"/>
      <name val="Aptos Narrow"/>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FF"/>
        <bgColor rgb="FF000000"/>
      </patternFill>
    </fill>
  </fills>
  <borders count="2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1" fillId="0" borderId="0" applyFont="0" applyFill="0" applyBorder="0" applyAlignment="0" applyProtection="0"/>
    <xf numFmtId="0" fontId="8" fillId="0" borderId="0"/>
    <xf numFmtId="43" fontId="1" fillId="0" borderId="0" applyFont="0" applyFill="0" applyBorder="0" applyAlignment="0" applyProtection="0"/>
    <xf numFmtId="43" fontId="1" fillId="0" borderId="0" applyFont="0" applyFill="0" applyBorder="0" applyAlignment="0" applyProtection="0"/>
  </cellStyleXfs>
  <cellXfs count="301">
    <xf numFmtId="0" fontId="0" fillId="0" borderId="0" xfId="0"/>
    <xf numFmtId="0" fontId="4"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left" vertical="center"/>
    </xf>
    <xf numFmtId="0" fontId="7" fillId="2" borderId="0" xfId="0" applyFont="1" applyFill="1" applyAlignment="1">
      <alignment horizontal="left" vertical="center" wrapText="1"/>
    </xf>
    <xf numFmtId="0" fontId="7" fillId="4" borderId="3" xfId="0" applyFont="1" applyFill="1" applyBorder="1" applyAlignment="1">
      <alignment horizontal="center" vertical="center" wrapText="1"/>
    </xf>
    <xf numFmtId="164" fontId="9" fillId="5" borderId="0" xfId="1" applyNumberFormat="1" applyFont="1" applyFill="1" applyAlignment="1" applyProtection="1">
      <alignment horizontal="left" vertical="center" wrapText="1"/>
      <protection hidden="1"/>
    </xf>
    <xf numFmtId="14" fontId="9" fillId="0" borderId="0" xfId="0" applyNumberFormat="1" applyFont="1" applyAlignment="1" applyProtection="1">
      <alignment horizontal="left" vertical="center"/>
      <protection hidden="1"/>
    </xf>
    <xf numFmtId="0" fontId="4" fillId="2" borderId="8" xfId="0" applyFont="1" applyFill="1" applyBorder="1" applyAlignment="1">
      <alignment horizontal="center" vertical="center" wrapText="1"/>
    </xf>
    <xf numFmtId="0" fontId="3" fillId="2" borderId="9" xfId="0" applyFont="1" applyFill="1" applyBorder="1" applyAlignment="1">
      <alignment vertical="center" wrapText="1"/>
    </xf>
    <xf numFmtId="0" fontId="4" fillId="2" borderId="11" xfId="0" applyFont="1" applyFill="1" applyBorder="1" applyAlignment="1">
      <alignment horizontal="center" vertical="center" wrapText="1"/>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3" fillId="2" borderId="0" xfId="0" applyFont="1" applyFill="1" applyAlignment="1">
      <alignment vertical="center"/>
    </xf>
    <xf numFmtId="0" fontId="3" fillId="2" borderId="14" xfId="0" applyFont="1" applyFill="1" applyBorder="1" applyAlignment="1">
      <alignment vertical="center"/>
    </xf>
    <xf numFmtId="0" fontId="3" fillId="2" borderId="9" xfId="0" applyFont="1" applyFill="1" applyBorder="1" applyAlignment="1">
      <alignment vertical="center"/>
    </xf>
    <xf numFmtId="0" fontId="0" fillId="3" borderId="0" xfId="0" applyFill="1" applyAlignment="1">
      <alignment horizontal="center" vertical="center" wrapText="1"/>
    </xf>
    <xf numFmtId="0" fontId="5"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10" fontId="5" fillId="2" borderId="2" xfId="1" applyNumberFormat="1" applyFont="1" applyFill="1" applyBorder="1" applyAlignment="1">
      <alignment horizontal="center" vertical="center" wrapText="1"/>
    </xf>
    <xf numFmtId="9" fontId="5" fillId="2" borderId="2" xfId="1" applyFont="1" applyFill="1" applyBorder="1" applyAlignment="1">
      <alignment horizontal="center" vertical="center" wrapText="1"/>
    </xf>
    <xf numFmtId="0" fontId="12" fillId="4" borderId="3" xfId="0" applyFont="1" applyFill="1" applyBorder="1" applyAlignment="1">
      <alignment horizontal="center" vertical="center" wrapText="1"/>
    </xf>
    <xf numFmtId="164" fontId="13" fillId="2" borderId="9" xfId="1" applyNumberFormat="1" applyFont="1" applyFill="1" applyBorder="1" applyAlignment="1" applyProtection="1">
      <alignment horizontal="left" vertical="center" wrapText="1"/>
      <protection hidden="1"/>
    </xf>
    <xf numFmtId="0" fontId="13" fillId="2" borderId="10" xfId="0" applyFont="1" applyFill="1" applyBorder="1" applyAlignment="1" applyProtection="1">
      <alignment horizontal="left" vertical="center"/>
      <protection hidden="1"/>
    </xf>
    <xf numFmtId="164" fontId="13" fillId="2" borderId="0" xfId="1" applyNumberFormat="1" applyFont="1" applyFill="1" applyBorder="1" applyAlignment="1" applyProtection="1">
      <alignment horizontal="left" vertical="center" wrapText="1"/>
      <protection hidden="1"/>
    </xf>
    <xf numFmtId="0" fontId="13" fillId="2" borderId="12" xfId="0" applyFont="1" applyFill="1" applyBorder="1" applyAlignment="1" applyProtection="1">
      <alignment horizontal="left" vertical="center"/>
      <protection hidden="1"/>
    </xf>
    <xf numFmtId="0" fontId="13" fillId="2" borderId="12" xfId="0" applyFont="1" applyFill="1" applyBorder="1" applyAlignment="1" applyProtection="1">
      <alignment horizontal="left" vertical="center" wrapText="1"/>
      <protection hidden="1"/>
    </xf>
    <xf numFmtId="164" fontId="13" fillId="2" borderId="14" xfId="1" applyNumberFormat="1" applyFont="1" applyFill="1" applyBorder="1" applyAlignment="1" applyProtection="1">
      <alignment horizontal="left" vertical="center" wrapText="1"/>
      <protection hidden="1"/>
    </xf>
    <xf numFmtId="14" fontId="13" fillId="2" borderId="15" xfId="0" applyNumberFormat="1" applyFont="1" applyFill="1" applyBorder="1" applyAlignment="1" applyProtection="1">
      <alignment horizontal="left" vertical="center"/>
      <protection hidden="1"/>
    </xf>
    <xf numFmtId="10" fontId="4" fillId="2" borderId="0" xfId="1" applyNumberFormat="1" applyFont="1" applyFill="1" applyAlignment="1">
      <alignment horizontal="center" vertical="center" wrapText="1"/>
    </xf>
    <xf numFmtId="10" fontId="4" fillId="2" borderId="3" xfId="1" applyNumberFormat="1" applyFont="1" applyFill="1" applyBorder="1" applyAlignment="1">
      <alignment horizontal="center" vertical="center" wrapText="1"/>
    </xf>
    <xf numFmtId="0" fontId="14" fillId="2" borderId="3" xfId="0" applyFont="1" applyFill="1" applyBorder="1" applyAlignment="1">
      <alignment vertical="center" wrapText="1"/>
    </xf>
    <xf numFmtId="0" fontId="2" fillId="4" borderId="3" xfId="2" applyFont="1" applyFill="1" applyBorder="1" applyAlignment="1">
      <alignment horizontal="left" vertical="top" wrapText="1"/>
    </xf>
    <xf numFmtId="0" fontId="2" fillId="6" borderId="3" xfId="0" applyFont="1" applyFill="1" applyBorder="1" applyAlignment="1">
      <alignment horizontal="center" vertical="top" wrapText="1"/>
    </xf>
    <xf numFmtId="0" fontId="2" fillId="0" borderId="0" xfId="0" applyFont="1" applyAlignment="1">
      <alignment vertical="top"/>
    </xf>
    <xf numFmtId="0" fontId="18" fillId="0" borderId="0" xfId="0" applyFont="1" applyAlignment="1">
      <alignment vertical="top"/>
    </xf>
    <xf numFmtId="0" fontId="2" fillId="7" borderId="3" xfId="0" applyFont="1" applyFill="1" applyBorder="1" applyAlignment="1">
      <alignment horizontal="center" vertical="top" wrapText="1"/>
    </xf>
    <xf numFmtId="9" fontId="4" fillId="2" borderId="3" xfId="0" applyNumberFormat="1" applyFont="1" applyFill="1" applyBorder="1" applyAlignment="1">
      <alignment horizontal="center" vertical="center" wrapText="1"/>
    </xf>
    <xf numFmtId="0" fontId="0" fillId="0" borderId="0" xfId="0" applyAlignment="1">
      <alignment vertical="top" wrapText="1"/>
    </xf>
    <xf numFmtId="0" fontId="0" fillId="0" borderId="3" xfId="0" applyBorder="1" applyAlignment="1">
      <alignment vertical="top" wrapText="1"/>
    </xf>
    <xf numFmtId="9" fontId="4" fillId="2" borderId="2" xfId="0" applyNumberFormat="1" applyFont="1" applyFill="1" applyBorder="1" applyAlignment="1">
      <alignment horizontal="center" vertical="center" wrapText="1"/>
    </xf>
    <xf numFmtId="9" fontId="5" fillId="2" borderId="3" xfId="0" applyNumberFormat="1" applyFont="1" applyFill="1" applyBorder="1" applyAlignment="1">
      <alignment horizontal="center" vertical="center" wrapText="1"/>
    </xf>
    <xf numFmtId="0" fontId="20" fillId="2" borderId="0" xfId="0" applyFont="1" applyFill="1" applyAlignment="1">
      <alignment horizontal="left" vertical="center"/>
    </xf>
    <xf numFmtId="1" fontId="4" fillId="0" borderId="2" xfId="0" applyNumberFormat="1" applyFont="1" applyBorder="1" applyAlignment="1">
      <alignment horizontal="center" vertical="center" wrapText="1"/>
    </xf>
    <xf numFmtId="0" fontId="22" fillId="2" borderId="0" xfId="0" applyFont="1" applyFill="1" applyAlignment="1">
      <alignment horizontal="left" vertical="center"/>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0" fillId="2" borderId="0" xfId="0" applyFont="1" applyFill="1" applyAlignment="1">
      <alignment horizontal="center" vertical="center" wrapText="1"/>
    </xf>
    <xf numFmtId="0" fontId="21" fillId="2" borderId="3"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0" fillId="2" borderId="3" xfId="0" applyFont="1" applyFill="1" applyBorder="1" applyAlignment="1">
      <alignment horizontal="center" vertical="center" wrapText="1"/>
    </xf>
    <xf numFmtId="0" fontId="4" fillId="2" borderId="0" xfId="0" applyFont="1" applyFill="1" applyAlignment="1">
      <alignment horizontal="left" vertical="center"/>
    </xf>
    <xf numFmtId="9" fontId="4" fillId="2" borderId="2" xfId="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4" fillId="0" borderId="3" xfId="0" applyFont="1" applyBorder="1" applyAlignment="1">
      <alignment horizontal="center" vertical="center" wrapText="1"/>
    </xf>
    <xf numFmtId="9" fontId="5" fillId="0" borderId="3" xfId="1" applyFont="1" applyFill="1" applyBorder="1" applyAlignment="1">
      <alignment horizontal="center" vertical="center" wrapText="1"/>
    </xf>
    <xf numFmtId="9" fontId="4" fillId="2" borderId="3" xfId="1" applyFont="1" applyFill="1" applyBorder="1" applyAlignment="1">
      <alignment horizontal="center" vertical="center" wrapText="1"/>
    </xf>
    <xf numFmtId="0" fontId="5" fillId="0" borderId="3" xfId="0" applyFont="1" applyBorder="1" applyAlignment="1">
      <alignment horizontal="center" vertical="center" wrapText="1"/>
    </xf>
    <xf numFmtId="0" fontId="0" fillId="2" borderId="0" xfId="0" applyFill="1"/>
    <xf numFmtId="0" fontId="4" fillId="2" borderId="1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2" borderId="18" xfId="0" applyFont="1" applyFill="1" applyBorder="1" applyAlignment="1">
      <alignment vertical="center" wrapText="1"/>
    </xf>
    <xf numFmtId="0" fontId="4" fillId="2" borderId="1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20" xfId="0" applyFont="1" applyFill="1" applyBorder="1" applyAlignment="1">
      <alignment horizontal="left" vertical="center"/>
    </xf>
    <xf numFmtId="0" fontId="5" fillId="2" borderId="23" xfId="0" applyFont="1" applyFill="1" applyBorder="1" applyAlignment="1">
      <alignment horizontal="left" vertical="center"/>
    </xf>
    <xf numFmtId="0" fontId="5" fillId="2" borderId="21" xfId="0" applyFont="1" applyFill="1" applyBorder="1" applyAlignment="1">
      <alignment horizontal="left" vertical="center"/>
    </xf>
    <xf numFmtId="164" fontId="2" fillId="2" borderId="3" xfId="0" applyNumberFormat="1" applyFont="1" applyFill="1" applyBorder="1" applyAlignment="1">
      <alignment horizontal="center" vertical="center"/>
    </xf>
    <xf numFmtId="0" fontId="5" fillId="2" borderId="0" xfId="0" applyFont="1" applyFill="1" applyAlignment="1">
      <alignment horizontal="center" vertical="center" wrapText="1"/>
    </xf>
    <xf numFmtId="9" fontId="5" fillId="2" borderId="0" xfId="1" applyFont="1" applyFill="1" applyBorder="1" applyAlignment="1">
      <alignment horizontal="center" vertical="center" wrapText="1"/>
    </xf>
    <xf numFmtId="0" fontId="5" fillId="0" borderId="0" xfId="0" applyFont="1" applyAlignment="1">
      <alignment horizontal="center" vertical="center" wrapText="1"/>
    </xf>
    <xf numFmtId="1" fontId="4" fillId="2" borderId="3" xfId="0" applyNumberFormat="1" applyFont="1" applyFill="1" applyBorder="1" applyAlignment="1">
      <alignment horizontal="center" vertical="center" wrapText="1"/>
    </xf>
    <xf numFmtId="166" fontId="4" fillId="2" borderId="3" xfId="0" applyNumberFormat="1" applyFont="1" applyFill="1" applyBorder="1" applyAlignment="1">
      <alignment horizontal="center" vertical="center" wrapText="1"/>
    </xf>
    <xf numFmtId="164" fontId="5" fillId="2" borderId="2" xfId="1" applyNumberFormat="1" applyFont="1" applyFill="1" applyBorder="1" applyAlignment="1">
      <alignment horizontal="center" vertical="center" wrapText="1"/>
    </xf>
    <xf numFmtId="10" fontId="4" fillId="2" borderId="2" xfId="0" applyNumberFormat="1" applyFont="1" applyFill="1" applyBorder="1" applyAlignment="1">
      <alignment horizontal="center" vertical="center" wrapText="1"/>
    </xf>
    <xf numFmtId="9" fontId="27" fillId="2" borderId="2" xfId="1" applyFont="1" applyFill="1" applyBorder="1" applyAlignment="1">
      <alignment horizontal="center" vertical="center" wrapText="1"/>
    </xf>
    <xf numFmtId="164" fontId="27" fillId="2" borderId="2" xfId="1" applyNumberFormat="1" applyFont="1" applyFill="1" applyBorder="1" applyAlignment="1">
      <alignment horizontal="center" vertical="center" wrapText="1"/>
    </xf>
    <xf numFmtId="10" fontId="5" fillId="2" borderId="3" xfId="1"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10" fillId="0" borderId="3" xfId="0" applyFont="1" applyBorder="1" applyAlignment="1">
      <alignment horizontal="center" vertical="center" wrapText="1"/>
    </xf>
    <xf numFmtId="10" fontId="28" fillId="2" borderId="2" xfId="0" applyNumberFormat="1" applyFont="1" applyFill="1" applyBorder="1" applyAlignment="1">
      <alignment horizontal="center" vertical="center" wrapText="1"/>
    </xf>
    <xf numFmtId="0" fontId="26" fillId="0" borderId="0" xfId="0" applyFont="1"/>
    <xf numFmtId="1" fontId="4" fillId="2" borderId="2" xfId="1"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165" fontId="4" fillId="2" borderId="2" xfId="3" applyNumberFormat="1" applyFont="1" applyFill="1" applyBorder="1" applyAlignment="1">
      <alignment horizontal="right" vertical="center" wrapText="1"/>
    </xf>
    <xf numFmtId="165" fontId="4" fillId="2" borderId="3" xfId="3" applyNumberFormat="1" applyFont="1" applyFill="1" applyBorder="1" applyAlignment="1">
      <alignment horizontal="right" vertical="center" wrapText="1"/>
    </xf>
    <xf numFmtId="165" fontId="5" fillId="2" borderId="3" xfId="3" applyNumberFormat="1" applyFont="1" applyFill="1" applyBorder="1" applyAlignment="1">
      <alignment horizontal="right" vertical="center" wrapText="1"/>
    </xf>
    <xf numFmtId="10" fontId="5" fillId="2" borderId="2" xfId="1" applyNumberFormat="1" applyFont="1" applyFill="1" applyBorder="1" applyAlignment="1">
      <alignment horizontal="right" vertical="center" wrapText="1"/>
    </xf>
    <xf numFmtId="9" fontId="5" fillId="2" borderId="2" xfId="1" applyFont="1" applyFill="1" applyBorder="1" applyAlignment="1">
      <alignment horizontal="right" vertical="center" wrapText="1"/>
    </xf>
    <xf numFmtId="164" fontId="5" fillId="2" borderId="2" xfId="1" applyNumberFormat="1" applyFont="1" applyFill="1" applyBorder="1" applyAlignment="1">
      <alignment horizontal="right" vertical="center" wrapText="1"/>
    </xf>
    <xf numFmtId="0" fontId="5" fillId="2" borderId="2"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3" xfId="0" applyFill="1" applyBorder="1" applyAlignment="1">
      <alignment vertical="center" wrapText="1"/>
    </xf>
    <xf numFmtId="10" fontId="0" fillId="2" borderId="3" xfId="0" applyNumberFormat="1" applyFill="1" applyBorder="1" applyAlignment="1">
      <alignment horizontal="center" vertical="center"/>
    </xf>
    <xf numFmtId="10" fontId="26" fillId="2" borderId="3" xfId="0" applyNumberFormat="1" applyFont="1" applyFill="1" applyBorder="1" applyAlignment="1">
      <alignment horizontal="center" vertical="center"/>
    </xf>
    <xf numFmtId="0" fontId="0" fillId="2" borderId="3" xfId="0" applyFill="1" applyBorder="1" applyAlignment="1">
      <alignment horizontal="left" vertical="center" wrapText="1"/>
    </xf>
    <xf numFmtId="0" fontId="2" fillId="2" borderId="0" xfId="0" applyFont="1" applyFill="1" applyAlignment="1">
      <alignment horizontal="center" vertical="center"/>
    </xf>
    <xf numFmtId="0" fontId="0" fillId="2" borderId="0" xfId="0" applyFill="1" applyAlignment="1">
      <alignment horizontal="center"/>
    </xf>
    <xf numFmtId="164" fontId="2" fillId="4" borderId="3" xfId="0" applyNumberFormat="1" applyFont="1" applyFill="1" applyBorder="1" applyAlignment="1">
      <alignment horizontal="center" vertical="center"/>
    </xf>
    <xf numFmtId="0" fontId="2" fillId="2" borderId="3" xfId="0" applyFont="1" applyFill="1" applyBorder="1" applyAlignment="1">
      <alignment horizontal="center"/>
    </xf>
    <xf numFmtId="49" fontId="4" fillId="2" borderId="3" xfId="3" applyNumberFormat="1" applyFont="1" applyFill="1" applyBorder="1" applyAlignment="1">
      <alignment horizontal="center" vertical="center" wrapText="1"/>
    </xf>
    <xf numFmtId="0" fontId="0" fillId="0" borderId="3" xfId="0" applyBorder="1" applyAlignment="1">
      <alignment horizontal="center" vertical="center"/>
    </xf>
    <xf numFmtId="49" fontId="4" fillId="2" borderId="3" xfId="4" applyNumberFormat="1" applyFont="1" applyFill="1" applyBorder="1" applyAlignment="1">
      <alignment horizontal="center" vertical="center" wrapText="1"/>
    </xf>
    <xf numFmtId="0" fontId="0" fillId="2" borderId="0" xfId="0" applyFill="1" applyAlignment="1">
      <alignment vertical="center"/>
    </xf>
    <xf numFmtId="1" fontId="4" fillId="0" borderId="3" xfId="0" applyNumberFormat="1" applyFont="1" applyBorder="1" applyAlignment="1">
      <alignment horizontal="center" vertical="center" wrapText="1"/>
    </xf>
    <xf numFmtId="10" fontId="4" fillId="0" borderId="3" xfId="1" applyNumberFormat="1" applyFont="1" applyFill="1" applyBorder="1" applyAlignment="1">
      <alignment horizontal="center" vertical="center" wrapText="1"/>
    </xf>
    <xf numFmtId="166" fontId="5" fillId="2" borderId="3" xfId="0" applyNumberFormat="1" applyFont="1" applyFill="1" applyBorder="1" applyAlignment="1">
      <alignment horizontal="center" vertical="center" wrapText="1"/>
    </xf>
    <xf numFmtId="167" fontId="5" fillId="2" borderId="0" xfId="1" applyNumberFormat="1" applyFont="1" applyFill="1" applyBorder="1" applyAlignment="1">
      <alignment horizontal="center" vertical="center" wrapText="1"/>
    </xf>
    <xf numFmtId="9" fontId="4" fillId="0" borderId="3" xfId="0" applyNumberFormat="1" applyFont="1" applyBorder="1" applyAlignment="1">
      <alignment horizontal="center" vertical="center" wrapText="1"/>
    </xf>
    <xf numFmtId="49" fontId="4" fillId="0" borderId="3" xfId="4" applyNumberFormat="1" applyFont="1" applyFill="1" applyBorder="1" applyAlignment="1">
      <alignment horizontal="center" vertical="center" wrapText="1"/>
    </xf>
    <xf numFmtId="0" fontId="0" fillId="0" borderId="3" xfId="0" applyBorder="1" applyAlignment="1">
      <alignment horizontal="left" vertical="center" wrapText="1"/>
    </xf>
    <xf numFmtId="0" fontId="5" fillId="2" borderId="0" xfId="0" applyFont="1" applyFill="1" applyAlignment="1">
      <alignment horizontal="center" vertical="center"/>
    </xf>
    <xf numFmtId="0" fontId="0" fillId="2" borderId="0" xfId="0" applyFill="1" applyAlignment="1">
      <alignment horizontal="center" vertical="center"/>
    </xf>
    <xf numFmtId="1" fontId="4" fillId="2" borderId="3" xfId="4" applyNumberFormat="1" applyFont="1" applyFill="1" applyBorder="1" applyAlignment="1">
      <alignment horizontal="center" vertical="center" wrapText="1"/>
    </xf>
    <xf numFmtId="0" fontId="0" fillId="2" borderId="0" xfId="0" applyFill="1" applyAlignment="1">
      <alignment horizontal="center" vertical="center" wrapText="1"/>
    </xf>
    <xf numFmtId="9" fontId="4" fillId="2" borderId="0" xfId="1" applyFont="1" applyFill="1" applyAlignment="1">
      <alignment horizontal="center" vertical="center" wrapText="1"/>
    </xf>
    <xf numFmtId="10" fontId="5" fillId="0" borderId="2" xfId="1" applyNumberFormat="1" applyFont="1" applyFill="1" applyBorder="1" applyAlignment="1">
      <alignment horizontal="center" vertical="center" wrapText="1"/>
    </xf>
    <xf numFmtId="9" fontId="5" fillId="2" borderId="3" xfId="1" applyFont="1" applyFill="1" applyBorder="1" applyAlignment="1">
      <alignment horizontal="center" vertical="center" wrapText="1"/>
    </xf>
    <xf numFmtId="10" fontId="0" fillId="0" borderId="3" xfId="0" applyNumberFormat="1" applyBorder="1" applyAlignment="1">
      <alignment horizontal="center" vertical="center"/>
    </xf>
    <xf numFmtId="10" fontId="4" fillId="0" borderId="2" xfId="0" applyNumberFormat="1" applyFont="1" applyBorder="1" applyAlignment="1">
      <alignment horizontal="center" vertical="center" wrapText="1"/>
    </xf>
    <xf numFmtId="0" fontId="4" fillId="0" borderId="0" xfId="0" applyFont="1" applyAlignment="1">
      <alignment horizontal="center" vertical="center" wrapText="1"/>
    </xf>
    <xf numFmtId="2" fontId="4" fillId="2" borderId="2" xfId="0" applyNumberFormat="1" applyFont="1" applyFill="1" applyBorder="1" applyAlignment="1">
      <alignment horizontal="center" vertical="center" wrapText="1"/>
    </xf>
    <xf numFmtId="10" fontId="24" fillId="2" borderId="2" xfId="0" applyNumberFormat="1" applyFont="1" applyFill="1" applyBorder="1" applyAlignment="1">
      <alignment horizontal="center" vertical="center" wrapText="1"/>
    </xf>
    <xf numFmtId="10" fontId="36" fillId="2" borderId="3" xfId="0" applyNumberFormat="1" applyFont="1" applyFill="1" applyBorder="1" applyAlignment="1">
      <alignment horizontal="center" vertical="center"/>
    </xf>
    <xf numFmtId="0" fontId="37" fillId="2" borderId="0" xfId="0" applyFont="1" applyFill="1" applyAlignment="1">
      <alignment horizontal="center" vertical="center"/>
    </xf>
    <xf numFmtId="0" fontId="36" fillId="2" borderId="0" xfId="0" applyFont="1" applyFill="1"/>
    <xf numFmtId="0" fontId="35" fillId="2" borderId="0" xfId="0" applyFont="1" applyFill="1" applyAlignment="1">
      <alignment horizontal="center" vertical="center"/>
    </xf>
    <xf numFmtId="13" fontId="5" fillId="2" borderId="0" xfId="1" applyNumberFormat="1" applyFont="1" applyFill="1" applyBorder="1" applyAlignment="1">
      <alignment horizontal="center" vertical="center" wrapText="1"/>
    </xf>
    <xf numFmtId="168" fontId="5" fillId="2" borderId="0" xfId="0" applyNumberFormat="1" applyFont="1" applyFill="1" applyAlignment="1">
      <alignment horizontal="center" vertical="center" wrapText="1"/>
    </xf>
    <xf numFmtId="164" fontId="5" fillId="2" borderId="3" xfId="1" applyNumberFormat="1"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9" fontId="10" fillId="2" borderId="2" xfId="1" applyFont="1" applyFill="1" applyBorder="1" applyAlignment="1">
      <alignment horizontal="center" vertical="center" wrapText="1"/>
    </xf>
    <xf numFmtId="10" fontId="10" fillId="2" borderId="2" xfId="1" applyNumberFormat="1" applyFont="1" applyFill="1" applyBorder="1" applyAlignment="1">
      <alignment horizontal="center" vertical="center" wrapText="1"/>
    </xf>
    <xf numFmtId="10" fontId="4" fillId="0" borderId="3" xfId="0" applyNumberFormat="1" applyFont="1" applyBorder="1" applyAlignment="1">
      <alignment horizontal="center" vertical="center" wrapText="1"/>
    </xf>
    <xf numFmtId="10" fontId="4" fillId="2" borderId="2" xfId="1" applyNumberFormat="1" applyFont="1" applyFill="1" applyBorder="1" applyAlignment="1">
      <alignment horizontal="center" vertical="center" wrapText="1"/>
    </xf>
    <xf numFmtId="10" fontId="4" fillId="2" borderId="3" xfId="0" applyNumberFormat="1" applyFont="1" applyFill="1" applyBorder="1" applyAlignment="1">
      <alignment horizontal="center" vertical="center" wrapText="1"/>
    </xf>
    <xf numFmtId="9" fontId="5" fillId="2" borderId="0" xfId="1" applyFont="1" applyFill="1" applyAlignment="1">
      <alignment horizontal="center" vertical="center" wrapText="1"/>
    </xf>
    <xf numFmtId="0" fontId="36" fillId="0" borderId="3" xfId="0" applyFont="1" applyBorder="1" applyAlignment="1">
      <alignment horizontal="left" vertical="center" wrapText="1"/>
    </xf>
    <xf numFmtId="1" fontId="4" fillId="0" borderId="3" xfId="3" applyNumberFormat="1" applyFont="1" applyFill="1" applyBorder="1" applyAlignment="1">
      <alignment horizontal="center" vertical="center" wrapText="1"/>
    </xf>
    <xf numFmtId="2" fontId="5" fillId="2" borderId="0" xfId="1" applyNumberFormat="1" applyFont="1" applyFill="1" applyBorder="1" applyAlignment="1">
      <alignment horizontal="center" vertical="center" wrapText="1"/>
    </xf>
    <xf numFmtId="1" fontId="4" fillId="2" borderId="0" xfId="0" applyNumberFormat="1" applyFont="1" applyFill="1" applyAlignment="1">
      <alignment horizontal="center" vertical="center" wrapText="1"/>
    </xf>
    <xf numFmtId="0" fontId="4" fillId="2" borderId="0" xfId="0" applyFont="1" applyFill="1" applyAlignment="1">
      <alignment horizontal="center" vertical="center"/>
    </xf>
    <xf numFmtId="0" fontId="23" fillId="0" borderId="3" xfId="0" applyFont="1" applyBorder="1" applyAlignment="1">
      <alignment horizontal="left" vertical="center" wrapText="1"/>
    </xf>
    <xf numFmtId="0" fontId="4" fillId="2" borderId="3" xfId="0" applyFont="1" applyFill="1" applyBorder="1" applyAlignment="1">
      <alignment horizontal="center" vertical="center" wrapText="1"/>
    </xf>
    <xf numFmtId="9" fontId="4" fillId="2" borderId="4" xfId="1" applyFont="1" applyFill="1" applyBorder="1" applyAlignment="1">
      <alignment horizontal="justify" vertical="center" wrapText="1"/>
    </xf>
    <xf numFmtId="9" fontId="4" fillId="2" borderId="1" xfId="1" applyFont="1" applyFill="1" applyBorder="1" applyAlignment="1">
      <alignment horizontal="justify" vertical="center" wrapText="1"/>
    </xf>
    <xf numFmtId="9" fontId="4" fillId="2" borderId="2" xfId="1" applyFont="1" applyFill="1" applyBorder="1" applyAlignment="1">
      <alignment horizontal="justify"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0" borderId="6" xfId="0" applyFont="1" applyBorder="1" applyAlignment="1">
      <alignment horizontal="left" vertical="center" wrapText="1"/>
    </xf>
    <xf numFmtId="0" fontId="23" fillId="2" borderId="3"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23" fillId="2" borderId="5" xfId="0" applyFont="1" applyFill="1" applyBorder="1" applyAlignment="1">
      <alignment horizontal="left" vertical="center" wrapText="1"/>
    </xf>
    <xf numFmtId="164" fontId="13" fillId="2" borderId="3" xfId="1" applyNumberFormat="1" applyFont="1" applyFill="1" applyBorder="1" applyAlignment="1" applyProtection="1">
      <alignment horizontal="left" vertical="center" wrapText="1"/>
      <protection hidden="1"/>
    </xf>
    <xf numFmtId="0" fontId="4" fillId="2" borderId="1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0" fillId="2" borderId="3" xfId="0" applyFill="1" applyBorder="1" applyAlignment="1">
      <alignment horizontal="center" vertical="center" wrapText="1"/>
    </xf>
    <xf numFmtId="0" fontId="15" fillId="4" borderId="3" xfId="0" applyFont="1" applyFill="1" applyBorder="1" applyAlignment="1">
      <alignment horizontal="center" vertical="center" wrapText="1"/>
    </xf>
    <xf numFmtId="164" fontId="2" fillId="2" borderId="3" xfId="1" applyNumberFormat="1" applyFont="1" applyFill="1" applyBorder="1" applyAlignment="1">
      <alignment horizontal="center" vertical="center"/>
    </xf>
    <xf numFmtId="0" fontId="25" fillId="2" borderId="5"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7"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1" xfId="0" applyFont="1" applyFill="1" applyBorder="1" applyAlignment="1">
      <alignment horizontal="center" vertical="center"/>
    </xf>
    <xf numFmtId="164" fontId="13" fillId="2" borderId="17" xfId="1" applyNumberFormat="1" applyFont="1" applyFill="1" applyBorder="1" applyAlignment="1" applyProtection="1">
      <alignment horizontal="left" vertical="center" wrapText="1"/>
      <protection hidden="1"/>
    </xf>
    <xf numFmtId="164" fontId="13" fillId="2" borderId="18" xfId="1" applyNumberFormat="1" applyFont="1" applyFill="1" applyBorder="1" applyAlignment="1" applyProtection="1">
      <alignment horizontal="left" vertical="center" wrapText="1"/>
      <protection hidden="1"/>
    </xf>
    <xf numFmtId="164" fontId="13" fillId="2" borderId="19" xfId="1" applyNumberFormat="1" applyFont="1" applyFill="1" applyBorder="1" applyAlignment="1" applyProtection="1">
      <alignment horizontal="left" vertical="center" wrapText="1"/>
      <protection hidden="1"/>
    </xf>
    <xf numFmtId="164" fontId="13" fillId="2" borderId="7" xfId="1" applyNumberFormat="1" applyFont="1" applyFill="1" applyBorder="1" applyAlignment="1" applyProtection="1">
      <alignment horizontal="left" vertical="center" wrapText="1"/>
      <protection hidden="1"/>
    </xf>
    <xf numFmtId="164" fontId="13" fillId="2" borderId="20" xfId="1" applyNumberFormat="1" applyFont="1" applyFill="1" applyBorder="1" applyAlignment="1" applyProtection="1">
      <alignment horizontal="left" vertical="center" wrapText="1"/>
      <protection hidden="1"/>
    </xf>
    <xf numFmtId="164" fontId="13" fillId="2" borderId="21" xfId="1" applyNumberFormat="1" applyFont="1" applyFill="1" applyBorder="1" applyAlignment="1" applyProtection="1">
      <alignment horizontal="left" vertical="center" wrapText="1"/>
      <protection hidden="1"/>
    </xf>
    <xf numFmtId="0" fontId="25" fillId="2" borderId="3" xfId="0" applyFont="1" applyFill="1" applyBorder="1" applyAlignment="1">
      <alignment horizontal="center" vertical="center" wrapText="1"/>
    </xf>
    <xf numFmtId="0" fontId="0" fillId="2" borderId="3" xfId="0" applyFill="1" applyBorder="1" applyAlignment="1">
      <alignment horizontal="left" vertical="center" wrapText="1"/>
    </xf>
    <xf numFmtId="0" fontId="0" fillId="2" borderId="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164" fontId="2" fillId="2" borderId="5" xfId="1" applyNumberFormat="1" applyFont="1" applyFill="1" applyBorder="1" applyAlignment="1">
      <alignment horizontal="center" vertical="center"/>
    </xf>
    <xf numFmtId="164" fontId="2" fillId="2" borderId="16" xfId="1" applyNumberFormat="1" applyFont="1" applyFill="1" applyBorder="1" applyAlignment="1">
      <alignment horizontal="center" vertical="center"/>
    </xf>
    <xf numFmtId="164" fontId="2" fillId="2" borderId="6" xfId="1" applyNumberFormat="1" applyFont="1" applyFill="1" applyBorder="1" applyAlignment="1">
      <alignment horizontal="center" vertical="center"/>
    </xf>
    <xf numFmtId="0" fontId="16" fillId="4"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9" fontId="4" fillId="2" borderId="17" xfId="1" applyFont="1" applyFill="1" applyBorder="1" applyAlignment="1">
      <alignment horizontal="justify" vertical="center" wrapText="1"/>
    </xf>
    <xf numFmtId="9" fontId="4" fillId="2" borderId="22" xfId="1" applyFont="1" applyFill="1" applyBorder="1" applyAlignment="1">
      <alignment horizontal="justify" vertical="center" wrapText="1"/>
    </xf>
    <xf numFmtId="9" fontId="4" fillId="2" borderId="18" xfId="1" applyFont="1" applyFill="1" applyBorder="1" applyAlignment="1">
      <alignment horizontal="justify" vertical="center" wrapText="1"/>
    </xf>
    <xf numFmtId="9" fontId="4" fillId="2" borderId="20" xfId="1" applyFont="1" applyFill="1" applyBorder="1" applyAlignment="1">
      <alignment horizontal="justify" vertical="center" wrapText="1"/>
    </xf>
    <xf numFmtId="9" fontId="4" fillId="2" borderId="23" xfId="1" applyFont="1" applyFill="1" applyBorder="1" applyAlignment="1">
      <alignment horizontal="justify" vertical="center" wrapText="1"/>
    </xf>
    <xf numFmtId="9" fontId="4" fillId="2" borderId="21" xfId="1" applyFont="1" applyFill="1" applyBorder="1" applyAlignment="1">
      <alignment horizontal="justify" vertical="center" wrapText="1"/>
    </xf>
    <xf numFmtId="9" fontId="4" fillId="2" borderId="3" xfId="1" applyFont="1" applyFill="1" applyBorder="1" applyAlignment="1">
      <alignment horizontal="justify" vertical="center" wrapText="1"/>
    </xf>
    <xf numFmtId="0" fontId="14" fillId="2" borderId="3"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0" borderId="3"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left" vertical="center"/>
    </xf>
    <xf numFmtId="0" fontId="38" fillId="2" borderId="4" xfId="0" applyFont="1" applyFill="1" applyBorder="1" applyAlignment="1">
      <alignment horizontal="left" vertical="top" wrapText="1"/>
    </xf>
    <xf numFmtId="0" fontId="38" fillId="2" borderId="1" xfId="0" applyFont="1" applyFill="1" applyBorder="1" applyAlignment="1">
      <alignment horizontal="left" vertical="top" wrapText="1"/>
    </xf>
    <xf numFmtId="0" fontId="38" fillId="2" borderId="2" xfId="0" applyFont="1" applyFill="1" applyBorder="1" applyAlignment="1">
      <alignment horizontal="left" vertical="top"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9" fontId="4" fillId="2" borderId="1" xfId="1" applyFont="1" applyFill="1" applyBorder="1" applyAlignment="1">
      <alignment horizontal="justify" vertical="center"/>
    </xf>
    <xf numFmtId="9" fontId="4" fillId="2" borderId="2" xfId="1" applyFont="1" applyFill="1" applyBorder="1" applyAlignment="1">
      <alignment horizontal="justify" vertical="center"/>
    </xf>
    <xf numFmtId="9" fontId="4" fillId="2" borderId="4" xfId="1" applyFont="1" applyFill="1" applyBorder="1" applyAlignment="1">
      <alignment horizontal="left" vertical="center" wrapText="1"/>
    </xf>
    <xf numFmtId="9" fontId="4" fillId="2" borderId="1" xfId="1" applyFont="1" applyFill="1" applyBorder="1" applyAlignment="1">
      <alignment horizontal="left" vertical="center" wrapText="1"/>
    </xf>
    <xf numFmtId="9" fontId="4" fillId="2" borderId="2" xfId="1" applyFont="1" applyFill="1" applyBorder="1" applyAlignment="1">
      <alignment horizontal="left" vertical="center" wrapText="1"/>
    </xf>
    <xf numFmtId="0" fontId="23" fillId="0" borderId="4" xfId="0" applyFont="1" applyBorder="1" applyAlignment="1">
      <alignment horizontal="left"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9" fontId="4" fillId="0" borderId="4" xfId="1" applyFont="1" applyFill="1" applyBorder="1" applyAlignment="1">
      <alignment horizontal="left" vertical="center" wrapText="1"/>
    </xf>
    <xf numFmtId="9" fontId="4" fillId="0" borderId="1" xfId="1" applyFont="1" applyFill="1" applyBorder="1" applyAlignment="1">
      <alignment horizontal="left" vertical="center" wrapText="1"/>
    </xf>
    <xf numFmtId="9" fontId="4" fillId="0" borderId="2" xfId="1" applyFont="1" applyFill="1" applyBorder="1" applyAlignment="1">
      <alignment horizontal="left" vertical="center" wrapText="1"/>
    </xf>
    <xf numFmtId="0" fontId="4" fillId="2" borderId="25" xfId="0" applyFont="1" applyFill="1" applyBorder="1" applyAlignment="1">
      <alignment horizontal="left" vertical="center" wrapText="1"/>
    </xf>
    <xf numFmtId="0" fontId="23" fillId="2" borderId="6" xfId="0" applyFont="1" applyFill="1" applyBorder="1" applyAlignment="1">
      <alignment horizontal="left" vertical="center" wrapText="1"/>
    </xf>
    <xf numFmtId="9" fontId="4" fillId="2" borderId="4" xfId="1" applyFont="1" applyFill="1" applyBorder="1" applyAlignment="1">
      <alignment horizontal="left" vertical="top" wrapText="1"/>
    </xf>
    <xf numFmtId="9" fontId="4" fillId="2" borderId="1" xfId="1" applyFont="1" applyFill="1" applyBorder="1" applyAlignment="1">
      <alignment horizontal="left" vertical="top" wrapText="1"/>
    </xf>
    <xf numFmtId="9" fontId="4" fillId="2" borderId="2" xfId="1" applyFont="1" applyFill="1" applyBorder="1" applyAlignment="1">
      <alignment horizontal="left" vertical="top"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23" fillId="0" borderId="5" xfId="0" applyFont="1" applyBorder="1" applyAlignment="1">
      <alignment horizontal="left" vertical="center" wrapText="1"/>
    </xf>
    <xf numFmtId="9" fontId="34" fillId="2" borderId="4" xfId="1" applyFont="1" applyFill="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9" fontId="4" fillId="0" borderId="4" xfId="1" applyFont="1" applyFill="1" applyBorder="1" applyAlignment="1">
      <alignment horizontal="justify" vertical="center" wrapText="1"/>
    </xf>
    <xf numFmtId="9" fontId="4" fillId="0" borderId="1" xfId="1" applyFont="1" applyFill="1" applyBorder="1" applyAlignment="1">
      <alignment horizontal="justify" vertical="center" wrapText="1"/>
    </xf>
    <xf numFmtId="9" fontId="4" fillId="0" borderId="2" xfId="1" applyFont="1" applyFill="1" applyBorder="1" applyAlignment="1">
      <alignment horizontal="justify" vertical="center" wrapText="1"/>
    </xf>
    <xf numFmtId="0" fontId="38" fillId="0" borderId="3" xfId="0" applyFont="1" applyBorder="1" applyAlignment="1">
      <alignment horizontal="left" vertical="center" wrapText="1"/>
    </xf>
    <xf numFmtId="0" fontId="4" fillId="0" borderId="3" xfId="0" applyFont="1" applyBorder="1" applyAlignment="1">
      <alignment horizontal="center" vertical="center" wrapText="1"/>
    </xf>
    <xf numFmtId="0" fontId="14" fillId="2" borderId="6" xfId="0" applyFont="1" applyFill="1" applyBorder="1" applyAlignment="1">
      <alignment horizontal="left" vertical="center" wrapText="1"/>
    </xf>
    <xf numFmtId="0" fontId="38" fillId="2" borderId="3" xfId="0" applyFont="1" applyFill="1" applyBorder="1" applyAlignment="1">
      <alignment vertical="center" wrapText="1"/>
    </xf>
    <xf numFmtId="0" fontId="38" fillId="2" borderId="3"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0" borderId="3" xfId="0" applyFont="1" applyBorder="1" applyAlignment="1">
      <alignment horizontal="left" vertical="center" wrapText="1"/>
    </xf>
    <xf numFmtId="9" fontId="4" fillId="2" borderId="4" xfId="1" applyFont="1" applyFill="1" applyBorder="1" applyAlignment="1">
      <alignment horizontal="justify" vertical="top" wrapText="1"/>
    </xf>
    <xf numFmtId="9" fontId="4" fillId="2" borderId="1" xfId="1" applyFont="1" applyFill="1" applyBorder="1" applyAlignment="1">
      <alignment horizontal="justify" vertical="top" wrapText="1"/>
    </xf>
    <xf numFmtId="9" fontId="4" fillId="2" borderId="2" xfId="1" applyFont="1" applyFill="1" applyBorder="1" applyAlignment="1">
      <alignment horizontal="justify" vertical="top" wrapText="1"/>
    </xf>
    <xf numFmtId="0" fontId="21" fillId="0" borderId="4" xfId="0" applyFont="1" applyBorder="1" applyAlignment="1">
      <alignment horizontal="left"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9" fillId="8" borderId="4" xfId="0" applyFont="1" applyFill="1" applyBorder="1" applyAlignment="1">
      <alignment horizontal="justify" vertical="center" wrapText="1"/>
    </xf>
    <xf numFmtId="0" fontId="29" fillId="8" borderId="1" xfId="0" applyFont="1" applyFill="1" applyBorder="1" applyAlignment="1">
      <alignment horizontal="justify" vertical="center" wrapText="1"/>
    </xf>
    <xf numFmtId="0" fontId="29" fillId="8" borderId="24" xfId="0" applyFont="1" applyFill="1" applyBorder="1" applyAlignment="1">
      <alignment horizontal="justify" vertical="center" wrapText="1"/>
    </xf>
    <xf numFmtId="9" fontId="33" fillId="2" borderId="4" xfId="1" applyFont="1" applyFill="1" applyBorder="1" applyAlignment="1">
      <alignment horizontal="justify" vertical="center" wrapText="1"/>
    </xf>
    <xf numFmtId="0" fontId="15" fillId="2" borderId="3" xfId="0" applyFont="1" applyFill="1" applyBorder="1" applyAlignment="1">
      <alignment horizontal="center"/>
    </xf>
    <xf numFmtId="0" fontId="18" fillId="0" borderId="0" xfId="0" applyFont="1" applyAlignment="1">
      <alignment horizontal="center" vertical="top"/>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39" fillId="8" borderId="4" xfId="0" applyFont="1" applyFill="1" applyBorder="1" applyAlignment="1">
      <alignment wrapText="1"/>
    </xf>
    <xf numFmtId="0" fontId="29" fillId="8" borderId="1" xfId="0" applyFont="1" applyFill="1" applyBorder="1" applyAlignment="1">
      <alignment wrapText="1"/>
    </xf>
    <xf numFmtId="0" fontId="29" fillId="8" borderId="24" xfId="0" applyFont="1" applyFill="1" applyBorder="1" applyAlignment="1">
      <alignment wrapText="1"/>
    </xf>
    <xf numFmtId="0" fontId="41" fillId="8" borderId="4" xfId="0" applyFont="1" applyFill="1" applyBorder="1" applyAlignment="1">
      <alignment wrapText="1"/>
    </xf>
    <xf numFmtId="0" fontId="41" fillId="8" borderId="1" xfId="0" applyFont="1" applyFill="1" applyBorder="1" applyAlignment="1">
      <alignment wrapText="1"/>
    </xf>
    <xf numFmtId="0" fontId="41" fillId="8" borderId="24" xfId="0" applyFont="1" applyFill="1" applyBorder="1" applyAlignment="1">
      <alignment wrapText="1"/>
    </xf>
    <xf numFmtId="9" fontId="42" fillId="2" borderId="4" xfId="1" applyFont="1" applyFill="1" applyBorder="1" applyAlignment="1">
      <alignment horizontal="justify" vertical="center" wrapText="1"/>
    </xf>
    <xf numFmtId="9" fontId="42" fillId="2" borderId="1" xfId="1" applyFont="1" applyFill="1" applyBorder="1" applyAlignment="1">
      <alignment horizontal="justify" vertical="center" wrapText="1"/>
    </xf>
    <xf numFmtId="9" fontId="42" fillId="2" borderId="2" xfId="1" applyFont="1" applyFill="1" applyBorder="1" applyAlignment="1">
      <alignment horizontal="justify" vertical="center" wrapText="1"/>
    </xf>
    <xf numFmtId="0" fontId="41" fillId="8" borderId="4" xfId="0" applyFont="1" applyFill="1" applyBorder="1" applyAlignment="1">
      <alignment vertical="center" wrapText="1"/>
    </xf>
    <xf numFmtId="0" fontId="41" fillId="8" borderId="1" xfId="0" applyFont="1" applyFill="1" applyBorder="1" applyAlignment="1">
      <alignment vertical="center" wrapText="1"/>
    </xf>
    <xf numFmtId="0" fontId="41" fillId="8" borderId="24" xfId="0" applyFont="1" applyFill="1" applyBorder="1" applyAlignment="1">
      <alignment vertical="center" wrapText="1"/>
    </xf>
    <xf numFmtId="9" fontId="24" fillId="0" borderId="4" xfId="1" applyFont="1" applyFill="1" applyBorder="1" applyAlignment="1">
      <alignment horizontal="justify" vertical="center" wrapText="1"/>
    </xf>
    <xf numFmtId="0" fontId="0" fillId="0" borderId="3" xfId="0" applyFill="1" applyBorder="1" applyAlignment="1">
      <alignment horizontal="center" vertical="center"/>
    </xf>
  </cellXfs>
  <cellStyles count="5">
    <cellStyle name="Millares" xfId="3" builtinId="3"/>
    <cellStyle name="Millares 2" xfId="4" xr:uid="{4ABC30DC-DE94-4006-96E7-87A5FDF7A089}"/>
    <cellStyle name="Normal" xfId="0" builtinId="0"/>
    <cellStyle name="Normal 2" xfId="2" xr:uid="{418E5167-997E-4306-BEB2-002CBB7341D6}"/>
    <cellStyle name="Porcentaje" xfId="1" builtinId="5"/>
  </cellStyles>
  <dxfs count="0"/>
  <tableStyles count="0" defaultTableStyle="TableStyleMedium2" defaultPivotStyle="PivotStyleLight16"/>
  <colors>
    <mruColors>
      <color rgb="FFFF572F"/>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131152</xdr:colOff>
      <xdr:row>0</xdr:row>
      <xdr:rowOff>67235</xdr:rowOff>
    </xdr:from>
    <xdr:to>
      <xdr:col>1</xdr:col>
      <xdr:colOff>2761956</xdr:colOff>
      <xdr:row>3</xdr:row>
      <xdr:rowOff>177934</xdr:rowOff>
    </xdr:to>
    <xdr:pic>
      <xdr:nvPicPr>
        <xdr:cNvPr id="3" name="Imagen 2">
          <a:extLst>
            <a:ext uri="{FF2B5EF4-FFF2-40B4-BE49-F238E27FC236}">
              <a16:creationId xmlns:a16="http://schemas.microsoft.com/office/drawing/2014/main" id="{CD023897-2E52-4733-B90D-026C0F82AE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3152" y="67235"/>
          <a:ext cx="2630804" cy="9847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164520</xdr:colOff>
      <xdr:row>0</xdr:row>
      <xdr:rowOff>95250</xdr:rowOff>
    </xdr:from>
    <xdr:to>
      <xdr:col>2</xdr:col>
      <xdr:colOff>530678</xdr:colOff>
      <xdr:row>3</xdr:row>
      <xdr:rowOff>217715</xdr:rowOff>
    </xdr:to>
    <xdr:pic>
      <xdr:nvPicPr>
        <xdr:cNvPr id="2" name="Imagen 1">
          <a:extLst>
            <a:ext uri="{FF2B5EF4-FFF2-40B4-BE49-F238E27FC236}">
              <a16:creationId xmlns:a16="http://schemas.microsoft.com/office/drawing/2014/main" id="{D1D7889E-35F6-4D7F-AD50-57C20ED2FE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6470" y="95250"/>
          <a:ext cx="2633108" cy="10082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164520</xdr:colOff>
      <xdr:row>0</xdr:row>
      <xdr:rowOff>95250</xdr:rowOff>
    </xdr:from>
    <xdr:to>
      <xdr:col>2</xdr:col>
      <xdr:colOff>530678</xdr:colOff>
      <xdr:row>3</xdr:row>
      <xdr:rowOff>217715</xdr:rowOff>
    </xdr:to>
    <xdr:pic>
      <xdr:nvPicPr>
        <xdr:cNvPr id="2" name="Imagen 1">
          <a:extLst>
            <a:ext uri="{FF2B5EF4-FFF2-40B4-BE49-F238E27FC236}">
              <a16:creationId xmlns:a16="http://schemas.microsoft.com/office/drawing/2014/main" id="{48EC985C-4F89-4EA2-8EF0-F92003D7BE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6470" y="95250"/>
          <a:ext cx="2633108" cy="10082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580156</xdr:colOff>
      <xdr:row>0</xdr:row>
      <xdr:rowOff>43295</xdr:rowOff>
    </xdr:from>
    <xdr:to>
      <xdr:col>2</xdr:col>
      <xdr:colOff>1191367</xdr:colOff>
      <xdr:row>3</xdr:row>
      <xdr:rowOff>165760</xdr:rowOff>
    </xdr:to>
    <xdr:pic>
      <xdr:nvPicPr>
        <xdr:cNvPr id="4" name="Imagen 3">
          <a:extLst>
            <a:ext uri="{FF2B5EF4-FFF2-40B4-BE49-F238E27FC236}">
              <a16:creationId xmlns:a16="http://schemas.microsoft.com/office/drawing/2014/main" id="{316F6EC7-FB95-41EF-8F98-1B62E4CFAB9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0156" y="43295"/>
          <a:ext cx="2637438" cy="10056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394607</xdr:colOff>
      <xdr:row>0</xdr:row>
      <xdr:rowOff>190500</xdr:rowOff>
    </xdr:from>
    <xdr:to>
      <xdr:col>2</xdr:col>
      <xdr:colOff>857249</xdr:colOff>
      <xdr:row>3</xdr:row>
      <xdr:rowOff>136071</xdr:rowOff>
    </xdr:to>
    <xdr:pic>
      <xdr:nvPicPr>
        <xdr:cNvPr id="2" name="Imagen 1">
          <a:extLst>
            <a:ext uri="{FF2B5EF4-FFF2-40B4-BE49-F238E27FC236}">
              <a16:creationId xmlns:a16="http://schemas.microsoft.com/office/drawing/2014/main" id="{8DF9CA16-C084-4F3D-A261-78DDA021D47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607" y="190500"/>
          <a:ext cx="2898321" cy="8028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130902</xdr:colOff>
      <xdr:row>0</xdr:row>
      <xdr:rowOff>95250</xdr:rowOff>
    </xdr:from>
    <xdr:to>
      <xdr:col>2</xdr:col>
      <xdr:colOff>452157</xdr:colOff>
      <xdr:row>3</xdr:row>
      <xdr:rowOff>183696</xdr:rowOff>
    </xdr:to>
    <xdr:pic>
      <xdr:nvPicPr>
        <xdr:cNvPr id="2" name="Imagen 1">
          <a:extLst>
            <a:ext uri="{FF2B5EF4-FFF2-40B4-BE49-F238E27FC236}">
              <a16:creationId xmlns:a16="http://schemas.microsoft.com/office/drawing/2014/main" id="{0A8706BA-1C90-4B24-9D1A-8E06448664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0696" y="95250"/>
          <a:ext cx="2584843" cy="9625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164519</xdr:colOff>
      <xdr:row>0</xdr:row>
      <xdr:rowOff>95250</xdr:rowOff>
    </xdr:from>
    <xdr:to>
      <xdr:col>2</xdr:col>
      <xdr:colOff>485774</xdr:colOff>
      <xdr:row>3</xdr:row>
      <xdr:rowOff>190500</xdr:rowOff>
    </xdr:to>
    <xdr:pic>
      <xdr:nvPicPr>
        <xdr:cNvPr id="2" name="Imagen 1">
          <a:extLst>
            <a:ext uri="{FF2B5EF4-FFF2-40B4-BE49-F238E27FC236}">
              <a16:creationId xmlns:a16="http://schemas.microsoft.com/office/drawing/2014/main" id="{331B4C50-5562-45B4-B693-40C83F469B5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5994" y="95250"/>
          <a:ext cx="2588205" cy="962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164519</xdr:colOff>
      <xdr:row>0</xdr:row>
      <xdr:rowOff>95250</xdr:rowOff>
    </xdr:from>
    <xdr:to>
      <xdr:col>2</xdr:col>
      <xdr:colOff>485774</xdr:colOff>
      <xdr:row>3</xdr:row>
      <xdr:rowOff>183696</xdr:rowOff>
    </xdr:to>
    <xdr:pic>
      <xdr:nvPicPr>
        <xdr:cNvPr id="2" name="Imagen 1">
          <a:extLst>
            <a:ext uri="{FF2B5EF4-FFF2-40B4-BE49-F238E27FC236}">
              <a16:creationId xmlns:a16="http://schemas.microsoft.com/office/drawing/2014/main" id="{E3BD0495-310A-4AAE-AA31-AD0CE3F30A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5994" y="95250"/>
          <a:ext cx="2588205" cy="9620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164519</xdr:colOff>
      <xdr:row>0</xdr:row>
      <xdr:rowOff>95250</xdr:rowOff>
    </xdr:from>
    <xdr:to>
      <xdr:col>2</xdr:col>
      <xdr:colOff>485774</xdr:colOff>
      <xdr:row>3</xdr:row>
      <xdr:rowOff>183696</xdr:rowOff>
    </xdr:to>
    <xdr:pic>
      <xdr:nvPicPr>
        <xdr:cNvPr id="2" name="Imagen 1">
          <a:extLst>
            <a:ext uri="{FF2B5EF4-FFF2-40B4-BE49-F238E27FC236}">
              <a16:creationId xmlns:a16="http://schemas.microsoft.com/office/drawing/2014/main" id="{D7757228-DF5E-4FBF-898B-8B7D6DB17C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5994" y="95250"/>
          <a:ext cx="2588205" cy="962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164520</xdr:colOff>
      <xdr:row>0</xdr:row>
      <xdr:rowOff>95250</xdr:rowOff>
    </xdr:from>
    <xdr:to>
      <xdr:col>2</xdr:col>
      <xdr:colOff>530678</xdr:colOff>
      <xdr:row>3</xdr:row>
      <xdr:rowOff>217715</xdr:rowOff>
    </xdr:to>
    <xdr:pic>
      <xdr:nvPicPr>
        <xdr:cNvPr id="2" name="Imagen 1">
          <a:extLst>
            <a:ext uri="{FF2B5EF4-FFF2-40B4-BE49-F238E27FC236}">
              <a16:creationId xmlns:a16="http://schemas.microsoft.com/office/drawing/2014/main" id="{43776F6C-396A-4A5E-9624-184A741EAE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1913" y="95250"/>
          <a:ext cx="2638551" cy="10205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242454</xdr:colOff>
      <xdr:row>0</xdr:row>
      <xdr:rowOff>80530</xdr:rowOff>
    </xdr:from>
    <xdr:to>
      <xdr:col>2</xdr:col>
      <xdr:colOff>900545</xdr:colOff>
      <xdr:row>3</xdr:row>
      <xdr:rowOff>202995</xdr:rowOff>
    </xdr:to>
    <xdr:pic>
      <xdr:nvPicPr>
        <xdr:cNvPr id="2" name="Imagen 1">
          <a:extLst>
            <a:ext uri="{FF2B5EF4-FFF2-40B4-BE49-F238E27FC236}">
              <a16:creationId xmlns:a16="http://schemas.microsoft.com/office/drawing/2014/main" id="{D1425451-DF69-4FB3-81C2-46E1A52211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454" y="80530"/>
          <a:ext cx="3290455" cy="10056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164520</xdr:colOff>
      <xdr:row>0</xdr:row>
      <xdr:rowOff>95250</xdr:rowOff>
    </xdr:from>
    <xdr:to>
      <xdr:col>2</xdr:col>
      <xdr:colOff>530678</xdr:colOff>
      <xdr:row>3</xdr:row>
      <xdr:rowOff>217715</xdr:rowOff>
    </xdr:to>
    <xdr:pic>
      <xdr:nvPicPr>
        <xdr:cNvPr id="2" name="Imagen 1">
          <a:extLst>
            <a:ext uri="{FF2B5EF4-FFF2-40B4-BE49-F238E27FC236}">
              <a16:creationId xmlns:a16="http://schemas.microsoft.com/office/drawing/2014/main" id="{98F3A07A-B798-4870-B2DA-6E38DF522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5995" y="95250"/>
          <a:ext cx="2633108" cy="1008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17318</xdr:colOff>
      <xdr:row>0</xdr:row>
      <xdr:rowOff>93518</xdr:rowOff>
    </xdr:from>
    <xdr:to>
      <xdr:col>2</xdr:col>
      <xdr:colOff>1143000</xdr:colOff>
      <xdr:row>3</xdr:row>
      <xdr:rowOff>215983</xdr:rowOff>
    </xdr:to>
    <xdr:pic>
      <xdr:nvPicPr>
        <xdr:cNvPr id="2" name="Imagen 1">
          <a:extLst>
            <a:ext uri="{FF2B5EF4-FFF2-40B4-BE49-F238E27FC236}">
              <a16:creationId xmlns:a16="http://schemas.microsoft.com/office/drawing/2014/main" id="{4359B9C1-6E42-4A2F-9A28-B6E4D25781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93518"/>
          <a:ext cx="3394364" cy="10056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164520</xdr:colOff>
      <xdr:row>0</xdr:row>
      <xdr:rowOff>95250</xdr:rowOff>
    </xdr:from>
    <xdr:to>
      <xdr:col>2</xdr:col>
      <xdr:colOff>530678</xdr:colOff>
      <xdr:row>3</xdr:row>
      <xdr:rowOff>217715</xdr:rowOff>
    </xdr:to>
    <xdr:pic>
      <xdr:nvPicPr>
        <xdr:cNvPr id="2" name="Imagen 1">
          <a:extLst>
            <a:ext uri="{FF2B5EF4-FFF2-40B4-BE49-F238E27FC236}">
              <a16:creationId xmlns:a16="http://schemas.microsoft.com/office/drawing/2014/main" id="{D90CB5DF-412E-4364-910E-89A082FB86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5995" y="95250"/>
          <a:ext cx="2633108" cy="1008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168088</xdr:colOff>
      <xdr:row>0</xdr:row>
      <xdr:rowOff>100853</xdr:rowOff>
    </xdr:from>
    <xdr:to>
      <xdr:col>2</xdr:col>
      <xdr:colOff>534246</xdr:colOff>
      <xdr:row>3</xdr:row>
      <xdr:rowOff>223318</xdr:rowOff>
    </xdr:to>
    <xdr:pic>
      <xdr:nvPicPr>
        <xdr:cNvPr id="8" name="Imagen 7">
          <a:extLst>
            <a:ext uri="{FF2B5EF4-FFF2-40B4-BE49-F238E27FC236}">
              <a16:creationId xmlns:a16="http://schemas.microsoft.com/office/drawing/2014/main" id="{F8ECC00B-E756-419D-B940-48CEAD40F3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7882" y="100853"/>
          <a:ext cx="2629746" cy="9965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47625</xdr:colOff>
      <xdr:row>0</xdr:row>
      <xdr:rowOff>57150</xdr:rowOff>
    </xdr:from>
    <xdr:to>
      <xdr:col>2</xdr:col>
      <xdr:colOff>410421</xdr:colOff>
      <xdr:row>3</xdr:row>
      <xdr:rowOff>196424</xdr:rowOff>
    </xdr:to>
    <xdr:pic>
      <xdr:nvPicPr>
        <xdr:cNvPr id="9" name="Imagen 8">
          <a:extLst>
            <a:ext uri="{FF2B5EF4-FFF2-40B4-BE49-F238E27FC236}">
              <a16:creationId xmlns:a16="http://schemas.microsoft.com/office/drawing/2014/main" id="{7DFD034D-354C-4844-8C30-90523DA265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57150"/>
          <a:ext cx="2629746" cy="9965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164520</xdr:colOff>
      <xdr:row>0</xdr:row>
      <xdr:rowOff>95250</xdr:rowOff>
    </xdr:from>
    <xdr:to>
      <xdr:col>2</xdr:col>
      <xdr:colOff>530678</xdr:colOff>
      <xdr:row>3</xdr:row>
      <xdr:rowOff>258536</xdr:rowOff>
    </xdr:to>
    <xdr:pic>
      <xdr:nvPicPr>
        <xdr:cNvPr id="2" name="Imagen 1">
          <a:extLst>
            <a:ext uri="{FF2B5EF4-FFF2-40B4-BE49-F238E27FC236}">
              <a16:creationId xmlns:a16="http://schemas.microsoft.com/office/drawing/2014/main" id="{EF3344F2-035D-4802-8077-14386B69B4D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6470" y="95250"/>
          <a:ext cx="2633108" cy="10082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56030</xdr:colOff>
      <xdr:row>0</xdr:row>
      <xdr:rowOff>22412</xdr:rowOff>
    </xdr:from>
    <xdr:to>
      <xdr:col>2</xdr:col>
      <xdr:colOff>422188</xdr:colOff>
      <xdr:row>3</xdr:row>
      <xdr:rowOff>144877</xdr:rowOff>
    </xdr:to>
    <xdr:pic>
      <xdr:nvPicPr>
        <xdr:cNvPr id="11" name="Imagen 10">
          <a:extLst>
            <a:ext uri="{FF2B5EF4-FFF2-40B4-BE49-F238E27FC236}">
              <a16:creationId xmlns:a16="http://schemas.microsoft.com/office/drawing/2014/main" id="{C0D44417-0A86-4B78-B16F-4C8EFB9E84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5824" y="22412"/>
          <a:ext cx="2629746" cy="9965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82498-5751-4B40-9BC0-5E18D882DB85}">
  <dimension ref="A1:M25"/>
  <sheetViews>
    <sheetView tabSelected="1" topLeftCell="A18" zoomScale="50" zoomScaleNormal="50" workbookViewId="0">
      <selection activeCell="K8" sqref="K8"/>
    </sheetView>
  </sheetViews>
  <sheetFormatPr baseColWidth="10" defaultColWidth="11.453125" defaultRowHeight="14.5" x14ac:dyDescent="0.35"/>
  <cols>
    <col min="1" max="1" width="11.453125" style="62"/>
    <col min="2" max="2" width="56.81640625" style="62" customWidth="1"/>
    <col min="3" max="3" width="6.26953125" style="62" customWidth="1"/>
    <col min="4" max="4" width="56" style="62" customWidth="1"/>
    <col min="5" max="5" width="16.81640625" style="101" customWidth="1"/>
    <col min="6" max="11" width="21.81640625" style="62" customWidth="1"/>
    <col min="12" max="12" width="19.81640625" style="62" customWidth="1"/>
    <col min="13" max="13" width="38.453125" style="116" customWidth="1"/>
    <col min="14" max="16384" width="11.453125" style="62"/>
  </cols>
  <sheetData>
    <row r="1" spans="1:13" s="1" customFormat="1" ht="22.5" customHeight="1" x14ac:dyDescent="0.35">
      <c r="A1" s="63"/>
      <c r="B1" s="64"/>
      <c r="C1" s="65"/>
      <c r="D1" s="184" t="s">
        <v>0</v>
      </c>
      <c r="E1" s="185"/>
      <c r="F1" s="185"/>
      <c r="G1" s="185"/>
      <c r="H1" s="185"/>
      <c r="I1" s="185"/>
      <c r="J1" s="186"/>
      <c r="K1" s="193" t="s">
        <v>1</v>
      </c>
      <c r="L1" s="194"/>
    </row>
    <row r="2" spans="1:13" s="1" customFormat="1" ht="22.5" customHeight="1" x14ac:dyDescent="0.35">
      <c r="A2" s="66"/>
      <c r="C2" s="67"/>
      <c r="D2" s="187"/>
      <c r="E2" s="188"/>
      <c r="F2" s="188"/>
      <c r="G2" s="188"/>
      <c r="H2" s="188"/>
      <c r="I2" s="188"/>
      <c r="J2" s="189"/>
      <c r="K2" s="195"/>
      <c r="L2" s="196"/>
    </row>
    <row r="3" spans="1:13" s="1" customFormat="1" ht="22.5" customHeight="1" x14ac:dyDescent="0.35">
      <c r="A3" s="66"/>
      <c r="C3" s="67"/>
      <c r="D3" s="187"/>
      <c r="E3" s="188"/>
      <c r="F3" s="188"/>
      <c r="G3" s="188"/>
      <c r="H3" s="188"/>
      <c r="I3" s="188"/>
      <c r="J3" s="189"/>
      <c r="K3" s="195"/>
      <c r="L3" s="196"/>
    </row>
    <row r="4" spans="1:13" s="4" customFormat="1" ht="22.5" customHeight="1" x14ac:dyDescent="0.35">
      <c r="A4" s="68"/>
      <c r="B4" s="69"/>
      <c r="C4" s="70"/>
      <c r="D4" s="190"/>
      <c r="E4" s="191"/>
      <c r="F4" s="191"/>
      <c r="G4" s="191"/>
      <c r="H4" s="191"/>
      <c r="I4" s="191"/>
      <c r="J4" s="192"/>
      <c r="K4" s="197"/>
      <c r="L4" s="198"/>
      <c r="M4" s="115"/>
    </row>
    <row r="6" spans="1:13" ht="41.25" customHeight="1" x14ac:dyDescent="0.35">
      <c r="A6" s="179" t="s">
        <v>2</v>
      </c>
      <c r="B6" s="179" t="s">
        <v>3</v>
      </c>
      <c r="C6" s="179" t="s">
        <v>4</v>
      </c>
      <c r="D6" s="179" t="s">
        <v>5</v>
      </c>
      <c r="E6" s="207" t="s">
        <v>6</v>
      </c>
      <c r="F6" s="151" t="s">
        <v>7</v>
      </c>
      <c r="G6" s="151"/>
      <c r="H6" s="151"/>
      <c r="I6" s="151"/>
      <c r="J6" s="151"/>
      <c r="K6" s="179" t="s">
        <v>8</v>
      </c>
      <c r="L6" s="179" t="s">
        <v>9</v>
      </c>
    </row>
    <row r="7" spans="1:13" ht="41.25" customHeight="1" x14ac:dyDescent="0.35">
      <c r="A7" s="179"/>
      <c r="B7" s="179"/>
      <c r="C7" s="179"/>
      <c r="D7" s="179"/>
      <c r="E7" s="207"/>
      <c r="F7" s="22" t="s">
        <v>10</v>
      </c>
      <c r="G7" s="22" t="s">
        <v>11</v>
      </c>
      <c r="H7" s="22" t="s">
        <v>12</v>
      </c>
      <c r="I7" s="22" t="s">
        <v>13</v>
      </c>
      <c r="J7" s="22" t="s">
        <v>14</v>
      </c>
      <c r="K7" s="179"/>
      <c r="L7" s="179"/>
    </row>
    <row r="8" spans="1:13" ht="93.75" customHeight="1" x14ac:dyDescent="0.35">
      <c r="A8" s="199">
        <v>1</v>
      </c>
      <c r="B8" s="178" t="s">
        <v>15</v>
      </c>
      <c r="C8" s="105">
        <v>1</v>
      </c>
      <c r="D8" s="96" t="s">
        <v>16</v>
      </c>
      <c r="E8" s="97">
        <v>6.25E-2</v>
      </c>
      <c r="F8" s="78" t="str">
        <f>ME_01_DADEP!C25</f>
        <v>N/A</v>
      </c>
      <c r="G8" s="123">
        <f>ME_01_DADEP!D25</f>
        <v>1</v>
      </c>
      <c r="H8" s="126" t="s">
        <v>17</v>
      </c>
      <c r="I8" s="84" t="s">
        <v>17</v>
      </c>
      <c r="J8" s="84" t="s">
        <v>17</v>
      </c>
      <c r="K8" s="81">
        <f>(MAX(F8:J8))*E8</f>
        <v>6.25E-2</v>
      </c>
      <c r="L8" s="180">
        <f>SUM(K8:K10)</f>
        <v>0.15625</v>
      </c>
    </row>
    <row r="9" spans="1:13" ht="118.5" customHeight="1" x14ac:dyDescent="0.35">
      <c r="A9" s="199"/>
      <c r="B9" s="178"/>
      <c r="C9" s="105">
        <v>2</v>
      </c>
      <c r="D9" s="96" t="s">
        <v>18</v>
      </c>
      <c r="E9" s="97">
        <v>6.25E-2</v>
      </c>
      <c r="F9" s="78">
        <f>ME_02_DADEP!C25</f>
        <v>0.2857142857142857</v>
      </c>
      <c r="G9" s="123">
        <f>ME_02_DADEP!D25</f>
        <v>1</v>
      </c>
      <c r="H9" s="126">
        <f>ME_02_DADEP!E25</f>
        <v>1</v>
      </c>
      <c r="I9" s="84">
        <f>ME_02_DADEP!F25</f>
        <v>0</v>
      </c>
      <c r="J9" s="84">
        <f>ME_02_DADEP!G25</f>
        <v>0</v>
      </c>
      <c r="K9" s="81">
        <f t="shared" ref="K9:K11" si="0">(MAX(F9:J9))*E9</f>
        <v>6.25E-2</v>
      </c>
      <c r="L9" s="180"/>
    </row>
    <row r="10" spans="1:13" ht="93.75" customHeight="1" x14ac:dyDescent="0.35">
      <c r="A10" s="199"/>
      <c r="B10" s="178"/>
      <c r="C10" s="105">
        <v>3</v>
      </c>
      <c r="D10" s="96" t="s">
        <v>19</v>
      </c>
      <c r="E10" s="97">
        <v>6.25E-2</v>
      </c>
      <c r="F10" s="78" t="str">
        <f>ME_03_SDG!C25</f>
        <v>N/A</v>
      </c>
      <c r="G10" s="123">
        <f>ME_03_SDG!D25</f>
        <v>0.35000000000000009</v>
      </c>
      <c r="H10" s="126">
        <f>ME_03_SDG!E25</f>
        <v>0.5</v>
      </c>
      <c r="I10" s="84">
        <f>ME_03_SDG!F25</f>
        <v>0.5</v>
      </c>
      <c r="J10" s="84">
        <f>ME_03_SDG!G25</f>
        <v>0.5</v>
      </c>
      <c r="K10" s="81">
        <f>(MAX(F10:J10))*E10</f>
        <v>3.125E-2</v>
      </c>
      <c r="L10" s="180"/>
    </row>
    <row r="11" spans="1:13" ht="93.75" customHeight="1" x14ac:dyDescent="0.35">
      <c r="A11" s="199">
        <v>2</v>
      </c>
      <c r="B11" s="178" t="s">
        <v>20</v>
      </c>
      <c r="C11" s="105">
        <v>4</v>
      </c>
      <c r="D11" s="96" t="s">
        <v>21</v>
      </c>
      <c r="E11" s="97">
        <v>6.25E-2</v>
      </c>
      <c r="F11" s="97">
        <f>ME_04_IDPAC!C25</f>
        <v>0.1</v>
      </c>
      <c r="G11" s="122">
        <f>ME_04_IDPAC!D25</f>
        <v>0.41349999999999998</v>
      </c>
      <c r="H11" s="127">
        <f>ME_04_IDPAC!E25</f>
        <v>0.46100000000000002</v>
      </c>
      <c r="I11" s="98">
        <f>ME_04_IDPAC!F25</f>
        <v>0.46100000000000002</v>
      </c>
      <c r="J11" s="98">
        <f>ME_04_IDPAC!G25</f>
        <v>0.46100000000000002</v>
      </c>
      <c r="K11" s="81">
        <f t="shared" si="0"/>
        <v>2.8812500000000001E-2</v>
      </c>
      <c r="L11" s="180">
        <f>SUM(K11:K14)</f>
        <v>0.12500729166666666</v>
      </c>
    </row>
    <row r="12" spans="1:13" ht="93.75" customHeight="1" x14ac:dyDescent="0.35">
      <c r="A12" s="199"/>
      <c r="B12" s="178"/>
      <c r="C12" s="105">
        <v>5</v>
      </c>
      <c r="D12" s="96" t="s">
        <v>22</v>
      </c>
      <c r="E12" s="97">
        <v>6.25E-2</v>
      </c>
      <c r="F12" s="97">
        <f>ME_05_IDPAC!C25</f>
        <v>0.16668333333333332</v>
      </c>
      <c r="G12" s="122">
        <f>ME_05_IDPAC!D25</f>
        <v>0.42386666666666667</v>
      </c>
      <c r="H12" s="127">
        <f>ME_05_IDPAC!E25</f>
        <v>0.57245000000000001</v>
      </c>
      <c r="I12" s="98">
        <f>ME_05_IDPAC!F25</f>
        <v>0</v>
      </c>
      <c r="J12" s="98">
        <f>ME_05_IDPAC!G25</f>
        <v>0</v>
      </c>
      <c r="K12" s="81">
        <f>(MAX(F12:J12))*E12</f>
        <v>3.5778125000000001E-2</v>
      </c>
      <c r="L12" s="180"/>
    </row>
    <row r="13" spans="1:13" ht="93.75" customHeight="1" x14ac:dyDescent="0.35">
      <c r="A13" s="199"/>
      <c r="B13" s="178"/>
      <c r="C13" s="105">
        <v>6</v>
      </c>
      <c r="D13" s="96" t="s">
        <v>23</v>
      </c>
      <c r="E13" s="97">
        <v>6.25E-2</v>
      </c>
      <c r="F13" s="97">
        <f>ME_06_PP!C25</f>
        <v>0.25</v>
      </c>
      <c r="G13" s="122">
        <f>ME_06_PP!D25</f>
        <v>0.5</v>
      </c>
      <c r="H13" s="127">
        <f>ME_06_PP!E25</f>
        <v>0.5</v>
      </c>
      <c r="I13" s="98">
        <f>ME_06_PP!F25</f>
        <v>0.5</v>
      </c>
      <c r="J13" s="98">
        <f>ME_06_PP!G25</f>
        <v>0.5</v>
      </c>
      <c r="K13" s="81">
        <f t="shared" ref="K13:K15" si="1">(MAX(F13:J13))*E13</f>
        <v>3.125E-2</v>
      </c>
      <c r="L13" s="180"/>
      <c r="M13" s="118"/>
    </row>
    <row r="14" spans="1:13" ht="93.75" customHeight="1" x14ac:dyDescent="0.35">
      <c r="A14" s="199"/>
      <c r="B14" s="178"/>
      <c r="C14" s="105">
        <v>7</v>
      </c>
      <c r="D14" s="96" t="s">
        <v>24</v>
      </c>
      <c r="E14" s="97">
        <v>6.25E-2</v>
      </c>
      <c r="F14" s="97">
        <f>ME_07_PP!C25</f>
        <v>0.2</v>
      </c>
      <c r="G14" s="122">
        <f>ME_07_PP!D25</f>
        <v>0.4</v>
      </c>
      <c r="H14" s="127">
        <f>ME_07_PP!E25</f>
        <v>0.46666666666666667</v>
      </c>
      <c r="I14" s="98">
        <f>ME_07_PP!F25</f>
        <v>0.46666666666666667</v>
      </c>
      <c r="J14" s="98">
        <f>ME_07_PP!G25</f>
        <v>0.46666666666666667</v>
      </c>
      <c r="K14" s="81">
        <f t="shared" si="1"/>
        <v>2.9166666666666667E-2</v>
      </c>
      <c r="L14" s="180"/>
      <c r="M14" s="118"/>
    </row>
    <row r="15" spans="1:13" ht="93.75" customHeight="1" x14ac:dyDescent="0.35">
      <c r="A15" s="199">
        <v>3</v>
      </c>
      <c r="B15" s="178" t="s">
        <v>25</v>
      </c>
      <c r="C15" s="105">
        <v>8</v>
      </c>
      <c r="D15" s="96" t="s">
        <v>26</v>
      </c>
      <c r="E15" s="97">
        <v>6.25E-2</v>
      </c>
      <c r="F15" s="97">
        <f>ME_08_IDPAC!C25</f>
        <v>0.11428571428571428</v>
      </c>
      <c r="G15" s="122">
        <f>ME_08_IDPAC!D25</f>
        <v>0.45714285714285713</v>
      </c>
      <c r="H15" s="127">
        <f>ME_08_IDPAC!E25</f>
        <v>0.5714285714285714</v>
      </c>
      <c r="I15" s="98">
        <f>ME_08_IDPAC!F25</f>
        <v>0</v>
      </c>
      <c r="J15" s="98">
        <f>ME_08_IDPAC!G25</f>
        <v>0</v>
      </c>
      <c r="K15" s="81">
        <f t="shared" si="1"/>
        <v>3.5714285714285712E-2</v>
      </c>
      <c r="L15" s="180">
        <f>SUM(K15:K17)</f>
        <v>0.1044642857142857</v>
      </c>
    </row>
    <row r="16" spans="1:13" ht="93.75" customHeight="1" x14ac:dyDescent="0.35">
      <c r="A16" s="199"/>
      <c r="B16" s="178"/>
      <c r="C16" s="105">
        <v>9</v>
      </c>
      <c r="D16" s="96" t="s">
        <v>27</v>
      </c>
      <c r="E16" s="97">
        <v>6.25E-2</v>
      </c>
      <c r="F16" s="97" t="str">
        <f>ME_09_SDG!C25</f>
        <v>N/A</v>
      </c>
      <c r="G16" s="122">
        <f>ME_09_SDG!D25</f>
        <v>0.5</v>
      </c>
      <c r="H16" s="127">
        <f>ME_09_SDG!E25</f>
        <v>0.6</v>
      </c>
      <c r="I16" s="98" t="str">
        <f>ME_09_SDG!F25</f>
        <v>N/A</v>
      </c>
      <c r="J16" s="98" t="str">
        <f>ME_09_SDG!G25</f>
        <v>N/A</v>
      </c>
      <c r="K16" s="81">
        <f>(MAX(F16:J16))*E16</f>
        <v>3.7499999999999999E-2</v>
      </c>
      <c r="L16" s="180"/>
    </row>
    <row r="17" spans="1:13" ht="93.75" customHeight="1" x14ac:dyDescent="0.35">
      <c r="A17" s="199"/>
      <c r="B17" s="178"/>
      <c r="C17" s="105">
        <v>10</v>
      </c>
      <c r="D17" s="96" t="s">
        <v>28</v>
      </c>
      <c r="E17" s="97">
        <v>6.25E-2</v>
      </c>
      <c r="F17" s="97">
        <f>ME_10_SDG!C25</f>
        <v>0.1</v>
      </c>
      <c r="G17" s="122">
        <f>ME_10_SDG!D25</f>
        <v>0.4</v>
      </c>
      <c r="H17" s="127">
        <f>ME_10_SDG!E25</f>
        <v>0.5</v>
      </c>
      <c r="I17" s="98">
        <f>ME_10_SDG!F25</f>
        <v>0.5</v>
      </c>
      <c r="J17" s="98">
        <f>ME_10_SDG!G25</f>
        <v>0.5</v>
      </c>
      <c r="K17" s="81">
        <f t="shared" ref="K17:K19" si="2">(MAX(F17:J17))*E17</f>
        <v>3.125E-2</v>
      </c>
      <c r="L17" s="180"/>
    </row>
    <row r="18" spans="1:13" ht="113.5" customHeight="1" x14ac:dyDescent="0.35">
      <c r="A18" s="199">
        <v>4</v>
      </c>
      <c r="B18" s="200" t="s">
        <v>29</v>
      </c>
      <c r="C18" s="105">
        <v>11</v>
      </c>
      <c r="D18" s="96" t="s">
        <v>30</v>
      </c>
      <c r="E18" s="97">
        <v>6.25E-2</v>
      </c>
      <c r="F18" s="97">
        <f>ME_11_SDG!C25</f>
        <v>0.125</v>
      </c>
      <c r="G18" s="122">
        <f>ME_11_SDG!D25</f>
        <v>0.375</v>
      </c>
      <c r="H18" s="127">
        <f>ME_11_SDG!E25</f>
        <v>0.5</v>
      </c>
      <c r="I18" s="98">
        <f>ME_11_SDG!F25</f>
        <v>0</v>
      </c>
      <c r="J18" s="98">
        <f>ME_11_SDG!G25</f>
        <v>0</v>
      </c>
      <c r="K18" s="81">
        <f t="shared" si="2"/>
        <v>3.125E-2</v>
      </c>
      <c r="L18" s="204">
        <f>SUM(K18:K19)</f>
        <v>6.25E-2</v>
      </c>
      <c r="M18" s="118"/>
    </row>
    <row r="19" spans="1:13" ht="93.75" customHeight="1" x14ac:dyDescent="0.35">
      <c r="A19" s="199"/>
      <c r="B19" s="200"/>
      <c r="C19" s="105">
        <v>12</v>
      </c>
      <c r="D19" s="96" t="s">
        <v>31</v>
      </c>
      <c r="E19" s="97">
        <v>6.25E-2</v>
      </c>
      <c r="F19" s="97" t="str">
        <f>ME_12_SDG!C25</f>
        <v>N/A</v>
      </c>
      <c r="G19" s="122">
        <f>ME_12_SDG!D25</f>
        <v>0.33333333333333331</v>
      </c>
      <c r="H19" s="127">
        <f>ME_12_SDG!E25</f>
        <v>0.5</v>
      </c>
      <c r="I19" s="98">
        <f>ME_12_SDG!F25</f>
        <v>0</v>
      </c>
      <c r="J19" s="98">
        <f>ME_12_SDG!G25</f>
        <v>0</v>
      </c>
      <c r="K19" s="81">
        <f t="shared" si="2"/>
        <v>3.125E-2</v>
      </c>
      <c r="L19" s="206"/>
      <c r="M19" s="118"/>
    </row>
    <row r="20" spans="1:13" ht="93.75" customHeight="1" x14ac:dyDescent="0.35">
      <c r="A20" s="181">
        <v>5</v>
      </c>
      <c r="B20" s="201" t="s">
        <v>32</v>
      </c>
      <c r="C20" s="105">
        <v>13</v>
      </c>
      <c r="D20" s="96" t="s">
        <v>33</v>
      </c>
      <c r="E20" s="97">
        <v>6.25E-2</v>
      </c>
      <c r="F20" s="97" t="str">
        <f>ME_13_SDG!C25</f>
        <v>N/A</v>
      </c>
      <c r="G20" s="122">
        <f>ME_13_SDG!D25</f>
        <v>0.2857142857142857</v>
      </c>
      <c r="H20" s="127">
        <f>ME_13_SDG!E25</f>
        <v>0.42861428571428573</v>
      </c>
      <c r="I20" s="98">
        <f>ME_13_SDG!F25</f>
        <v>0</v>
      </c>
      <c r="J20" s="98">
        <f>ME_13_SDG!G25</f>
        <v>0</v>
      </c>
      <c r="K20" s="81">
        <f>(MAX(F20:J20))*E20</f>
        <v>2.6788392857142858E-2</v>
      </c>
      <c r="L20" s="204">
        <f>SUM(K20:K23)</f>
        <v>9.7100892857142851E-2</v>
      </c>
    </row>
    <row r="21" spans="1:13" ht="93.75" customHeight="1" x14ac:dyDescent="0.35">
      <c r="A21" s="182"/>
      <c r="B21" s="202"/>
      <c r="C21" s="105">
        <v>14</v>
      </c>
      <c r="D21" s="96" t="s">
        <v>34</v>
      </c>
      <c r="E21" s="97">
        <v>6.25E-2</v>
      </c>
      <c r="F21" s="97" t="str">
        <f>ME_14_DADEP!C25</f>
        <v>N/A</v>
      </c>
      <c r="G21" s="122">
        <f>ME_14_DADEP!D25</f>
        <v>0</v>
      </c>
      <c r="H21" s="127" t="s">
        <v>17</v>
      </c>
      <c r="I21" s="98" t="s">
        <v>17</v>
      </c>
      <c r="J21" s="98" t="s">
        <v>17</v>
      </c>
      <c r="K21" s="81">
        <f t="shared" ref="K21:K23" si="3">(MAX(F21:J21))*E21</f>
        <v>0</v>
      </c>
      <c r="L21" s="205"/>
    </row>
    <row r="22" spans="1:13" ht="93.75" customHeight="1" x14ac:dyDescent="0.35">
      <c r="A22" s="182"/>
      <c r="B22" s="202"/>
      <c r="C22" s="105">
        <v>15</v>
      </c>
      <c r="D22" s="96" t="s">
        <v>35</v>
      </c>
      <c r="E22" s="97">
        <v>6.25E-2</v>
      </c>
      <c r="F22" s="97">
        <f>ME_15_SDG!C25</f>
        <v>0.25</v>
      </c>
      <c r="G22" s="122">
        <f>ME_15_SDG!D25</f>
        <v>0.5</v>
      </c>
      <c r="H22" s="127">
        <f>ME_15_SDG!E25</f>
        <v>0.75</v>
      </c>
      <c r="I22" s="98">
        <f>ME_15_SDG!F25</f>
        <v>0.75</v>
      </c>
      <c r="J22" s="98">
        <f>ME_15_SDG!G25</f>
        <v>0.75</v>
      </c>
      <c r="K22" s="81">
        <f>(MAX(F22:J22))*E22</f>
        <v>4.6875E-2</v>
      </c>
      <c r="L22" s="205"/>
    </row>
    <row r="23" spans="1:13" ht="93.75" customHeight="1" x14ac:dyDescent="0.35">
      <c r="A23" s="183"/>
      <c r="B23" s="203"/>
      <c r="C23" s="105">
        <v>16</v>
      </c>
      <c r="D23" s="96" t="s">
        <v>36</v>
      </c>
      <c r="E23" s="97">
        <v>6.25E-2</v>
      </c>
      <c r="F23" s="97" t="str">
        <f>ME_16_SDG!C25</f>
        <v>N/A</v>
      </c>
      <c r="G23" s="122">
        <f>ME_16_SDG!D25</f>
        <v>0.25</v>
      </c>
      <c r="H23" s="127">
        <f>ME_16_SDG!E25</f>
        <v>0.375</v>
      </c>
      <c r="I23" s="98">
        <f>ME_16_SDG!F25</f>
        <v>0.375</v>
      </c>
      <c r="J23" s="98">
        <f>ME_16_SDG!G25</f>
        <v>0.375</v>
      </c>
      <c r="K23" s="81">
        <f t="shared" si="3"/>
        <v>2.34375E-2</v>
      </c>
      <c r="L23" s="206"/>
    </row>
    <row r="24" spans="1:13" s="100" customFormat="1" ht="32.25" customHeight="1" x14ac:dyDescent="0.35">
      <c r="E24" s="71">
        <f>SUM(E8:E23)</f>
        <v>1</v>
      </c>
      <c r="H24" s="128"/>
      <c r="I24" s="130"/>
      <c r="J24" s="130"/>
      <c r="L24" s="102">
        <f>SUM(L8:L23)</f>
        <v>0.54532247023809521</v>
      </c>
    </row>
    <row r="25" spans="1:13" x14ac:dyDescent="0.35">
      <c r="H25" s="129"/>
      <c r="I25" s="129"/>
      <c r="J25" s="129"/>
    </row>
  </sheetData>
  <autoFilter ref="A7:L24" xr:uid="{93A82498-5751-4B40-9BC0-5E18D882DB85}"/>
  <mergeCells count="25">
    <mergeCell ref="A20:A23"/>
    <mergeCell ref="D1:J4"/>
    <mergeCell ref="K1:L4"/>
    <mergeCell ref="A6:A7"/>
    <mergeCell ref="A8:A10"/>
    <mergeCell ref="A11:A14"/>
    <mergeCell ref="A15:A17"/>
    <mergeCell ref="A18:A19"/>
    <mergeCell ref="B18:B19"/>
    <mergeCell ref="B20:B23"/>
    <mergeCell ref="L20:L23"/>
    <mergeCell ref="B6:B7"/>
    <mergeCell ref="D6:D7"/>
    <mergeCell ref="E6:E7"/>
    <mergeCell ref="L18:L19"/>
    <mergeCell ref="B8:B10"/>
    <mergeCell ref="B11:B14"/>
    <mergeCell ref="B15:B17"/>
    <mergeCell ref="L6:L7"/>
    <mergeCell ref="C6:C7"/>
    <mergeCell ref="F6:J6"/>
    <mergeCell ref="K6:K7"/>
    <mergeCell ref="L8:L10"/>
    <mergeCell ref="L11:L14"/>
    <mergeCell ref="L15:L17"/>
  </mergeCell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29AE4-352D-40DE-9868-22FEA3748861}">
  <sheetPr>
    <tabColor theme="5" tint="0.39997558519241921"/>
  </sheetPr>
  <dimension ref="A1:M38"/>
  <sheetViews>
    <sheetView zoomScale="60" zoomScaleNormal="60" workbookViewId="0">
      <selection activeCell="G36" sqref="G36:K36"/>
    </sheetView>
  </sheetViews>
  <sheetFormatPr baseColWidth="10" defaultColWidth="10.81640625" defaultRowHeight="14.5" x14ac:dyDescent="0.35"/>
  <cols>
    <col min="1" max="1" width="5.453125" style="1" customWidth="1"/>
    <col min="2" max="2" width="34" style="1" customWidth="1"/>
    <col min="3" max="3" width="21.269531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2" width="10.81640625" style="1" customWidth="1"/>
    <col min="13" max="16384" width="10.81640625" style="1"/>
  </cols>
  <sheetData>
    <row r="1" spans="1:11" s="62" customFormat="1" ht="22.5" customHeight="1" x14ac:dyDescent="0.35">
      <c r="A1" s="167"/>
      <c r="B1" s="168"/>
      <c r="C1" s="169"/>
      <c r="D1" s="176" t="s">
        <v>37</v>
      </c>
      <c r="E1" s="177"/>
      <c r="F1" s="177"/>
      <c r="G1" s="177"/>
      <c r="H1" s="177"/>
      <c r="I1" s="177"/>
      <c r="J1" s="166" t="s">
        <v>1</v>
      </c>
      <c r="K1" s="166"/>
    </row>
    <row r="2" spans="1:11" s="62" customFormat="1" ht="22.5" customHeight="1" x14ac:dyDescent="0.35">
      <c r="A2" s="170"/>
      <c r="B2" s="171"/>
      <c r="C2" s="172"/>
      <c r="D2" s="177"/>
      <c r="E2" s="177"/>
      <c r="F2" s="177"/>
      <c r="G2" s="177"/>
      <c r="H2" s="177"/>
      <c r="I2" s="177"/>
      <c r="J2" s="166"/>
      <c r="K2" s="166"/>
    </row>
    <row r="3" spans="1:11" s="62" customFormat="1" ht="22.5" customHeight="1" x14ac:dyDescent="0.35">
      <c r="A3" s="170"/>
      <c r="B3" s="171"/>
      <c r="C3" s="172"/>
      <c r="D3" s="177"/>
      <c r="E3" s="177"/>
      <c r="F3" s="177"/>
      <c r="G3" s="177"/>
      <c r="H3" s="177"/>
      <c r="I3" s="177"/>
      <c r="J3" s="166"/>
      <c r="K3" s="166"/>
    </row>
    <row r="4" spans="1:11" s="62" customFormat="1" ht="22.5" customHeight="1" x14ac:dyDescent="0.35">
      <c r="A4" s="173"/>
      <c r="B4" s="174"/>
      <c r="C4" s="175"/>
      <c r="D4" s="177"/>
      <c r="E4" s="177"/>
      <c r="F4" s="177"/>
      <c r="G4" s="177"/>
      <c r="H4" s="177"/>
      <c r="I4" s="177"/>
      <c r="J4" s="166"/>
      <c r="K4" s="166"/>
    </row>
    <row r="5" spans="1:11" s="4" customFormat="1" ht="20" x14ac:dyDescent="0.35">
      <c r="J5" s="7"/>
      <c r="K5" s="8"/>
    </row>
    <row r="6" spans="1:11" ht="49.5" customHeight="1" x14ac:dyDescent="0.35">
      <c r="A6" s="155" t="s">
        <v>38</v>
      </c>
      <c r="B6" s="155"/>
      <c r="C6" s="161" t="s">
        <v>25</v>
      </c>
      <c r="D6" s="161"/>
      <c r="E6" s="161"/>
      <c r="F6" s="161"/>
      <c r="G6" s="161"/>
      <c r="H6" s="161"/>
      <c r="I6" s="161"/>
      <c r="J6" s="161"/>
      <c r="K6" s="161"/>
    </row>
    <row r="7" spans="1:11" ht="29.5" customHeight="1" x14ac:dyDescent="0.35">
      <c r="A7" s="155" t="s">
        <v>472</v>
      </c>
      <c r="B7" s="155"/>
      <c r="C7" s="146" t="s">
        <v>474</v>
      </c>
      <c r="D7" s="146"/>
      <c r="E7" s="146"/>
      <c r="F7" s="146"/>
      <c r="G7" s="146"/>
      <c r="H7" s="146"/>
      <c r="I7" s="146"/>
      <c r="J7" s="146"/>
      <c r="K7" s="146"/>
    </row>
    <row r="8" spans="1:11" ht="54" customHeight="1" x14ac:dyDescent="0.35">
      <c r="A8" s="155" t="s">
        <v>40</v>
      </c>
      <c r="B8" s="155"/>
      <c r="C8" s="51" t="s">
        <v>160</v>
      </c>
      <c r="D8" s="248" t="s">
        <v>27</v>
      </c>
      <c r="E8" s="249"/>
      <c r="F8" s="249"/>
      <c r="G8" s="249"/>
      <c r="H8" s="249"/>
      <c r="I8" s="249"/>
      <c r="J8" s="249"/>
      <c r="K8" s="250"/>
    </row>
    <row r="9" spans="1:11" ht="29.25" customHeight="1" x14ac:dyDescent="0.35">
      <c r="A9" s="155" t="s">
        <v>42</v>
      </c>
      <c r="B9" s="155"/>
      <c r="C9" s="218" t="s">
        <v>161</v>
      </c>
      <c r="D9" s="218"/>
      <c r="E9" s="218"/>
      <c r="F9" s="218"/>
      <c r="G9" s="218"/>
      <c r="H9" s="218"/>
      <c r="I9" s="218"/>
      <c r="J9" s="218"/>
      <c r="K9" s="218"/>
    </row>
    <row r="10" spans="1:11" ht="29.25" customHeight="1" x14ac:dyDescent="0.35">
      <c r="A10" s="155" t="s">
        <v>44</v>
      </c>
      <c r="B10" s="155"/>
      <c r="C10" s="218" t="s">
        <v>161</v>
      </c>
      <c r="D10" s="218"/>
      <c r="E10" s="218"/>
      <c r="F10" s="218"/>
      <c r="G10" s="218"/>
      <c r="H10" s="218"/>
      <c r="I10" s="218"/>
      <c r="J10" s="218"/>
      <c r="K10" s="218"/>
    </row>
    <row r="11" spans="1:11" ht="29.25" customHeight="1" x14ac:dyDescent="0.35">
      <c r="A11" s="155" t="s">
        <v>46</v>
      </c>
      <c r="B11" s="155"/>
      <c r="C11" s="218" t="s">
        <v>162</v>
      </c>
      <c r="D11" s="218"/>
      <c r="E11" s="218"/>
      <c r="F11" s="218"/>
      <c r="G11" s="218"/>
      <c r="H11" s="218"/>
      <c r="I11" s="218"/>
      <c r="J11" s="218"/>
      <c r="K11" s="218"/>
    </row>
    <row r="12" spans="1:11" ht="29.25" customHeight="1" x14ac:dyDescent="0.35">
      <c r="A12" s="155" t="s">
        <v>48</v>
      </c>
      <c r="B12" s="155"/>
      <c r="C12" s="219" t="s">
        <v>104</v>
      </c>
      <c r="D12" s="219"/>
      <c r="E12" s="219"/>
      <c r="F12" s="219"/>
      <c r="G12" s="219"/>
      <c r="H12" s="219"/>
      <c r="I12" s="219"/>
      <c r="J12" s="219"/>
      <c r="K12" s="219"/>
    </row>
    <row r="13" spans="1:11" ht="42.75" customHeight="1" x14ac:dyDescent="0.35">
      <c r="A13" s="155" t="s">
        <v>50</v>
      </c>
      <c r="B13" s="156"/>
      <c r="C13" s="220" t="s">
        <v>506</v>
      </c>
      <c r="D13" s="221"/>
      <c r="E13" s="221"/>
      <c r="F13" s="221"/>
      <c r="G13" s="221"/>
      <c r="H13" s="221"/>
      <c r="I13" s="221"/>
      <c r="J13" s="221"/>
      <c r="K13" s="222"/>
    </row>
    <row r="14" spans="1:11" ht="29.25" customHeight="1" x14ac:dyDescent="0.35">
      <c r="A14" s="155" t="s">
        <v>52</v>
      </c>
      <c r="B14" s="155"/>
      <c r="C14" s="260" t="s">
        <v>163</v>
      </c>
      <c r="D14" s="260"/>
      <c r="E14" s="260"/>
      <c r="F14" s="260"/>
      <c r="G14" s="260"/>
      <c r="H14" s="260"/>
      <c r="I14" s="260"/>
      <c r="J14" s="260"/>
      <c r="K14" s="260"/>
    </row>
    <row r="15" spans="1:11" ht="29.25" customHeight="1" x14ac:dyDescent="0.35">
      <c r="A15" s="155" t="s">
        <v>54</v>
      </c>
      <c r="B15" s="155"/>
      <c r="C15" s="218" t="s">
        <v>164</v>
      </c>
      <c r="D15" s="218"/>
      <c r="E15" s="218"/>
      <c r="F15" s="218"/>
      <c r="G15" s="218"/>
      <c r="H15" s="218"/>
      <c r="I15" s="218"/>
      <c r="J15" s="218"/>
      <c r="K15" s="218"/>
    </row>
    <row r="16" spans="1:11" ht="29.25" customHeight="1" x14ac:dyDescent="0.35">
      <c r="A16" s="155" t="s">
        <v>56</v>
      </c>
      <c r="B16" s="155"/>
      <c r="C16" s="218" t="s">
        <v>165</v>
      </c>
      <c r="D16" s="218"/>
      <c r="E16" s="218"/>
      <c r="F16" s="218"/>
      <c r="G16" s="218"/>
      <c r="H16" s="218"/>
      <c r="I16" s="218"/>
      <c r="J16" s="218"/>
      <c r="K16" s="218"/>
    </row>
    <row r="17" spans="1:13" ht="29.25" customHeight="1" x14ac:dyDescent="0.35">
      <c r="A17" s="155" t="s">
        <v>58</v>
      </c>
      <c r="B17" s="155"/>
      <c r="C17" s="218" t="s">
        <v>166</v>
      </c>
      <c r="D17" s="218"/>
      <c r="E17" s="218"/>
      <c r="F17" s="218"/>
      <c r="G17" s="218" t="s">
        <v>60</v>
      </c>
      <c r="H17" s="218"/>
      <c r="I17" s="218"/>
      <c r="J17" s="218"/>
      <c r="K17" s="218"/>
    </row>
    <row r="18" spans="1:13" ht="29.25" customHeight="1" x14ac:dyDescent="0.35">
      <c r="A18" s="155" t="s">
        <v>61</v>
      </c>
      <c r="B18" s="155"/>
      <c r="C18" s="223" t="s">
        <v>62</v>
      </c>
      <c r="D18" s="223"/>
      <c r="E18" s="223"/>
      <c r="F18" s="223"/>
      <c r="G18" s="223"/>
      <c r="H18" s="223"/>
      <c r="I18" s="223"/>
      <c r="J18" s="223"/>
      <c r="K18" s="223"/>
    </row>
    <row r="19" spans="1:13" ht="29.25" customHeight="1" x14ac:dyDescent="0.35">
      <c r="A19" s="5"/>
      <c r="B19" s="5"/>
    </row>
    <row r="20" spans="1:13" ht="29.25" customHeight="1" x14ac:dyDescent="0.35">
      <c r="A20" s="5"/>
      <c r="B20" s="5"/>
      <c r="C20" s="151" t="s">
        <v>63</v>
      </c>
      <c r="D20" s="151"/>
      <c r="E20" s="151"/>
      <c r="F20" s="151"/>
      <c r="G20" s="151"/>
      <c r="H20" s="151"/>
      <c r="I20" s="73"/>
    </row>
    <row r="21" spans="1:13" ht="43.5" customHeight="1"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55">
        <v>0</v>
      </c>
      <c r="D22" s="60">
        <v>0.5</v>
      </c>
      <c r="E22" s="60">
        <v>0.5</v>
      </c>
      <c r="F22" s="60">
        <v>0</v>
      </c>
      <c r="G22" s="60">
        <v>0</v>
      </c>
      <c r="H22" s="59">
        <v>1</v>
      </c>
      <c r="I22" s="73"/>
    </row>
    <row r="23" spans="1:13" ht="29.25" customHeight="1" x14ac:dyDescent="0.35">
      <c r="A23" s="164" t="s">
        <v>71</v>
      </c>
      <c r="B23" s="164"/>
      <c r="C23" s="19" t="s">
        <v>17</v>
      </c>
      <c r="D23" s="60">
        <f>+SUM(E32:E34)</f>
        <v>0.5</v>
      </c>
      <c r="E23" s="60">
        <f>+SUM(E35:E38)</f>
        <v>0.1</v>
      </c>
      <c r="F23" s="2"/>
      <c r="G23" s="2"/>
      <c r="H23" s="42">
        <f>SUM(D23:G23)</f>
        <v>0.6</v>
      </c>
      <c r="I23" s="72"/>
    </row>
    <row r="24" spans="1:13" ht="29.25" customHeight="1" x14ac:dyDescent="0.35">
      <c r="A24" s="164" t="s">
        <v>72</v>
      </c>
      <c r="B24" s="164"/>
      <c r="C24" s="94" t="s">
        <v>17</v>
      </c>
      <c r="D24" s="20">
        <f t="shared" ref="D24:E24" si="0">D23/D22</f>
        <v>1</v>
      </c>
      <c r="E24" s="20">
        <f t="shared" si="0"/>
        <v>0.2</v>
      </c>
      <c r="F24" s="20">
        <f>IFERROR(IF(F23/F22&gt;100%,100%,F23/F22),0)</f>
        <v>0</v>
      </c>
      <c r="G24" s="20">
        <f>IFERROR(IF(G23/G22&gt;100%,100%,G23/G22),0)</f>
        <v>0</v>
      </c>
      <c r="H24" s="21" t="s">
        <v>17</v>
      </c>
      <c r="I24" s="73"/>
    </row>
    <row r="25" spans="1:13" ht="29.25" customHeight="1" x14ac:dyDescent="0.35">
      <c r="A25" s="164" t="s">
        <v>7</v>
      </c>
      <c r="B25" s="164"/>
      <c r="C25" s="94" t="s">
        <v>17</v>
      </c>
      <c r="D25" s="21">
        <f>(SUM(C23:D23))/$H$22</f>
        <v>0.5</v>
      </c>
      <c r="E25" s="21">
        <f>(SUM(D23:E23))/$H$22</f>
        <v>0.6</v>
      </c>
      <c r="F25" s="79" t="s">
        <v>17</v>
      </c>
      <c r="G25" s="79" t="s">
        <v>17</v>
      </c>
      <c r="H25" s="77">
        <f>MAXA(C25:G25)</f>
        <v>0.6</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38" t="s">
        <v>17</v>
      </c>
      <c r="E29" s="38" t="s">
        <v>17</v>
      </c>
      <c r="F29" s="38" t="s">
        <v>17</v>
      </c>
      <c r="G29" s="148" t="s">
        <v>108</v>
      </c>
      <c r="H29" s="149"/>
      <c r="I29" s="149"/>
      <c r="J29" s="149"/>
      <c r="K29" s="150"/>
    </row>
    <row r="30" spans="1:13" x14ac:dyDescent="0.35">
      <c r="A30" s="2">
        <v>2</v>
      </c>
      <c r="B30" s="46">
        <v>2024</v>
      </c>
      <c r="C30" s="46" t="s">
        <v>83</v>
      </c>
      <c r="D30" s="38" t="s">
        <v>17</v>
      </c>
      <c r="E30" s="38" t="s">
        <v>17</v>
      </c>
      <c r="F30" s="38" t="s">
        <v>17</v>
      </c>
      <c r="G30" s="148" t="s">
        <v>108</v>
      </c>
      <c r="H30" s="149"/>
      <c r="I30" s="149"/>
      <c r="J30" s="149"/>
      <c r="K30" s="150"/>
    </row>
    <row r="31" spans="1:13" x14ac:dyDescent="0.35">
      <c r="A31" s="2">
        <v>3</v>
      </c>
      <c r="B31" s="46">
        <v>2025</v>
      </c>
      <c r="C31" s="46" t="s">
        <v>84</v>
      </c>
      <c r="D31" s="38" t="s">
        <v>17</v>
      </c>
      <c r="E31" s="38" t="s">
        <v>17</v>
      </c>
      <c r="F31" s="38" t="s">
        <v>17</v>
      </c>
      <c r="G31" s="148" t="s">
        <v>108</v>
      </c>
      <c r="H31" s="149"/>
      <c r="I31" s="149"/>
      <c r="J31" s="149"/>
      <c r="K31" s="150"/>
    </row>
    <row r="32" spans="1:13" ht="72" customHeight="1" x14ac:dyDescent="0.35">
      <c r="A32" s="2">
        <v>4</v>
      </c>
      <c r="B32" s="46">
        <v>2025</v>
      </c>
      <c r="C32" s="46" t="s">
        <v>86</v>
      </c>
      <c r="D32" s="38">
        <v>0.2</v>
      </c>
      <c r="E32" s="38">
        <v>0.2</v>
      </c>
      <c r="F32" s="31">
        <f t="shared" ref="F32" si="1">IF(E32/D32&gt;100%,100%,E32/D32)</f>
        <v>1</v>
      </c>
      <c r="G32" s="148" t="s">
        <v>167</v>
      </c>
      <c r="H32" s="149"/>
      <c r="I32" s="149"/>
      <c r="J32" s="149"/>
      <c r="K32" s="150"/>
      <c r="M32" s="30"/>
    </row>
    <row r="33" spans="1:11" ht="88" customHeight="1" x14ac:dyDescent="0.35">
      <c r="A33" s="2">
        <v>5</v>
      </c>
      <c r="B33" s="46">
        <v>2025</v>
      </c>
      <c r="C33" s="46" t="s">
        <v>81</v>
      </c>
      <c r="D33" s="38">
        <v>0.2</v>
      </c>
      <c r="E33" s="38">
        <v>0.2</v>
      </c>
      <c r="F33" s="31">
        <f>IF(E33/D33&gt;100%,100%,E33/D33)</f>
        <v>1</v>
      </c>
      <c r="G33" s="148" t="s">
        <v>168</v>
      </c>
      <c r="H33" s="149"/>
      <c r="I33" s="149"/>
      <c r="J33" s="149"/>
      <c r="K33" s="150"/>
    </row>
    <row r="34" spans="1:11" ht="72.650000000000006" customHeight="1" x14ac:dyDescent="0.35">
      <c r="A34" s="2">
        <v>6</v>
      </c>
      <c r="B34" s="46">
        <v>2025</v>
      </c>
      <c r="C34" s="46" t="s">
        <v>83</v>
      </c>
      <c r="D34" s="38">
        <v>0.1</v>
      </c>
      <c r="E34" s="112">
        <v>0.1</v>
      </c>
      <c r="F34" s="109">
        <f>IF(E34/D34&gt;100%,100%,E34/D34)</f>
        <v>1</v>
      </c>
      <c r="G34" s="255" t="s">
        <v>454</v>
      </c>
      <c r="H34" s="256"/>
      <c r="I34" s="256"/>
      <c r="J34" s="256"/>
      <c r="K34" s="257"/>
    </row>
    <row r="35" spans="1:11" s="124" customFormat="1" ht="85" customHeight="1" x14ac:dyDescent="0.35">
      <c r="A35" s="57">
        <v>7</v>
      </c>
      <c r="B35" s="57">
        <v>2026</v>
      </c>
      <c r="C35" s="58" t="s">
        <v>84</v>
      </c>
      <c r="D35" s="112">
        <v>0.05</v>
      </c>
      <c r="E35" s="112">
        <v>0.05</v>
      </c>
      <c r="F35" s="109">
        <f t="shared" ref="F35:F38" si="2">IF(E35/D35&gt;100%,100%,E35/D35)</f>
        <v>1</v>
      </c>
      <c r="G35" s="255" t="s">
        <v>460</v>
      </c>
      <c r="H35" s="256"/>
      <c r="I35" s="256"/>
      <c r="J35" s="256"/>
      <c r="K35" s="257"/>
    </row>
    <row r="36" spans="1:11" s="124" customFormat="1" ht="69.75" customHeight="1" x14ac:dyDescent="0.35">
      <c r="A36" s="57">
        <v>8</v>
      </c>
      <c r="B36" s="57">
        <v>2026</v>
      </c>
      <c r="C36" s="58" t="s">
        <v>86</v>
      </c>
      <c r="D36" s="112">
        <v>0.05</v>
      </c>
      <c r="E36" s="112">
        <v>0.05</v>
      </c>
      <c r="F36" s="109">
        <f t="shared" si="2"/>
        <v>1</v>
      </c>
      <c r="G36" s="258" t="s">
        <v>489</v>
      </c>
      <c r="H36" s="258"/>
      <c r="I36" s="258"/>
      <c r="J36" s="258"/>
      <c r="K36" s="258"/>
    </row>
    <row r="37" spans="1:11" s="124" customFormat="1" x14ac:dyDescent="0.35">
      <c r="A37" s="57">
        <v>9</v>
      </c>
      <c r="B37" s="57">
        <v>2026</v>
      </c>
      <c r="C37" s="58" t="s">
        <v>81</v>
      </c>
      <c r="D37" s="112">
        <v>0.1</v>
      </c>
      <c r="E37" s="57"/>
      <c r="F37" s="109">
        <f t="shared" si="2"/>
        <v>0</v>
      </c>
      <c r="G37" s="259"/>
      <c r="H37" s="259"/>
      <c r="I37" s="259"/>
      <c r="J37" s="259"/>
      <c r="K37" s="259"/>
    </row>
    <row r="38" spans="1:11" s="124" customFormat="1" x14ac:dyDescent="0.35">
      <c r="A38" s="57">
        <v>10</v>
      </c>
      <c r="B38" s="57">
        <v>2026</v>
      </c>
      <c r="C38" s="58" t="s">
        <v>83</v>
      </c>
      <c r="D38" s="112">
        <v>0.3</v>
      </c>
      <c r="E38" s="57"/>
      <c r="F38" s="109">
        <f t="shared" si="2"/>
        <v>0</v>
      </c>
      <c r="G38" s="259"/>
      <c r="H38" s="259"/>
      <c r="I38" s="259"/>
      <c r="J38" s="259"/>
      <c r="K38" s="259"/>
    </row>
  </sheetData>
  <mergeCells count="47">
    <mergeCell ref="J1:K4"/>
    <mergeCell ref="A1:C4"/>
    <mergeCell ref="D1:I4"/>
    <mergeCell ref="A10:B10"/>
    <mergeCell ref="C10:K10"/>
    <mergeCell ref="A9:B9"/>
    <mergeCell ref="C9:K9"/>
    <mergeCell ref="A6:B6"/>
    <mergeCell ref="C6:K6"/>
    <mergeCell ref="A8:B8"/>
    <mergeCell ref="D8:K8"/>
    <mergeCell ref="A7:B7"/>
    <mergeCell ref="C7:K7"/>
    <mergeCell ref="A11:B11"/>
    <mergeCell ref="C11:K11"/>
    <mergeCell ref="A12:B12"/>
    <mergeCell ref="C12:K12"/>
    <mergeCell ref="A13:B13"/>
    <mergeCell ref="C13:K13"/>
    <mergeCell ref="A14:B14"/>
    <mergeCell ref="C14:K14"/>
    <mergeCell ref="A15:B15"/>
    <mergeCell ref="C15:K15"/>
    <mergeCell ref="A16:B16"/>
    <mergeCell ref="C16:K16"/>
    <mergeCell ref="A17:B17"/>
    <mergeCell ref="C17:K17"/>
    <mergeCell ref="A18:B18"/>
    <mergeCell ref="C18:K18"/>
    <mergeCell ref="G32:K32"/>
    <mergeCell ref="C20:H20"/>
    <mergeCell ref="A21:B21"/>
    <mergeCell ref="A22:B22"/>
    <mergeCell ref="A23:B23"/>
    <mergeCell ref="A24:B24"/>
    <mergeCell ref="A25:B25"/>
    <mergeCell ref="A27:K27"/>
    <mergeCell ref="G28:K28"/>
    <mergeCell ref="G29:K29"/>
    <mergeCell ref="G30:K30"/>
    <mergeCell ref="G31:K31"/>
    <mergeCell ref="G35:K35"/>
    <mergeCell ref="G36:K36"/>
    <mergeCell ref="G37:K37"/>
    <mergeCell ref="G38:K38"/>
    <mergeCell ref="G33:K33"/>
    <mergeCell ref="G34:K34"/>
  </mergeCells>
  <pageMargins left="0.7" right="0.7" top="0.75" bottom="0.75" header="0.3" footer="0.3"/>
  <pageSetup paperSize="9" scale="43" orientation="portrait" r:id="rId1"/>
  <ignoredErrors>
    <ignoredError sqref="D23:E23" formulaRange="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D8D9-6D19-4A12-B6EF-2CEF321FAE96}">
  <sheetPr>
    <tabColor theme="5" tint="0.39997558519241921"/>
  </sheetPr>
  <dimension ref="A1:M39"/>
  <sheetViews>
    <sheetView zoomScale="60" zoomScaleNormal="60" workbookViewId="0">
      <selection activeCell="F37" sqref="F37"/>
    </sheetView>
  </sheetViews>
  <sheetFormatPr baseColWidth="10" defaultColWidth="10.81640625" defaultRowHeight="14.5" x14ac:dyDescent="0.35"/>
  <cols>
    <col min="1" max="1" width="5.45312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2" width="10.81640625" style="1" customWidth="1"/>
    <col min="13" max="16384" width="10.81640625" style="1"/>
  </cols>
  <sheetData>
    <row r="1" spans="1:11" s="62" customFormat="1" ht="22.5" customHeight="1" x14ac:dyDescent="0.35">
      <c r="A1" s="167"/>
      <c r="B1" s="168"/>
      <c r="C1" s="169"/>
      <c r="D1" s="176" t="s">
        <v>37</v>
      </c>
      <c r="E1" s="177"/>
      <c r="F1" s="177"/>
      <c r="G1" s="177"/>
      <c r="H1" s="177"/>
      <c r="I1" s="177"/>
      <c r="J1" s="166" t="s">
        <v>1</v>
      </c>
      <c r="K1" s="166"/>
    </row>
    <row r="2" spans="1:11" s="62" customFormat="1" ht="22.5" customHeight="1" x14ac:dyDescent="0.35">
      <c r="A2" s="170"/>
      <c r="B2" s="171"/>
      <c r="C2" s="172"/>
      <c r="D2" s="177"/>
      <c r="E2" s="177"/>
      <c r="F2" s="177"/>
      <c r="G2" s="177"/>
      <c r="H2" s="177"/>
      <c r="I2" s="177"/>
      <c r="J2" s="166"/>
      <c r="K2" s="166"/>
    </row>
    <row r="3" spans="1:11" s="62" customFormat="1" ht="22.5" customHeight="1" x14ac:dyDescent="0.35">
      <c r="A3" s="170"/>
      <c r="B3" s="171"/>
      <c r="C3" s="172"/>
      <c r="D3" s="177"/>
      <c r="E3" s="177"/>
      <c r="F3" s="177"/>
      <c r="G3" s="177"/>
      <c r="H3" s="177"/>
      <c r="I3" s="177"/>
      <c r="J3" s="166"/>
      <c r="K3" s="166"/>
    </row>
    <row r="4" spans="1:11" s="62" customFormat="1" ht="22.5" customHeight="1" x14ac:dyDescent="0.35">
      <c r="A4" s="173"/>
      <c r="B4" s="174"/>
      <c r="C4" s="175"/>
      <c r="D4" s="177"/>
      <c r="E4" s="177"/>
      <c r="F4" s="177"/>
      <c r="G4" s="177"/>
      <c r="H4" s="177"/>
      <c r="I4" s="177"/>
      <c r="J4" s="166"/>
      <c r="K4" s="166"/>
    </row>
    <row r="5" spans="1:11" s="4" customFormat="1" ht="20" x14ac:dyDescent="0.35">
      <c r="J5" s="7"/>
      <c r="K5" s="8"/>
    </row>
    <row r="6" spans="1:11" ht="51" customHeight="1" x14ac:dyDescent="0.35">
      <c r="A6" s="155" t="s">
        <v>38</v>
      </c>
      <c r="B6" s="155"/>
      <c r="C6" s="161" t="s">
        <v>25</v>
      </c>
      <c r="D6" s="161"/>
      <c r="E6" s="161"/>
      <c r="F6" s="161"/>
      <c r="G6" s="161"/>
      <c r="H6" s="161"/>
      <c r="I6" s="161"/>
      <c r="J6" s="161"/>
      <c r="K6" s="161"/>
    </row>
    <row r="7" spans="1:11" ht="32.5" customHeight="1" x14ac:dyDescent="0.35">
      <c r="A7" s="155" t="s">
        <v>472</v>
      </c>
      <c r="B7" s="155"/>
      <c r="C7" s="146" t="s">
        <v>473</v>
      </c>
      <c r="D7" s="146"/>
      <c r="E7" s="146"/>
      <c r="F7" s="146"/>
      <c r="G7" s="146"/>
      <c r="H7" s="146"/>
      <c r="I7" s="146"/>
      <c r="J7" s="146"/>
      <c r="K7" s="146"/>
    </row>
    <row r="8" spans="1:11" ht="39.75" customHeight="1" x14ac:dyDescent="0.35">
      <c r="A8" s="155" t="s">
        <v>40</v>
      </c>
      <c r="B8" s="155"/>
      <c r="C8" s="50" t="s">
        <v>169</v>
      </c>
      <c r="D8" s="157" t="s">
        <v>28</v>
      </c>
      <c r="E8" s="158"/>
      <c r="F8" s="158"/>
      <c r="G8" s="158"/>
      <c r="H8" s="158"/>
      <c r="I8" s="158"/>
      <c r="J8" s="158"/>
      <c r="K8" s="159"/>
    </row>
    <row r="9" spans="1:11" ht="29.25" customHeight="1" x14ac:dyDescent="0.35">
      <c r="A9" s="155" t="s">
        <v>42</v>
      </c>
      <c r="B9" s="155"/>
      <c r="C9" s="161" t="s">
        <v>170</v>
      </c>
      <c r="D9" s="161"/>
      <c r="E9" s="161"/>
      <c r="F9" s="161"/>
      <c r="G9" s="161"/>
      <c r="H9" s="161"/>
      <c r="I9" s="161"/>
      <c r="J9" s="161"/>
      <c r="K9" s="161"/>
    </row>
    <row r="10" spans="1:11" ht="29.25" customHeight="1" x14ac:dyDescent="0.35">
      <c r="A10" s="155" t="s">
        <v>44</v>
      </c>
      <c r="B10" s="155"/>
      <c r="C10" s="161" t="s">
        <v>171</v>
      </c>
      <c r="D10" s="161"/>
      <c r="E10" s="161"/>
      <c r="F10" s="161"/>
      <c r="G10" s="161"/>
      <c r="H10" s="161"/>
      <c r="I10" s="161"/>
      <c r="J10" s="161"/>
      <c r="K10" s="161"/>
    </row>
    <row r="11" spans="1:11" ht="29.25" customHeight="1" x14ac:dyDescent="0.35">
      <c r="A11" s="155" t="s">
        <v>46</v>
      </c>
      <c r="B11" s="155"/>
      <c r="C11" s="161" t="s">
        <v>170</v>
      </c>
      <c r="D11" s="161"/>
      <c r="E11" s="161"/>
      <c r="F11" s="161"/>
      <c r="G11" s="161"/>
      <c r="H11" s="161"/>
      <c r="I11" s="161"/>
      <c r="J11" s="161"/>
      <c r="K11" s="161"/>
    </row>
    <row r="12" spans="1:11" ht="29.25" customHeight="1" x14ac:dyDescent="0.35">
      <c r="A12" s="155" t="s">
        <v>48</v>
      </c>
      <c r="B12" s="155"/>
      <c r="C12" s="165" t="s">
        <v>49</v>
      </c>
      <c r="D12" s="165"/>
      <c r="E12" s="165"/>
      <c r="F12" s="165"/>
      <c r="G12" s="165"/>
      <c r="H12" s="165"/>
      <c r="I12" s="165"/>
      <c r="J12" s="165"/>
      <c r="K12" s="165"/>
    </row>
    <row r="13" spans="1:11" ht="29.25" customHeight="1" x14ac:dyDescent="0.35">
      <c r="A13" s="155" t="s">
        <v>50</v>
      </c>
      <c r="B13" s="156"/>
      <c r="C13" s="157" t="s">
        <v>51</v>
      </c>
      <c r="D13" s="158"/>
      <c r="E13" s="158"/>
      <c r="F13" s="158"/>
      <c r="G13" s="158"/>
      <c r="H13" s="158"/>
      <c r="I13" s="158"/>
      <c r="J13" s="158"/>
      <c r="K13" s="159"/>
    </row>
    <row r="14" spans="1:11" ht="29.25" customHeight="1" x14ac:dyDescent="0.35">
      <c r="A14" s="155" t="s">
        <v>52</v>
      </c>
      <c r="B14" s="155"/>
      <c r="C14" s="244" t="s">
        <v>172</v>
      </c>
      <c r="D14" s="244"/>
      <c r="E14" s="244"/>
      <c r="F14" s="244"/>
      <c r="G14" s="244"/>
      <c r="H14" s="244"/>
      <c r="I14" s="244"/>
      <c r="J14" s="244"/>
      <c r="K14" s="244"/>
    </row>
    <row r="15" spans="1:11" ht="29.25" customHeight="1" x14ac:dyDescent="0.35">
      <c r="A15" s="155" t="s">
        <v>54</v>
      </c>
      <c r="B15" s="155"/>
      <c r="C15" s="161" t="s">
        <v>173</v>
      </c>
      <c r="D15" s="161"/>
      <c r="E15" s="161"/>
      <c r="F15" s="161"/>
      <c r="G15" s="161"/>
      <c r="H15" s="161"/>
      <c r="I15" s="161"/>
      <c r="J15" s="161"/>
      <c r="K15" s="161"/>
    </row>
    <row r="16" spans="1:11" ht="29.25" customHeight="1" x14ac:dyDescent="0.35">
      <c r="A16" s="155" t="s">
        <v>56</v>
      </c>
      <c r="B16" s="155"/>
      <c r="C16" s="161" t="s">
        <v>174</v>
      </c>
      <c r="D16" s="161"/>
      <c r="E16" s="161"/>
      <c r="F16" s="161"/>
      <c r="G16" s="161"/>
      <c r="H16" s="161"/>
      <c r="I16" s="161"/>
      <c r="J16" s="161"/>
      <c r="K16" s="161"/>
    </row>
    <row r="17" spans="1:13" ht="29.25" customHeight="1" x14ac:dyDescent="0.35">
      <c r="A17" s="155" t="s">
        <v>58</v>
      </c>
      <c r="B17" s="155"/>
      <c r="C17" s="161" t="s">
        <v>175</v>
      </c>
      <c r="D17" s="161"/>
      <c r="E17" s="161"/>
      <c r="F17" s="161"/>
      <c r="G17" s="161" t="s">
        <v>60</v>
      </c>
      <c r="H17" s="161"/>
      <c r="I17" s="161"/>
      <c r="J17" s="161"/>
      <c r="K17" s="161"/>
    </row>
    <row r="18" spans="1:13" ht="29.25" customHeight="1" x14ac:dyDescent="0.35">
      <c r="A18" s="155" t="s">
        <v>61</v>
      </c>
      <c r="B18" s="155"/>
      <c r="C18" s="161" t="s">
        <v>62</v>
      </c>
      <c r="D18" s="161"/>
      <c r="E18" s="161"/>
      <c r="F18" s="161"/>
      <c r="G18" s="161"/>
      <c r="H18" s="161"/>
      <c r="I18" s="161"/>
      <c r="J18" s="161"/>
      <c r="K18" s="161"/>
    </row>
    <row r="19" spans="1:13" ht="29.25" customHeight="1" x14ac:dyDescent="0.35">
      <c r="A19" s="5"/>
      <c r="B19" s="5"/>
    </row>
    <row r="20" spans="1:13" ht="29.25" customHeight="1" x14ac:dyDescent="0.35">
      <c r="A20" s="5"/>
      <c r="B20" s="5"/>
      <c r="C20" s="151" t="s">
        <v>63</v>
      </c>
      <c r="D20" s="151"/>
      <c r="E20" s="151"/>
      <c r="F20" s="151"/>
      <c r="G20" s="151"/>
      <c r="H20" s="151"/>
      <c r="I20" s="72"/>
    </row>
    <row r="21" spans="1:13" ht="43.5" customHeight="1" x14ac:dyDescent="0.35">
      <c r="A21" s="162"/>
      <c r="B21" s="163"/>
      <c r="C21" s="22" t="s">
        <v>64</v>
      </c>
      <c r="D21" s="22" t="s">
        <v>65</v>
      </c>
      <c r="E21" s="22" t="s">
        <v>66</v>
      </c>
      <c r="F21" s="22" t="s">
        <v>67</v>
      </c>
      <c r="G21" s="22" t="s">
        <v>68</v>
      </c>
      <c r="H21" s="22" t="s">
        <v>69</v>
      </c>
      <c r="I21" s="72"/>
    </row>
    <row r="22" spans="1:13" ht="29.25" customHeight="1" x14ac:dyDescent="0.35">
      <c r="A22" s="164" t="s">
        <v>70</v>
      </c>
      <c r="B22" s="164"/>
      <c r="C22" s="19">
        <v>1</v>
      </c>
      <c r="D22" s="2">
        <v>3</v>
      </c>
      <c r="E22" s="2">
        <v>3</v>
      </c>
      <c r="F22" s="2">
        <v>3</v>
      </c>
      <c r="G22" s="2">
        <v>0</v>
      </c>
      <c r="H22" s="3">
        <f>SUM(C22:G22)</f>
        <v>10</v>
      </c>
      <c r="I22" s="72"/>
    </row>
    <row r="23" spans="1:13" ht="29.25" customHeight="1" x14ac:dyDescent="0.35">
      <c r="A23" s="164" t="s">
        <v>71</v>
      </c>
      <c r="B23" s="164"/>
      <c r="C23" s="19">
        <v>1</v>
      </c>
      <c r="D23" s="75">
        <f>SUM(E31:E34)</f>
        <v>3</v>
      </c>
      <c r="E23" s="75">
        <f>SUM(E35:E38)</f>
        <v>1</v>
      </c>
      <c r="F23" s="2"/>
      <c r="G23" s="2"/>
      <c r="H23" s="3">
        <f>SUM(C23:G23)</f>
        <v>5</v>
      </c>
      <c r="I23" s="72"/>
    </row>
    <row r="24" spans="1:13" ht="29.25" customHeight="1" x14ac:dyDescent="0.35">
      <c r="A24" s="164" t="s">
        <v>72</v>
      </c>
      <c r="B24" s="164"/>
      <c r="C24" s="20">
        <f>C23/C22</f>
        <v>1</v>
      </c>
      <c r="D24" s="20">
        <f t="shared" ref="D24:E24" si="0">D23/D22</f>
        <v>1</v>
      </c>
      <c r="E24" s="20">
        <f t="shared" si="0"/>
        <v>0.33333333333333331</v>
      </c>
      <c r="F24" s="20">
        <f>IFERROR(IF(F23/F22&gt;100%,100%,F23/F22),0)</f>
        <v>0</v>
      </c>
      <c r="G24" s="20">
        <f>IFERROR(IF(G23/G22&gt;100%,100%,G23/G22),0)</f>
        <v>0</v>
      </c>
      <c r="H24" s="21" t="s">
        <v>17</v>
      </c>
      <c r="I24" s="73"/>
    </row>
    <row r="25" spans="1:13" ht="29.25" customHeight="1" x14ac:dyDescent="0.35">
      <c r="A25" s="164" t="s">
        <v>7</v>
      </c>
      <c r="B25" s="164"/>
      <c r="C25" s="21">
        <f>C23/$H$22</f>
        <v>0.1</v>
      </c>
      <c r="D25" s="21">
        <f>(SUM(C23:D23))/$H$22</f>
        <v>0.4</v>
      </c>
      <c r="E25" s="21">
        <f>(SUM(C23:E23))/$H$22</f>
        <v>0.5</v>
      </c>
      <c r="F25" s="79">
        <f>(SUM(C23:F23))/$H$22</f>
        <v>0.5</v>
      </c>
      <c r="G25" s="79">
        <f>(SUM(C23:G23))/$H$22</f>
        <v>0.5</v>
      </c>
      <c r="H25" s="77">
        <f>MAXA(C25:G25)</f>
        <v>0.5</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38.25" customHeight="1" x14ac:dyDescent="0.35">
      <c r="A29" s="2">
        <v>1</v>
      </c>
      <c r="B29" s="46">
        <v>2024</v>
      </c>
      <c r="C29" s="46" t="s">
        <v>81</v>
      </c>
      <c r="D29" s="75">
        <v>1</v>
      </c>
      <c r="E29" s="75">
        <v>1</v>
      </c>
      <c r="F29" s="31">
        <f>IF(E29/D29&gt;100%,100%,E29/D29)</f>
        <v>1</v>
      </c>
      <c r="G29" s="148" t="s">
        <v>176</v>
      </c>
      <c r="H29" s="149"/>
      <c r="I29" s="149"/>
      <c r="J29" s="149"/>
      <c r="K29" s="150"/>
    </row>
    <row r="30" spans="1:13" x14ac:dyDescent="0.35">
      <c r="A30" s="2">
        <v>2</v>
      </c>
      <c r="B30" s="46">
        <v>2024</v>
      </c>
      <c r="C30" s="46" t="s">
        <v>83</v>
      </c>
      <c r="D30" s="38" t="s">
        <v>17</v>
      </c>
      <c r="E30" s="38" t="s">
        <v>17</v>
      </c>
      <c r="F30" s="38" t="s">
        <v>17</v>
      </c>
      <c r="G30" s="148" t="s">
        <v>108</v>
      </c>
      <c r="H30" s="149"/>
      <c r="I30" s="149"/>
      <c r="J30" s="149"/>
      <c r="K30" s="150"/>
    </row>
    <row r="31" spans="1:13" x14ac:dyDescent="0.35">
      <c r="A31" s="2">
        <v>3</v>
      </c>
      <c r="B31" s="46">
        <v>2025</v>
      </c>
      <c r="C31" s="46" t="s">
        <v>84</v>
      </c>
      <c r="D31" s="38" t="s">
        <v>17</v>
      </c>
      <c r="E31" s="38" t="s">
        <v>17</v>
      </c>
      <c r="F31" s="38" t="s">
        <v>17</v>
      </c>
      <c r="G31" s="148" t="s">
        <v>108</v>
      </c>
      <c r="H31" s="149"/>
      <c r="I31" s="149"/>
      <c r="J31" s="149"/>
      <c r="K31" s="150"/>
    </row>
    <row r="32" spans="1:13" ht="36" customHeight="1" x14ac:dyDescent="0.35">
      <c r="A32" s="2">
        <v>4</v>
      </c>
      <c r="B32" s="46">
        <v>2025</v>
      </c>
      <c r="C32" s="46" t="s">
        <v>86</v>
      </c>
      <c r="D32" s="75">
        <v>1</v>
      </c>
      <c r="E32" s="75">
        <v>1</v>
      </c>
      <c r="F32" s="31">
        <f t="shared" ref="F32" si="1">IF(E32/D32&gt;100%,100%,E32/D32)</f>
        <v>1</v>
      </c>
      <c r="G32" s="148" t="s">
        <v>177</v>
      </c>
      <c r="H32" s="149"/>
      <c r="I32" s="149"/>
      <c r="J32" s="149"/>
      <c r="K32" s="150"/>
      <c r="M32" s="30"/>
    </row>
    <row r="33" spans="1:11" ht="28" customHeight="1" x14ac:dyDescent="0.35">
      <c r="A33" s="2">
        <v>5</v>
      </c>
      <c r="B33" s="46">
        <v>2025</v>
      </c>
      <c r="C33" s="46" t="s">
        <v>81</v>
      </c>
      <c r="D33" s="75">
        <v>1</v>
      </c>
      <c r="E33" s="75">
        <v>1</v>
      </c>
      <c r="F33" s="31">
        <f>IF(E33/D33&gt;100%,100%,E33/D33)</f>
        <v>1</v>
      </c>
      <c r="G33" s="148" t="s">
        <v>178</v>
      </c>
      <c r="H33" s="149"/>
      <c r="I33" s="149"/>
      <c r="J33" s="149"/>
      <c r="K33" s="150"/>
    </row>
    <row r="34" spans="1:11" ht="49" customHeight="1" x14ac:dyDescent="0.35">
      <c r="A34" s="2">
        <v>6</v>
      </c>
      <c r="B34" s="46">
        <v>2025</v>
      </c>
      <c r="C34" s="46" t="s">
        <v>83</v>
      </c>
      <c r="D34" s="75">
        <v>1</v>
      </c>
      <c r="E34" s="108">
        <v>1</v>
      </c>
      <c r="F34" s="109">
        <f t="shared" ref="F34" si="2">IF(E34/D34&gt;100%,100%,E34/D34)</f>
        <v>1</v>
      </c>
      <c r="G34" s="255" t="s">
        <v>452</v>
      </c>
      <c r="H34" s="256"/>
      <c r="I34" s="256"/>
      <c r="J34" s="256"/>
      <c r="K34" s="257"/>
    </row>
    <row r="35" spans="1:11" ht="86.5" customHeight="1" x14ac:dyDescent="0.35">
      <c r="A35" s="2">
        <v>7</v>
      </c>
      <c r="B35" s="2">
        <v>2026</v>
      </c>
      <c r="C35" s="46" t="s">
        <v>84</v>
      </c>
      <c r="D35" s="57">
        <v>0</v>
      </c>
      <c r="E35" s="2">
        <v>0</v>
      </c>
      <c r="F35" s="31" t="s">
        <v>17</v>
      </c>
      <c r="G35" s="224" t="s">
        <v>461</v>
      </c>
      <c r="H35" s="224"/>
      <c r="I35" s="224"/>
      <c r="J35" s="224"/>
      <c r="K35" s="224"/>
    </row>
    <row r="36" spans="1:11" ht="106" customHeight="1" x14ac:dyDescent="0.35">
      <c r="A36" s="2">
        <v>8</v>
      </c>
      <c r="B36" s="2">
        <v>2026</v>
      </c>
      <c r="C36" s="46" t="s">
        <v>86</v>
      </c>
      <c r="D36" s="57">
        <v>1</v>
      </c>
      <c r="E36" s="57">
        <v>1</v>
      </c>
      <c r="F36" s="31">
        <f t="shared" ref="F36:F38" si="3">IFERROR(IF(E36/D36&gt;100%,100%,E36/D36),0)</f>
        <v>1</v>
      </c>
      <c r="G36" s="261" t="s">
        <v>490</v>
      </c>
      <c r="H36" s="261"/>
      <c r="I36" s="261"/>
      <c r="J36" s="261"/>
      <c r="K36" s="261"/>
    </row>
    <row r="37" spans="1:11" x14ac:dyDescent="0.35">
      <c r="A37" s="2">
        <v>9</v>
      </c>
      <c r="B37" s="2">
        <v>2026</v>
      </c>
      <c r="C37" s="46" t="s">
        <v>81</v>
      </c>
      <c r="D37" s="57">
        <v>1</v>
      </c>
      <c r="E37" s="57"/>
      <c r="F37" s="31">
        <f t="shared" si="3"/>
        <v>0</v>
      </c>
      <c r="G37" s="147"/>
      <c r="H37" s="147"/>
      <c r="I37" s="147"/>
      <c r="J37" s="147"/>
      <c r="K37" s="147"/>
    </row>
    <row r="38" spans="1:11" x14ac:dyDescent="0.35">
      <c r="A38" s="2">
        <v>10</v>
      </c>
      <c r="B38" s="2">
        <v>2026</v>
      </c>
      <c r="C38" s="46" t="s">
        <v>83</v>
      </c>
      <c r="D38" s="57">
        <v>1</v>
      </c>
      <c r="E38" s="57"/>
      <c r="F38" s="31">
        <f t="shared" si="3"/>
        <v>0</v>
      </c>
      <c r="G38" s="147"/>
      <c r="H38" s="147"/>
      <c r="I38" s="147"/>
      <c r="J38" s="147"/>
      <c r="K38" s="147"/>
    </row>
    <row r="39" spans="1:11" x14ac:dyDescent="0.35">
      <c r="D39" s="124"/>
      <c r="E39" s="124"/>
      <c r="F39" s="124"/>
    </row>
  </sheetData>
  <mergeCells count="47">
    <mergeCell ref="J1:K4"/>
    <mergeCell ref="A1:C4"/>
    <mergeCell ref="D1:I4"/>
    <mergeCell ref="A10:B10"/>
    <mergeCell ref="C10:K10"/>
    <mergeCell ref="A9:B9"/>
    <mergeCell ref="C9:K9"/>
    <mergeCell ref="A6:B6"/>
    <mergeCell ref="C6:K6"/>
    <mergeCell ref="A8:B8"/>
    <mergeCell ref="D8:K8"/>
    <mergeCell ref="A7:B7"/>
    <mergeCell ref="C7:K7"/>
    <mergeCell ref="A11:B11"/>
    <mergeCell ref="C11:K11"/>
    <mergeCell ref="A12:B12"/>
    <mergeCell ref="C12:K12"/>
    <mergeCell ref="A13:B13"/>
    <mergeCell ref="C13:K13"/>
    <mergeCell ref="A14:B14"/>
    <mergeCell ref="C14:K14"/>
    <mergeCell ref="A15:B15"/>
    <mergeCell ref="C15:K15"/>
    <mergeCell ref="A16:B16"/>
    <mergeCell ref="C16:K16"/>
    <mergeCell ref="A17:B17"/>
    <mergeCell ref="C17:K17"/>
    <mergeCell ref="A18:B18"/>
    <mergeCell ref="C18:K18"/>
    <mergeCell ref="G32:K32"/>
    <mergeCell ref="C20:H20"/>
    <mergeCell ref="A21:B21"/>
    <mergeCell ref="A22:B22"/>
    <mergeCell ref="A23:B23"/>
    <mergeCell ref="A24:B24"/>
    <mergeCell ref="A25:B25"/>
    <mergeCell ref="A27:K27"/>
    <mergeCell ref="G28:K28"/>
    <mergeCell ref="G29:K29"/>
    <mergeCell ref="G30:K30"/>
    <mergeCell ref="G31:K31"/>
    <mergeCell ref="G35:K35"/>
    <mergeCell ref="G36:K36"/>
    <mergeCell ref="G37:K37"/>
    <mergeCell ref="G38:K38"/>
    <mergeCell ref="G33:K33"/>
    <mergeCell ref="G34:K34"/>
  </mergeCells>
  <pageMargins left="0.7" right="0.7" top="0.75" bottom="0.75" header="0.3" footer="0.3"/>
  <pageSetup paperSize="9" scale="43" orientation="portrait" r:id="rId1"/>
  <ignoredErrors>
    <ignoredError sqref="E23" formulaRange="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4A55-2BC2-45A1-A7BC-F5AAAEEED5AA}">
  <sheetPr>
    <tabColor rgb="FFFFFF99"/>
  </sheetPr>
  <dimension ref="A1:AF187"/>
  <sheetViews>
    <sheetView zoomScale="60" zoomScaleNormal="60" workbookViewId="0">
      <selection activeCell="I21" sqref="I21"/>
    </sheetView>
  </sheetViews>
  <sheetFormatPr baseColWidth="10" defaultColWidth="11.453125" defaultRowHeight="14.5" x14ac:dyDescent="0.35"/>
  <cols>
    <col min="2" max="2" width="18.81640625" customWidth="1"/>
    <col min="3" max="8" width="21.81640625" customWidth="1"/>
    <col min="9" max="9" width="24.81640625" customWidth="1"/>
    <col min="11" max="11" width="21" customWidth="1"/>
    <col min="12" max="32" width="11.453125" style="62"/>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ht="20" x14ac:dyDescent="0.35">
      <c r="A5" s="4"/>
      <c r="B5" s="4"/>
      <c r="C5" s="4"/>
      <c r="D5" s="4"/>
      <c r="E5" s="4"/>
      <c r="F5" s="4"/>
      <c r="G5" s="4"/>
      <c r="H5" s="4"/>
      <c r="I5" s="4"/>
      <c r="J5" s="7"/>
      <c r="K5" s="8"/>
    </row>
    <row r="6" spans="1:12" ht="31.5" customHeight="1" x14ac:dyDescent="0.35">
      <c r="A6" s="155" t="s">
        <v>38</v>
      </c>
      <c r="B6" s="155"/>
      <c r="C6" s="263" t="s">
        <v>29</v>
      </c>
      <c r="D6" s="263"/>
      <c r="E6" s="263"/>
      <c r="F6" s="263"/>
      <c r="G6" s="263"/>
      <c r="H6" s="263"/>
      <c r="I6" s="263"/>
      <c r="J6" s="263"/>
      <c r="K6" s="263"/>
    </row>
    <row r="7" spans="1:12" ht="31.5" customHeight="1" x14ac:dyDescent="0.35">
      <c r="A7" s="155" t="s">
        <v>472</v>
      </c>
      <c r="B7" s="155"/>
      <c r="C7" s="269" t="s">
        <v>473</v>
      </c>
      <c r="D7" s="269"/>
      <c r="E7" s="269"/>
      <c r="F7" s="269"/>
      <c r="G7" s="269"/>
      <c r="H7" s="269"/>
      <c r="I7" s="269"/>
      <c r="J7" s="269"/>
      <c r="K7" s="269"/>
    </row>
    <row r="8" spans="1:12" ht="49.5" customHeight="1" x14ac:dyDescent="0.35">
      <c r="A8" s="155" t="s">
        <v>40</v>
      </c>
      <c r="B8" s="155"/>
      <c r="C8" s="49" t="s">
        <v>179</v>
      </c>
      <c r="D8" s="264" t="s">
        <v>30</v>
      </c>
      <c r="E8" s="265"/>
      <c r="F8" s="265"/>
      <c r="G8" s="265"/>
      <c r="H8" s="265"/>
      <c r="I8" s="265"/>
      <c r="J8" s="265"/>
      <c r="K8" s="266"/>
      <c r="L8" s="107"/>
    </row>
    <row r="9" spans="1:12" ht="36.75" customHeight="1" x14ac:dyDescent="0.35">
      <c r="A9" s="155" t="s">
        <v>42</v>
      </c>
      <c r="B9" s="155"/>
      <c r="C9" s="263" t="s">
        <v>180</v>
      </c>
      <c r="D9" s="263"/>
      <c r="E9" s="263"/>
      <c r="F9" s="263"/>
      <c r="G9" s="263"/>
      <c r="H9" s="263"/>
      <c r="I9" s="263"/>
      <c r="J9" s="263"/>
      <c r="K9" s="263"/>
    </row>
    <row r="10" spans="1:12" ht="29.25" customHeight="1" x14ac:dyDescent="0.35">
      <c r="A10" s="155" t="s">
        <v>44</v>
      </c>
      <c r="B10" s="155"/>
      <c r="C10" s="263" t="s">
        <v>181</v>
      </c>
      <c r="D10" s="263"/>
      <c r="E10" s="263"/>
      <c r="F10" s="263"/>
      <c r="G10" s="263"/>
      <c r="H10" s="263"/>
      <c r="I10" s="263"/>
      <c r="J10" s="263"/>
      <c r="K10" s="263"/>
    </row>
    <row r="11" spans="1:12" ht="34.5" customHeight="1" x14ac:dyDescent="0.35">
      <c r="A11" s="155" t="s">
        <v>46</v>
      </c>
      <c r="B11" s="155"/>
      <c r="C11" s="263" t="s">
        <v>182</v>
      </c>
      <c r="D11" s="263"/>
      <c r="E11" s="263"/>
      <c r="F11" s="263"/>
      <c r="G11" s="263"/>
      <c r="H11" s="263"/>
      <c r="I11" s="263"/>
      <c r="J11" s="263"/>
      <c r="K11" s="263"/>
    </row>
    <row r="12" spans="1:12" ht="22.5" customHeight="1" x14ac:dyDescent="0.35">
      <c r="A12" s="155" t="s">
        <v>48</v>
      </c>
      <c r="B12" s="155"/>
      <c r="C12" s="268" t="s">
        <v>49</v>
      </c>
      <c r="D12" s="268"/>
      <c r="E12" s="268"/>
      <c r="F12" s="268"/>
      <c r="G12" s="268"/>
      <c r="H12" s="268"/>
      <c r="I12" s="268"/>
      <c r="J12" s="268"/>
      <c r="K12" s="268"/>
    </row>
    <row r="13" spans="1:12" ht="24" customHeight="1" x14ac:dyDescent="0.35">
      <c r="A13" s="155" t="s">
        <v>50</v>
      </c>
      <c r="B13" s="156"/>
      <c r="C13" s="264" t="s">
        <v>51</v>
      </c>
      <c r="D13" s="265"/>
      <c r="E13" s="265"/>
      <c r="F13" s="265"/>
      <c r="G13" s="265"/>
      <c r="H13" s="265"/>
      <c r="I13" s="265"/>
      <c r="J13" s="265"/>
      <c r="K13" s="266"/>
    </row>
    <row r="14" spans="1:12" ht="36.75" customHeight="1" x14ac:dyDescent="0.35">
      <c r="A14" s="155" t="s">
        <v>52</v>
      </c>
      <c r="B14" s="155"/>
      <c r="C14" s="267" t="s">
        <v>183</v>
      </c>
      <c r="D14" s="267"/>
      <c r="E14" s="267"/>
      <c r="F14" s="267"/>
      <c r="G14" s="267"/>
      <c r="H14" s="267"/>
      <c r="I14" s="267"/>
      <c r="J14" s="267"/>
      <c r="K14" s="267"/>
    </row>
    <row r="15" spans="1:12" ht="31.5" customHeight="1" x14ac:dyDescent="0.35">
      <c r="A15" s="155" t="s">
        <v>54</v>
      </c>
      <c r="B15" s="155"/>
      <c r="C15" s="263" t="s">
        <v>184</v>
      </c>
      <c r="D15" s="263"/>
      <c r="E15" s="263"/>
      <c r="F15" s="263"/>
      <c r="G15" s="263"/>
      <c r="H15" s="263"/>
      <c r="I15" s="263"/>
      <c r="J15" s="263"/>
      <c r="K15" s="263"/>
    </row>
    <row r="16" spans="1:12" ht="39" customHeight="1" x14ac:dyDescent="0.35">
      <c r="A16" s="155" t="s">
        <v>56</v>
      </c>
      <c r="B16" s="155"/>
      <c r="C16" s="263" t="s">
        <v>185</v>
      </c>
      <c r="D16" s="263"/>
      <c r="E16" s="263"/>
      <c r="F16" s="263"/>
      <c r="G16" s="263"/>
      <c r="H16" s="263"/>
      <c r="I16" s="263"/>
      <c r="J16" s="263"/>
      <c r="K16" s="263"/>
    </row>
    <row r="17" spans="1:13" ht="26.25" customHeight="1" x14ac:dyDescent="0.35">
      <c r="A17" s="155" t="s">
        <v>58</v>
      </c>
      <c r="B17" s="155"/>
      <c r="C17" s="263" t="s">
        <v>186</v>
      </c>
      <c r="D17" s="263"/>
      <c r="E17" s="263"/>
      <c r="F17" s="263"/>
      <c r="G17" s="263" t="s">
        <v>60</v>
      </c>
      <c r="H17" s="263"/>
      <c r="I17" s="263"/>
      <c r="J17" s="263"/>
      <c r="K17" s="263"/>
    </row>
    <row r="18" spans="1:13" ht="16" x14ac:dyDescent="0.35">
      <c r="A18" s="155" t="s">
        <v>61</v>
      </c>
      <c r="B18" s="155"/>
      <c r="C18" s="263" t="s">
        <v>187</v>
      </c>
      <c r="D18" s="263"/>
      <c r="E18" s="263"/>
      <c r="F18" s="263"/>
      <c r="G18" s="263"/>
      <c r="H18" s="263"/>
      <c r="I18" s="263"/>
      <c r="J18" s="263"/>
      <c r="K18" s="263"/>
    </row>
    <row r="19" spans="1:13" x14ac:dyDescent="0.35">
      <c r="A19" s="5"/>
      <c r="B19" s="5"/>
      <c r="C19" s="1"/>
      <c r="D19" s="1"/>
      <c r="E19" s="1"/>
      <c r="F19" s="1"/>
      <c r="G19" s="1"/>
      <c r="H19" s="1"/>
      <c r="I19" s="1"/>
      <c r="J19" s="1"/>
    </row>
    <row r="20" spans="1:13" x14ac:dyDescent="0.35">
      <c r="A20" s="5"/>
      <c r="B20" s="5"/>
      <c r="C20" s="151" t="s">
        <v>63</v>
      </c>
      <c r="D20" s="151"/>
      <c r="E20" s="151"/>
      <c r="F20" s="151"/>
      <c r="G20" s="151"/>
      <c r="H20" s="151"/>
      <c r="I20" s="1"/>
      <c r="J20" s="1"/>
      <c r="K20" s="1"/>
    </row>
    <row r="21" spans="1:13" ht="16" x14ac:dyDescent="0.35">
      <c r="A21" s="162"/>
      <c r="B21" s="163"/>
      <c r="C21" s="22" t="s">
        <v>64</v>
      </c>
      <c r="D21" s="22" t="s">
        <v>65</v>
      </c>
      <c r="E21" s="22" t="s">
        <v>66</v>
      </c>
      <c r="F21" s="22" t="s">
        <v>67</v>
      </c>
      <c r="G21" s="22" t="s">
        <v>68</v>
      </c>
      <c r="H21" s="22" t="s">
        <v>69</v>
      </c>
      <c r="I21" s="1"/>
      <c r="J21" s="1"/>
      <c r="K21" s="1"/>
    </row>
    <row r="22" spans="1:13" x14ac:dyDescent="0.35">
      <c r="A22" s="164" t="s">
        <v>70</v>
      </c>
      <c r="B22" s="164"/>
      <c r="C22" s="41">
        <v>1</v>
      </c>
      <c r="D22" s="38">
        <v>1</v>
      </c>
      <c r="E22" s="38">
        <v>1</v>
      </c>
      <c r="F22" s="38">
        <v>1</v>
      </c>
      <c r="G22" s="38">
        <v>1</v>
      </c>
      <c r="H22" s="42">
        <v>1</v>
      </c>
      <c r="I22" s="1"/>
      <c r="J22" s="1"/>
      <c r="K22" s="1"/>
    </row>
    <row r="23" spans="1:13" x14ac:dyDescent="0.35">
      <c r="A23" s="164" t="s">
        <v>71</v>
      </c>
      <c r="B23" s="164"/>
      <c r="C23" s="41">
        <v>1</v>
      </c>
      <c r="D23" s="38">
        <v>1</v>
      </c>
      <c r="E23" s="60">
        <f>IFERROR(AVERAGE(E35:E38),"")</f>
        <v>1</v>
      </c>
      <c r="F23" s="60"/>
      <c r="G23" s="60"/>
      <c r="H23" s="3" t="s">
        <v>17</v>
      </c>
      <c r="I23" s="1"/>
      <c r="J23" s="1"/>
      <c r="K23" s="1"/>
    </row>
    <row r="24" spans="1:13" x14ac:dyDescent="0.35">
      <c r="A24" s="164" t="s">
        <v>72</v>
      </c>
      <c r="B24" s="164"/>
      <c r="C24" s="20">
        <f>C23/C22</f>
        <v>1</v>
      </c>
      <c r="D24" s="20">
        <f>D23/D22</f>
        <v>1</v>
      </c>
      <c r="E24" s="20">
        <f t="shared" ref="E24" si="0">E23/E22</f>
        <v>1</v>
      </c>
      <c r="F24" s="20">
        <f>IFERROR(IF(F23/F22&gt;100%,100%,F23/F22),0)</f>
        <v>0</v>
      </c>
      <c r="G24" s="20">
        <f>IFERROR(IF(G23/G22&gt;100%,100%,G23/G22),0)</f>
        <v>0</v>
      </c>
      <c r="H24" s="21" t="s">
        <v>17</v>
      </c>
      <c r="I24" s="1"/>
      <c r="J24" s="1"/>
      <c r="K24" s="1"/>
    </row>
    <row r="25" spans="1:13" x14ac:dyDescent="0.35">
      <c r="A25" s="164" t="s">
        <v>7</v>
      </c>
      <c r="B25" s="164"/>
      <c r="C25" s="77">
        <f>IF(((C23/C22)*0.125)&gt;0.125,0.125,(C23/C22)*0.125)</f>
        <v>0.125</v>
      </c>
      <c r="D25" s="133">
        <f>IF(((C23/C22)*0.125)+((D23/D22)*0.25)&gt;0.375,0.375,((C23/C22)*0.125)+((D23/D22)*0.25))</f>
        <v>0.375</v>
      </c>
      <c r="E25" s="133">
        <f>IF(((C23/C22)*0.125)+((D23/D22)*0.25)+((E23/E22)*0.125)&gt;0.5,0.5,((C23/C22)*0.125)+((D23/D22)*0.25))+((E23/E22)*0.125)</f>
        <v>0.5</v>
      </c>
      <c r="F25" s="21"/>
      <c r="G25" s="21"/>
      <c r="H25" s="77">
        <f>MAXA(C25:G25)</f>
        <v>0.5</v>
      </c>
      <c r="I25" s="1"/>
      <c r="J25" s="1"/>
      <c r="K25" s="85">
        <f>100/16</f>
        <v>6.25</v>
      </c>
    </row>
    <row r="26" spans="1:13" x14ac:dyDescent="0.35">
      <c r="A26" s="1"/>
      <c r="B26" s="1"/>
      <c r="C26" s="119"/>
      <c r="D26" s="119"/>
      <c r="E26" s="119"/>
      <c r="F26" s="119"/>
      <c r="G26" s="119"/>
      <c r="H26" s="1"/>
      <c r="I26" s="1"/>
      <c r="J26" s="1"/>
      <c r="K26" s="1"/>
    </row>
    <row r="27" spans="1:13" x14ac:dyDescent="0.35">
      <c r="A27" s="151" t="s">
        <v>73</v>
      </c>
      <c r="B27" s="151"/>
      <c r="C27" s="151"/>
      <c r="D27" s="151"/>
      <c r="E27" s="151"/>
      <c r="F27" s="151"/>
      <c r="G27" s="151"/>
      <c r="H27" s="151"/>
      <c r="I27" s="151"/>
      <c r="J27" s="151"/>
      <c r="K27" s="151"/>
    </row>
    <row r="28" spans="1:13" ht="78.75" customHeight="1" x14ac:dyDescent="0.35">
      <c r="A28" s="6" t="s">
        <v>74</v>
      </c>
      <c r="B28" s="6" t="s">
        <v>75</v>
      </c>
      <c r="C28" s="6" t="s">
        <v>76</v>
      </c>
      <c r="D28" s="6" t="s">
        <v>77</v>
      </c>
      <c r="E28" s="6" t="s">
        <v>78</v>
      </c>
      <c r="F28" s="6" t="s">
        <v>79</v>
      </c>
      <c r="G28" s="152" t="s">
        <v>80</v>
      </c>
      <c r="H28" s="153"/>
      <c r="I28" s="153"/>
      <c r="J28" s="153"/>
      <c r="K28" s="154"/>
    </row>
    <row r="29" spans="1:13" s="1" customFormat="1" ht="216.65" customHeight="1" x14ac:dyDescent="0.35">
      <c r="A29" s="2">
        <v>1</v>
      </c>
      <c r="B29" s="46">
        <v>2024</v>
      </c>
      <c r="C29" s="46" t="s">
        <v>81</v>
      </c>
      <c r="D29" s="41">
        <v>1</v>
      </c>
      <c r="E29" s="38">
        <v>1</v>
      </c>
      <c r="F29" s="31">
        <f>IF(E29/D29&gt;100%,100%,E29/D29)</f>
        <v>1</v>
      </c>
      <c r="G29" s="148" t="s">
        <v>188</v>
      </c>
      <c r="H29" s="149"/>
      <c r="I29" s="149"/>
      <c r="J29" s="149"/>
      <c r="K29" s="150"/>
    </row>
    <row r="30" spans="1:13" s="1" customFormat="1" ht="216.65" customHeight="1" x14ac:dyDescent="0.35">
      <c r="A30" s="2">
        <v>2</v>
      </c>
      <c r="B30" s="46">
        <v>2024</v>
      </c>
      <c r="C30" s="46" t="s">
        <v>83</v>
      </c>
      <c r="D30" s="41">
        <v>1</v>
      </c>
      <c r="E30" s="38">
        <v>1</v>
      </c>
      <c r="F30" s="31">
        <f t="shared" ref="F30:F33" si="1">IF(E30/D30&gt;100%,100%,E30/D30)</f>
        <v>1</v>
      </c>
      <c r="G30" s="148" t="s">
        <v>189</v>
      </c>
      <c r="H30" s="149"/>
      <c r="I30" s="149"/>
      <c r="J30" s="149"/>
      <c r="K30" s="150"/>
    </row>
    <row r="31" spans="1:13" s="1" customFormat="1" ht="216.65" customHeight="1" x14ac:dyDescent="0.35">
      <c r="A31" s="2">
        <v>3</v>
      </c>
      <c r="B31" s="46">
        <v>2025</v>
      </c>
      <c r="C31" s="46" t="s">
        <v>84</v>
      </c>
      <c r="D31" s="41">
        <v>1</v>
      </c>
      <c r="E31" s="38">
        <v>1</v>
      </c>
      <c r="F31" s="31">
        <f t="shared" si="1"/>
        <v>1</v>
      </c>
      <c r="G31" s="148" t="s">
        <v>190</v>
      </c>
      <c r="H31" s="149"/>
      <c r="I31" s="149"/>
      <c r="J31" s="149"/>
      <c r="K31" s="150"/>
    </row>
    <row r="32" spans="1:13" s="1" customFormat="1" ht="216.65" customHeight="1" x14ac:dyDescent="0.35">
      <c r="A32" s="2">
        <v>4</v>
      </c>
      <c r="B32" s="46">
        <v>2025</v>
      </c>
      <c r="C32" s="46" t="s">
        <v>86</v>
      </c>
      <c r="D32" s="41">
        <v>1</v>
      </c>
      <c r="E32" s="38">
        <v>1</v>
      </c>
      <c r="F32" s="31">
        <f t="shared" si="1"/>
        <v>1</v>
      </c>
      <c r="G32" s="148" t="s">
        <v>191</v>
      </c>
      <c r="H32" s="149"/>
      <c r="I32" s="149"/>
      <c r="J32" s="149"/>
      <c r="K32" s="150"/>
      <c r="M32" s="30"/>
    </row>
    <row r="33" spans="1:11" s="1" customFormat="1" ht="216.65" customHeight="1" x14ac:dyDescent="0.35">
      <c r="A33" s="2">
        <v>5</v>
      </c>
      <c r="B33" s="46">
        <v>2025</v>
      </c>
      <c r="C33" s="46" t="s">
        <v>81</v>
      </c>
      <c r="D33" s="41">
        <v>1</v>
      </c>
      <c r="E33" s="38">
        <v>1</v>
      </c>
      <c r="F33" s="31">
        <f t="shared" si="1"/>
        <v>1</v>
      </c>
      <c r="G33" s="148" t="s">
        <v>192</v>
      </c>
      <c r="H33" s="149"/>
      <c r="I33" s="149"/>
      <c r="J33" s="149"/>
      <c r="K33" s="150"/>
    </row>
    <row r="34" spans="1:11" s="1" customFormat="1" ht="216.65" customHeight="1" x14ac:dyDescent="0.35">
      <c r="A34" s="2">
        <v>6</v>
      </c>
      <c r="B34" s="46">
        <v>2025</v>
      </c>
      <c r="C34" s="46" t="s">
        <v>83</v>
      </c>
      <c r="D34" s="41">
        <v>1</v>
      </c>
      <c r="E34" s="38">
        <v>1</v>
      </c>
      <c r="F34" s="31">
        <f>IF(E34/D34&gt;100%,100%,E34/D34)</f>
        <v>1</v>
      </c>
      <c r="G34" s="148" t="s">
        <v>448</v>
      </c>
      <c r="H34" s="149"/>
      <c r="I34" s="149"/>
      <c r="J34" s="149"/>
      <c r="K34" s="150"/>
    </row>
    <row r="35" spans="1:11" s="62" customFormat="1" ht="94" customHeight="1" x14ac:dyDescent="0.35">
      <c r="A35" s="2">
        <v>7</v>
      </c>
      <c r="B35" s="2">
        <v>2026</v>
      </c>
      <c r="C35" s="46" t="s">
        <v>84</v>
      </c>
      <c r="D35" s="41">
        <v>1</v>
      </c>
      <c r="E35" s="38">
        <v>1</v>
      </c>
      <c r="F35" s="31">
        <f t="shared" ref="F35:F38" si="2">IF(E35/D35&gt;100%,100%,E35/D35)</f>
        <v>1</v>
      </c>
      <c r="G35" s="148" t="s">
        <v>462</v>
      </c>
      <c r="H35" s="149"/>
      <c r="I35" s="149"/>
      <c r="J35" s="149"/>
      <c r="K35" s="150"/>
    </row>
    <row r="36" spans="1:11" s="62" customFormat="1" ht="122" customHeight="1" x14ac:dyDescent="0.35">
      <c r="A36" s="2">
        <v>8</v>
      </c>
      <c r="B36" s="2">
        <v>2026</v>
      </c>
      <c r="C36" s="46" t="s">
        <v>86</v>
      </c>
      <c r="D36" s="41">
        <v>1</v>
      </c>
      <c r="E36" s="60">
        <v>1</v>
      </c>
      <c r="F36" s="31">
        <f t="shared" si="2"/>
        <v>1</v>
      </c>
      <c r="G36" s="224" t="s">
        <v>495</v>
      </c>
      <c r="H36" s="262"/>
      <c r="I36" s="262"/>
      <c r="J36" s="262"/>
      <c r="K36" s="262"/>
    </row>
    <row r="37" spans="1:11" s="62" customFormat="1" x14ac:dyDescent="0.35">
      <c r="A37" s="2">
        <v>9</v>
      </c>
      <c r="B37" s="2">
        <v>2026</v>
      </c>
      <c r="C37" s="46" t="s">
        <v>81</v>
      </c>
      <c r="D37" s="41">
        <v>1</v>
      </c>
      <c r="E37" s="2"/>
      <c r="F37" s="31">
        <f t="shared" si="2"/>
        <v>0</v>
      </c>
      <c r="G37" s="147"/>
      <c r="H37" s="147"/>
      <c r="I37" s="147"/>
      <c r="J37" s="147"/>
      <c r="K37" s="147"/>
    </row>
    <row r="38" spans="1:11" s="62" customFormat="1" x14ac:dyDescent="0.35">
      <c r="A38" s="2">
        <v>10</v>
      </c>
      <c r="B38" s="2">
        <v>2026</v>
      </c>
      <c r="C38" s="46" t="s">
        <v>83</v>
      </c>
      <c r="D38" s="41">
        <v>1</v>
      </c>
      <c r="E38" s="2"/>
      <c r="F38" s="31">
        <f t="shared" si="2"/>
        <v>0</v>
      </c>
      <c r="G38" s="147"/>
      <c r="H38" s="147"/>
      <c r="I38" s="147"/>
      <c r="J38" s="147"/>
      <c r="K38" s="147"/>
    </row>
    <row r="39" spans="1:11" s="62" customFormat="1" x14ac:dyDescent="0.35"/>
    <row r="40" spans="1:11" s="62" customFormat="1" x14ac:dyDescent="0.35"/>
    <row r="41" spans="1:11" s="62" customFormat="1" x14ac:dyDescent="0.35"/>
    <row r="42" spans="1:11" s="62" customFormat="1" x14ac:dyDescent="0.35"/>
    <row r="43" spans="1:11" s="62" customFormat="1" x14ac:dyDescent="0.35"/>
    <row r="44" spans="1:11" s="62" customFormat="1" x14ac:dyDescent="0.35"/>
    <row r="45" spans="1:11" s="62" customFormat="1" x14ac:dyDescent="0.35"/>
    <row r="46" spans="1:11" s="62" customFormat="1" x14ac:dyDescent="0.35"/>
    <row r="47" spans="1:11" s="62" customFormat="1" x14ac:dyDescent="0.35"/>
    <row r="48" spans="1:11" s="62" customFormat="1" x14ac:dyDescent="0.35"/>
    <row r="49" s="62" customFormat="1" x14ac:dyDescent="0.35"/>
    <row r="50" s="62" customFormat="1" x14ac:dyDescent="0.35"/>
    <row r="51" s="62" customFormat="1" x14ac:dyDescent="0.35"/>
    <row r="52" s="62" customFormat="1" x14ac:dyDescent="0.35"/>
    <row r="53" s="62" customFormat="1" x14ac:dyDescent="0.35"/>
    <row r="54" s="62" customFormat="1" x14ac:dyDescent="0.35"/>
    <row r="55" s="62" customFormat="1" x14ac:dyDescent="0.35"/>
    <row r="56" s="62" customFormat="1" x14ac:dyDescent="0.35"/>
    <row r="57" s="62" customFormat="1" x14ac:dyDescent="0.35"/>
    <row r="58" s="62" customFormat="1" x14ac:dyDescent="0.35"/>
    <row r="59" s="62" customFormat="1" x14ac:dyDescent="0.35"/>
    <row r="60" s="62" customFormat="1" x14ac:dyDescent="0.35"/>
    <row r="61" s="62" customFormat="1" x14ac:dyDescent="0.35"/>
    <row r="62" s="62" customFormat="1" x14ac:dyDescent="0.35"/>
    <row r="63" s="62" customFormat="1" x14ac:dyDescent="0.35"/>
    <row r="64" s="62" customFormat="1" x14ac:dyDescent="0.35"/>
    <row r="65" s="62" customFormat="1" x14ac:dyDescent="0.35"/>
    <row r="66" s="62" customFormat="1" x14ac:dyDescent="0.35"/>
    <row r="67" s="62" customFormat="1" x14ac:dyDescent="0.35"/>
    <row r="68" s="62" customFormat="1" x14ac:dyDescent="0.35"/>
    <row r="69" s="62" customFormat="1" x14ac:dyDescent="0.35"/>
    <row r="70" s="62" customFormat="1" x14ac:dyDescent="0.35"/>
    <row r="71" s="62" customFormat="1" x14ac:dyDescent="0.35"/>
    <row r="72" s="62" customFormat="1" x14ac:dyDescent="0.35"/>
    <row r="73" s="62" customFormat="1" x14ac:dyDescent="0.35"/>
    <row r="74" s="62" customFormat="1" x14ac:dyDescent="0.35"/>
    <row r="75" s="62" customFormat="1" x14ac:dyDescent="0.35"/>
    <row r="76" s="62" customFormat="1" x14ac:dyDescent="0.35"/>
    <row r="77" s="62" customFormat="1" x14ac:dyDescent="0.35"/>
    <row r="78" s="62" customFormat="1" x14ac:dyDescent="0.35"/>
    <row r="79" s="62" customFormat="1" x14ac:dyDescent="0.35"/>
    <row r="80" s="62" customFormat="1" x14ac:dyDescent="0.35"/>
    <row r="81" s="62" customFormat="1" x14ac:dyDescent="0.35"/>
    <row r="82" s="62" customFormat="1" x14ac:dyDescent="0.35"/>
    <row r="83" s="62" customFormat="1" x14ac:dyDescent="0.35"/>
    <row r="84" s="62" customFormat="1" x14ac:dyDescent="0.35"/>
    <row r="85" s="62" customFormat="1" x14ac:dyDescent="0.35"/>
    <row r="86" s="62" customFormat="1" x14ac:dyDescent="0.35"/>
    <row r="87" s="62" customFormat="1" x14ac:dyDescent="0.35"/>
    <row r="88" s="62" customFormat="1" x14ac:dyDescent="0.35"/>
    <row r="89" s="62" customFormat="1" x14ac:dyDescent="0.35"/>
    <row r="90" s="62" customFormat="1" x14ac:dyDescent="0.35"/>
    <row r="91" s="62" customFormat="1" x14ac:dyDescent="0.35"/>
    <row r="92" s="62" customFormat="1" x14ac:dyDescent="0.35"/>
    <row r="93" s="62" customFormat="1" x14ac:dyDescent="0.35"/>
    <row r="94" s="62" customFormat="1" x14ac:dyDescent="0.35"/>
    <row r="95" s="62" customFormat="1" x14ac:dyDescent="0.35"/>
    <row r="96" s="62" customFormat="1" x14ac:dyDescent="0.35"/>
    <row r="97" s="62" customFormat="1" x14ac:dyDescent="0.35"/>
    <row r="98" s="62" customFormat="1" x14ac:dyDescent="0.35"/>
    <row r="99" s="62" customFormat="1" x14ac:dyDescent="0.35"/>
    <row r="100" s="62" customFormat="1" x14ac:dyDescent="0.35"/>
    <row r="101" s="62" customFormat="1" x14ac:dyDescent="0.35"/>
    <row r="102" s="62" customFormat="1" x14ac:dyDescent="0.35"/>
    <row r="103" s="62" customFormat="1" x14ac:dyDescent="0.35"/>
    <row r="104" s="62" customFormat="1" x14ac:dyDescent="0.35"/>
    <row r="105" s="62" customFormat="1" x14ac:dyDescent="0.35"/>
    <row r="106" s="62" customFormat="1" x14ac:dyDescent="0.35"/>
    <row r="107" s="62" customFormat="1" x14ac:dyDescent="0.35"/>
    <row r="108" s="62" customFormat="1" x14ac:dyDescent="0.35"/>
    <row r="109" s="62" customFormat="1" x14ac:dyDescent="0.35"/>
    <row r="110" s="62" customFormat="1" x14ac:dyDescent="0.35"/>
    <row r="111" s="62" customFormat="1" x14ac:dyDescent="0.35"/>
    <row r="112" s="62" customFormat="1" x14ac:dyDescent="0.35"/>
    <row r="113" s="62" customFormat="1" x14ac:dyDescent="0.35"/>
    <row r="114" s="62" customFormat="1" x14ac:dyDescent="0.35"/>
    <row r="115" s="62" customFormat="1" x14ac:dyDescent="0.35"/>
    <row r="116" s="62" customFormat="1" x14ac:dyDescent="0.35"/>
    <row r="117" s="62" customFormat="1" x14ac:dyDescent="0.35"/>
    <row r="118" s="62" customFormat="1" x14ac:dyDescent="0.35"/>
    <row r="119" s="62" customFormat="1" x14ac:dyDescent="0.35"/>
    <row r="120" s="62" customFormat="1" x14ac:dyDescent="0.35"/>
    <row r="121" s="62" customFormat="1" x14ac:dyDescent="0.35"/>
    <row r="122" s="62" customFormat="1" x14ac:dyDescent="0.35"/>
    <row r="123" s="62" customFormat="1" x14ac:dyDescent="0.35"/>
    <row r="124" s="62" customFormat="1" x14ac:dyDescent="0.35"/>
    <row r="125" s="62" customFormat="1" x14ac:dyDescent="0.35"/>
    <row r="126" s="62" customFormat="1" x14ac:dyDescent="0.35"/>
    <row r="127" s="62" customFormat="1" x14ac:dyDescent="0.35"/>
    <row r="128" s="62" customFormat="1" x14ac:dyDescent="0.35"/>
    <row r="129" s="62" customFormat="1" x14ac:dyDescent="0.35"/>
    <row r="130" s="62" customFormat="1" x14ac:dyDescent="0.35"/>
    <row r="131" s="62" customFormat="1" x14ac:dyDescent="0.35"/>
    <row r="132" s="62" customFormat="1" x14ac:dyDescent="0.35"/>
    <row r="133" s="62" customFormat="1" x14ac:dyDescent="0.35"/>
    <row r="134" s="62" customFormat="1" x14ac:dyDescent="0.35"/>
    <row r="135" s="62" customFormat="1" x14ac:dyDescent="0.35"/>
    <row r="136" s="62" customFormat="1" x14ac:dyDescent="0.35"/>
    <row r="137" s="62" customFormat="1" x14ac:dyDescent="0.35"/>
    <row r="138" s="62" customFormat="1" x14ac:dyDescent="0.35"/>
    <row r="139" s="62" customFormat="1" x14ac:dyDescent="0.35"/>
    <row r="140" s="62" customFormat="1" x14ac:dyDescent="0.35"/>
    <row r="141" s="62" customFormat="1" x14ac:dyDescent="0.35"/>
    <row r="142" s="62" customFormat="1" x14ac:dyDescent="0.35"/>
    <row r="143" s="62" customFormat="1" x14ac:dyDescent="0.35"/>
    <row r="144" s="62" customFormat="1" x14ac:dyDescent="0.35"/>
    <row r="145" s="62" customFormat="1" x14ac:dyDescent="0.35"/>
    <row r="146" s="62" customFormat="1" x14ac:dyDescent="0.35"/>
    <row r="147" s="62" customFormat="1" x14ac:dyDescent="0.35"/>
    <row r="148" s="62" customFormat="1" x14ac:dyDescent="0.35"/>
    <row r="149" s="62" customFormat="1" x14ac:dyDescent="0.35"/>
    <row r="150" s="62" customFormat="1" x14ac:dyDescent="0.35"/>
    <row r="151" s="62" customFormat="1" x14ac:dyDescent="0.35"/>
    <row r="152" s="62" customFormat="1" x14ac:dyDescent="0.35"/>
    <row r="153" s="62" customFormat="1" x14ac:dyDescent="0.35"/>
    <row r="154" s="62" customFormat="1" x14ac:dyDescent="0.35"/>
    <row r="155" s="62" customFormat="1" x14ac:dyDescent="0.35"/>
    <row r="156" s="62" customFormat="1" x14ac:dyDescent="0.35"/>
    <row r="157" s="62" customFormat="1" x14ac:dyDescent="0.35"/>
    <row r="158" s="62" customFormat="1" x14ac:dyDescent="0.35"/>
    <row r="159" s="62" customFormat="1" x14ac:dyDescent="0.35"/>
    <row r="160" s="62" customFormat="1" x14ac:dyDescent="0.35"/>
    <row r="161" s="62" customFormat="1" x14ac:dyDescent="0.35"/>
    <row r="162" s="62" customFormat="1" x14ac:dyDescent="0.35"/>
    <row r="163" s="62" customFormat="1" x14ac:dyDescent="0.35"/>
    <row r="164" s="62" customFormat="1" x14ac:dyDescent="0.35"/>
    <row r="165" s="62" customFormat="1" x14ac:dyDescent="0.35"/>
    <row r="166" s="62" customFormat="1" x14ac:dyDescent="0.35"/>
    <row r="167" s="62" customFormat="1" x14ac:dyDescent="0.35"/>
    <row r="168" s="62" customFormat="1" x14ac:dyDescent="0.35"/>
    <row r="169" s="62" customFormat="1" x14ac:dyDescent="0.35"/>
    <row r="170" s="62" customFormat="1" x14ac:dyDescent="0.35"/>
    <row r="171" s="62" customFormat="1" x14ac:dyDescent="0.35"/>
    <row r="172" s="62" customFormat="1" x14ac:dyDescent="0.35"/>
    <row r="173" s="62" customFormat="1" x14ac:dyDescent="0.35"/>
    <row r="174" s="62" customFormat="1" x14ac:dyDescent="0.35"/>
    <row r="175" s="62" customFormat="1" x14ac:dyDescent="0.35"/>
    <row r="176" s="62" customFormat="1" x14ac:dyDescent="0.35"/>
    <row r="177" s="62" customFormat="1" x14ac:dyDescent="0.35"/>
    <row r="178" s="62" customFormat="1" x14ac:dyDescent="0.35"/>
    <row r="179" s="62" customFormat="1" x14ac:dyDescent="0.35"/>
    <row r="180" s="62" customFormat="1" x14ac:dyDescent="0.35"/>
    <row r="181" s="62" customFormat="1" x14ac:dyDescent="0.35"/>
    <row r="182" s="62" customFormat="1" x14ac:dyDescent="0.35"/>
    <row r="183" s="62" customFormat="1" x14ac:dyDescent="0.35"/>
    <row r="184" s="62" customFormat="1" x14ac:dyDescent="0.35"/>
    <row r="185" s="62" customFormat="1" x14ac:dyDescent="0.35"/>
    <row r="186" s="62" customFormat="1" x14ac:dyDescent="0.35"/>
    <row r="187" s="62" customFormat="1" x14ac:dyDescent="0.35"/>
  </sheetData>
  <mergeCells count="47">
    <mergeCell ref="A9:B9"/>
    <mergeCell ref="C9:K9"/>
    <mergeCell ref="D1:I4"/>
    <mergeCell ref="A6:B6"/>
    <mergeCell ref="C6:K6"/>
    <mergeCell ref="A8:B8"/>
    <mergeCell ref="D8:K8"/>
    <mergeCell ref="A1:C4"/>
    <mergeCell ref="J1:K4"/>
    <mergeCell ref="A7:B7"/>
    <mergeCell ref="C7:K7"/>
    <mergeCell ref="A10:B10"/>
    <mergeCell ref="C10:K10"/>
    <mergeCell ref="A11:B11"/>
    <mergeCell ref="C11:K11"/>
    <mergeCell ref="A12:B12"/>
    <mergeCell ref="C12:K12"/>
    <mergeCell ref="A13:B13"/>
    <mergeCell ref="C13:K13"/>
    <mergeCell ref="A14:B14"/>
    <mergeCell ref="C14:K14"/>
    <mergeCell ref="A15:B15"/>
    <mergeCell ref="C15:K15"/>
    <mergeCell ref="A25:B25"/>
    <mergeCell ref="A16:B16"/>
    <mergeCell ref="C16:K16"/>
    <mergeCell ref="A17:B17"/>
    <mergeCell ref="C17:K17"/>
    <mergeCell ref="A18:B18"/>
    <mergeCell ref="C18:K18"/>
    <mergeCell ref="C20:H20"/>
    <mergeCell ref="A21:B21"/>
    <mergeCell ref="A22:B22"/>
    <mergeCell ref="A23:B23"/>
    <mergeCell ref="A24:B24"/>
    <mergeCell ref="A27:K27"/>
    <mergeCell ref="G28:K28"/>
    <mergeCell ref="G29:K29"/>
    <mergeCell ref="G30:K30"/>
    <mergeCell ref="G31:K31"/>
    <mergeCell ref="G35:K35"/>
    <mergeCell ref="G36:K36"/>
    <mergeCell ref="G37:K37"/>
    <mergeCell ref="G38:K38"/>
    <mergeCell ref="G32:K32"/>
    <mergeCell ref="G33:K33"/>
    <mergeCell ref="G34:K34"/>
  </mergeCells>
  <pageMargins left="0.7" right="0.7" top="0.75" bottom="0.75" header="0.3" footer="0.3"/>
  <pageSetup orientation="portrait" r:id="rId1"/>
  <ignoredErrors>
    <ignoredError sqref="E23" formulaRange="1"/>
  </ignoredError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4840-1364-42F9-911F-25760F44A905}">
  <sheetPr>
    <tabColor rgb="FFFFFF99"/>
  </sheetPr>
  <dimension ref="A1:AF153"/>
  <sheetViews>
    <sheetView zoomScale="60" zoomScaleNormal="60" workbookViewId="0">
      <selection activeCell="F33" sqref="F33"/>
    </sheetView>
  </sheetViews>
  <sheetFormatPr baseColWidth="10" defaultColWidth="11.453125" defaultRowHeight="14.5" x14ac:dyDescent="0.35"/>
  <cols>
    <col min="2" max="2" width="25.1796875" customWidth="1"/>
    <col min="3" max="3" width="21" customWidth="1"/>
    <col min="4" max="4" width="21.54296875" customWidth="1"/>
    <col min="5" max="5" width="22" customWidth="1"/>
    <col min="6" max="6" width="19.1796875" customWidth="1"/>
    <col min="7" max="7" width="17.26953125" customWidth="1"/>
    <col min="8" max="8" width="21" customWidth="1"/>
    <col min="9" max="9" width="12.1796875" bestFit="1" customWidth="1"/>
    <col min="11" max="11" width="15.7265625" customWidth="1"/>
    <col min="12" max="32" width="11.453125" style="62"/>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ht="20" x14ac:dyDescent="0.35">
      <c r="A5" s="4"/>
      <c r="B5" s="4"/>
      <c r="C5" s="4"/>
      <c r="D5" s="4"/>
      <c r="E5" s="4"/>
      <c r="F5" s="4"/>
      <c r="G5" s="4"/>
      <c r="H5" s="4"/>
      <c r="I5" s="4"/>
      <c r="J5" s="7"/>
      <c r="K5" s="8"/>
    </row>
    <row r="6" spans="1:12" ht="37.5" customHeight="1" x14ac:dyDescent="0.35">
      <c r="A6" s="155" t="s">
        <v>38</v>
      </c>
      <c r="B6" s="155"/>
      <c r="C6" s="263" t="s">
        <v>29</v>
      </c>
      <c r="D6" s="263"/>
      <c r="E6" s="263"/>
      <c r="F6" s="263"/>
      <c r="G6" s="263"/>
      <c r="H6" s="263"/>
      <c r="I6" s="263"/>
      <c r="J6" s="263"/>
      <c r="K6" s="263"/>
    </row>
    <row r="7" spans="1:12" ht="37.5" customHeight="1" x14ac:dyDescent="0.35">
      <c r="A7" s="155" t="s">
        <v>472</v>
      </c>
      <c r="B7" s="155"/>
      <c r="C7" s="269" t="s">
        <v>476</v>
      </c>
      <c r="D7" s="269"/>
      <c r="E7" s="269"/>
      <c r="F7" s="269"/>
      <c r="G7" s="269"/>
      <c r="H7" s="269"/>
      <c r="I7" s="269"/>
      <c r="J7" s="269"/>
      <c r="K7" s="269"/>
    </row>
    <row r="8" spans="1:12" ht="57.75" customHeight="1" x14ac:dyDescent="0.35">
      <c r="A8" s="155" t="s">
        <v>40</v>
      </c>
      <c r="B8" s="155"/>
      <c r="C8" s="49" t="s">
        <v>193</v>
      </c>
      <c r="D8" s="273" t="s">
        <v>31</v>
      </c>
      <c r="E8" s="274"/>
      <c r="F8" s="274"/>
      <c r="G8" s="274"/>
      <c r="H8" s="274"/>
      <c r="I8" s="274"/>
      <c r="J8" s="274"/>
      <c r="K8" s="275"/>
      <c r="L8" s="107"/>
    </row>
    <row r="9" spans="1:12" ht="30" customHeight="1" x14ac:dyDescent="0.35">
      <c r="A9" s="155" t="s">
        <v>42</v>
      </c>
      <c r="B9" s="155"/>
      <c r="C9" s="263" t="s">
        <v>194</v>
      </c>
      <c r="D9" s="263"/>
      <c r="E9" s="263"/>
      <c r="F9" s="263"/>
      <c r="G9" s="263"/>
      <c r="H9" s="263"/>
      <c r="I9" s="263"/>
      <c r="J9" s="263"/>
      <c r="K9" s="263"/>
    </row>
    <row r="10" spans="1:12" ht="41.25" customHeight="1" x14ac:dyDescent="0.35">
      <c r="A10" s="155" t="s">
        <v>44</v>
      </c>
      <c r="B10" s="155"/>
      <c r="C10" s="263" t="s">
        <v>195</v>
      </c>
      <c r="D10" s="263"/>
      <c r="E10" s="263"/>
      <c r="F10" s="263"/>
      <c r="G10" s="263"/>
      <c r="H10" s="263"/>
      <c r="I10" s="263"/>
      <c r="J10" s="263"/>
      <c r="K10" s="263"/>
    </row>
    <row r="11" spans="1:12" ht="31.5" customHeight="1" x14ac:dyDescent="0.35">
      <c r="A11" s="155" t="s">
        <v>46</v>
      </c>
      <c r="B11" s="155"/>
      <c r="C11" s="263" t="s">
        <v>194</v>
      </c>
      <c r="D11" s="263"/>
      <c r="E11" s="263"/>
      <c r="F11" s="263"/>
      <c r="G11" s="263"/>
      <c r="H11" s="263"/>
      <c r="I11" s="263"/>
      <c r="J11" s="263"/>
      <c r="K11" s="263"/>
    </row>
    <row r="12" spans="1:12" ht="30" customHeight="1" x14ac:dyDescent="0.35">
      <c r="A12" s="155" t="s">
        <v>48</v>
      </c>
      <c r="B12" s="155"/>
      <c r="C12" s="268" t="s">
        <v>49</v>
      </c>
      <c r="D12" s="268"/>
      <c r="E12" s="268"/>
      <c r="F12" s="268"/>
      <c r="G12" s="268"/>
      <c r="H12" s="268"/>
      <c r="I12" s="268"/>
      <c r="J12" s="268"/>
      <c r="K12" s="268"/>
    </row>
    <row r="13" spans="1:12" ht="27" customHeight="1" x14ac:dyDescent="0.35">
      <c r="A13" s="155" t="s">
        <v>50</v>
      </c>
      <c r="B13" s="156"/>
      <c r="C13" s="264" t="s">
        <v>51</v>
      </c>
      <c r="D13" s="265"/>
      <c r="E13" s="265"/>
      <c r="F13" s="265"/>
      <c r="G13" s="265"/>
      <c r="H13" s="265"/>
      <c r="I13" s="265"/>
      <c r="J13" s="265"/>
      <c r="K13" s="266"/>
    </row>
    <row r="14" spans="1:12" ht="21" customHeight="1" x14ac:dyDescent="0.35">
      <c r="A14" s="155" t="s">
        <v>52</v>
      </c>
      <c r="B14" s="155"/>
      <c r="C14" s="267" t="s">
        <v>196</v>
      </c>
      <c r="D14" s="267"/>
      <c r="E14" s="267"/>
      <c r="F14" s="267"/>
      <c r="G14" s="267"/>
      <c r="H14" s="267"/>
      <c r="I14" s="267"/>
      <c r="J14" s="267"/>
      <c r="K14" s="267"/>
    </row>
    <row r="15" spans="1:12" ht="30.75" customHeight="1" x14ac:dyDescent="0.35">
      <c r="A15" s="155" t="s">
        <v>54</v>
      </c>
      <c r="B15" s="155"/>
      <c r="C15" s="263" t="s">
        <v>197</v>
      </c>
      <c r="D15" s="263"/>
      <c r="E15" s="263"/>
      <c r="F15" s="263"/>
      <c r="G15" s="263"/>
      <c r="H15" s="263"/>
      <c r="I15" s="263"/>
      <c r="J15" s="263"/>
      <c r="K15" s="263"/>
    </row>
    <row r="16" spans="1:12" ht="16" x14ac:dyDescent="0.35">
      <c r="A16" s="155" t="s">
        <v>56</v>
      </c>
      <c r="B16" s="155"/>
      <c r="C16" s="263" t="s">
        <v>198</v>
      </c>
      <c r="D16" s="263"/>
      <c r="E16" s="263"/>
      <c r="F16" s="263"/>
      <c r="G16" s="263"/>
      <c r="H16" s="263"/>
      <c r="I16" s="263"/>
      <c r="J16" s="263"/>
      <c r="K16" s="263"/>
    </row>
    <row r="17" spans="1:13" ht="16" x14ac:dyDescent="0.35">
      <c r="A17" s="155" t="s">
        <v>58</v>
      </c>
      <c r="B17" s="155"/>
      <c r="C17" s="263">
        <v>0</v>
      </c>
      <c r="D17" s="263"/>
      <c r="E17" s="263"/>
      <c r="F17" s="263"/>
      <c r="G17" s="263" t="s">
        <v>60</v>
      </c>
      <c r="H17" s="263"/>
      <c r="I17" s="263"/>
      <c r="J17" s="263"/>
      <c r="K17" s="263"/>
    </row>
    <row r="18" spans="1:13" ht="16" x14ac:dyDescent="0.35">
      <c r="A18" s="155" t="s">
        <v>61</v>
      </c>
      <c r="B18" s="155"/>
      <c r="C18" s="269" t="s">
        <v>62</v>
      </c>
      <c r="D18" s="269"/>
      <c r="E18" s="269"/>
      <c r="F18" s="269"/>
      <c r="G18" s="269"/>
      <c r="H18" s="269"/>
      <c r="I18" s="269"/>
      <c r="J18" s="269"/>
      <c r="K18" s="269"/>
    </row>
    <row r="19" spans="1:13" x14ac:dyDescent="0.35">
      <c r="A19" s="5"/>
      <c r="B19" s="5"/>
      <c r="C19" s="1"/>
      <c r="D19" s="1"/>
      <c r="E19" s="1"/>
      <c r="F19" s="1"/>
      <c r="G19" s="1"/>
      <c r="H19" s="1"/>
      <c r="I19" s="1"/>
      <c r="J19" s="1"/>
      <c r="K19" s="1"/>
    </row>
    <row r="20" spans="1:13" x14ac:dyDescent="0.35">
      <c r="A20" s="5"/>
      <c r="B20" s="5"/>
      <c r="C20" s="151" t="s">
        <v>63</v>
      </c>
      <c r="D20" s="151"/>
      <c r="E20" s="151"/>
      <c r="F20" s="151"/>
      <c r="G20" s="151"/>
      <c r="H20" s="151"/>
      <c r="I20" s="1"/>
      <c r="J20" s="1"/>
      <c r="K20" s="1"/>
    </row>
    <row r="21" spans="1:13" ht="32" x14ac:dyDescent="0.35">
      <c r="A21" s="162"/>
      <c r="B21" s="163"/>
      <c r="C21" s="22" t="s">
        <v>64</v>
      </c>
      <c r="D21" s="22" t="s">
        <v>65</v>
      </c>
      <c r="E21" s="22" t="s">
        <v>66</v>
      </c>
      <c r="F21" s="22" t="s">
        <v>67</v>
      </c>
      <c r="G21" s="22" t="s">
        <v>68</v>
      </c>
      <c r="H21" s="22" t="s">
        <v>69</v>
      </c>
      <c r="I21" s="1"/>
      <c r="J21" s="1"/>
      <c r="K21" s="1"/>
    </row>
    <row r="22" spans="1:13" x14ac:dyDescent="0.35">
      <c r="A22" s="164" t="s">
        <v>70</v>
      </c>
      <c r="B22" s="164"/>
      <c r="C22" s="56">
        <v>0</v>
      </c>
      <c r="D22" s="56">
        <v>1</v>
      </c>
      <c r="E22" s="56">
        <v>1</v>
      </c>
      <c r="F22" s="56">
        <v>1</v>
      </c>
      <c r="G22" s="57">
        <v>0</v>
      </c>
      <c r="H22" s="44">
        <v>3</v>
      </c>
      <c r="I22" s="1"/>
      <c r="J22" s="1"/>
      <c r="K22" s="1"/>
    </row>
    <row r="23" spans="1:13" x14ac:dyDescent="0.35">
      <c r="A23" s="164" t="s">
        <v>71</v>
      </c>
      <c r="B23" s="164"/>
      <c r="C23" s="19" t="s">
        <v>17</v>
      </c>
      <c r="D23" s="75">
        <f>+SUM(E31:E34)</f>
        <v>1</v>
      </c>
      <c r="E23" s="134">
        <f>+SUM(E35:E38)</f>
        <v>0.5</v>
      </c>
      <c r="F23" s="2"/>
      <c r="G23" s="2"/>
      <c r="H23" s="110">
        <f>+SUM(D23:G23)</f>
        <v>1.5</v>
      </c>
      <c r="I23" s="1"/>
      <c r="J23" s="1"/>
      <c r="K23" s="1"/>
    </row>
    <row r="24" spans="1:13" x14ac:dyDescent="0.35">
      <c r="A24" s="164" t="s">
        <v>72</v>
      </c>
      <c r="B24" s="164"/>
      <c r="C24" s="19" t="s">
        <v>17</v>
      </c>
      <c r="D24" s="20">
        <f t="shared" ref="D24:E24" si="0">D23/D22</f>
        <v>1</v>
      </c>
      <c r="E24" s="20">
        <f t="shared" si="0"/>
        <v>0.5</v>
      </c>
      <c r="F24" s="136">
        <f>IFERROR(IF(F23/F22&gt;100%,100%,F23/F22),0)</f>
        <v>0</v>
      </c>
      <c r="G24" s="136">
        <f>IFERROR(IF(G23/G22&gt;100%,100%,G23/G22),0)</f>
        <v>0</v>
      </c>
      <c r="H24" s="21" t="s">
        <v>17</v>
      </c>
      <c r="I24" s="1"/>
      <c r="J24" s="1"/>
      <c r="K24" s="1"/>
    </row>
    <row r="25" spans="1:13" x14ac:dyDescent="0.35">
      <c r="A25" s="164" t="s">
        <v>7</v>
      </c>
      <c r="B25" s="164"/>
      <c r="C25" s="19" t="s">
        <v>17</v>
      </c>
      <c r="D25" s="77">
        <f>((SUM(C23:D23))/$H$22)</f>
        <v>0.33333333333333331</v>
      </c>
      <c r="E25" s="77">
        <f>((SUM(D23:E23))/$H$22)</f>
        <v>0.5</v>
      </c>
      <c r="F25" s="21"/>
      <c r="G25" s="21"/>
      <c r="H25" s="77">
        <f>MAXA(C25:G25)</f>
        <v>0.5</v>
      </c>
      <c r="I25" s="1"/>
      <c r="J25" s="1"/>
      <c r="K25" s="1"/>
    </row>
    <row r="26" spans="1:13" x14ac:dyDescent="0.35">
      <c r="A26" s="1"/>
      <c r="B26" s="1"/>
      <c r="C26" s="1"/>
      <c r="D26" s="1"/>
      <c r="E26" s="1"/>
      <c r="F26" s="1"/>
      <c r="G26" s="1"/>
      <c r="H26" s="1"/>
      <c r="I26" s="1"/>
      <c r="J26" s="1"/>
      <c r="K26" s="1"/>
    </row>
    <row r="27" spans="1:13" x14ac:dyDescent="0.35">
      <c r="A27" s="151" t="s">
        <v>73</v>
      </c>
      <c r="B27" s="151"/>
      <c r="C27" s="151"/>
      <c r="D27" s="151"/>
      <c r="E27" s="151"/>
      <c r="F27" s="151"/>
      <c r="G27" s="151"/>
      <c r="H27" s="151"/>
      <c r="I27" s="151"/>
      <c r="J27" s="151"/>
      <c r="K27" s="151"/>
    </row>
    <row r="28" spans="1:13" ht="43.5" x14ac:dyDescent="0.35">
      <c r="A28" s="6" t="s">
        <v>74</v>
      </c>
      <c r="B28" s="6" t="s">
        <v>75</v>
      </c>
      <c r="C28" s="6" t="s">
        <v>76</v>
      </c>
      <c r="D28" s="6" t="s">
        <v>77</v>
      </c>
      <c r="E28" s="6" t="s">
        <v>78</v>
      </c>
      <c r="F28" s="6" t="s">
        <v>79</v>
      </c>
      <c r="G28" s="152" t="s">
        <v>80</v>
      </c>
      <c r="H28" s="153"/>
      <c r="I28" s="153"/>
      <c r="J28" s="153"/>
      <c r="K28" s="154"/>
    </row>
    <row r="29" spans="1:13" s="1" customFormat="1" x14ac:dyDescent="0.35">
      <c r="A29" s="2">
        <v>1</v>
      </c>
      <c r="B29" s="46">
        <v>2024</v>
      </c>
      <c r="C29" s="46" t="s">
        <v>81</v>
      </c>
      <c r="D29" s="38" t="s">
        <v>17</v>
      </c>
      <c r="E29" s="38" t="s">
        <v>17</v>
      </c>
      <c r="F29" s="38" t="s">
        <v>17</v>
      </c>
      <c r="G29" s="148" t="s">
        <v>108</v>
      </c>
      <c r="H29" s="149"/>
      <c r="I29" s="149"/>
      <c r="J29" s="149"/>
      <c r="K29" s="150"/>
    </row>
    <row r="30" spans="1:13" s="1" customFormat="1" x14ac:dyDescent="0.35">
      <c r="A30" s="2">
        <v>2</v>
      </c>
      <c r="B30" s="46">
        <v>2024</v>
      </c>
      <c r="C30" s="46" t="s">
        <v>83</v>
      </c>
      <c r="D30" s="38" t="s">
        <v>17</v>
      </c>
      <c r="E30" s="38" t="s">
        <v>17</v>
      </c>
      <c r="F30" s="38" t="s">
        <v>17</v>
      </c>
      <c r="G30" s="148" t="s">
        <v>108</v>
      </c>
      <c r="H30" s="149"/>
      <c r="I30" s="149"/>
      <c r="J30" s="149"/>
      <c r="K30" s="150"/>
    </row>
    <row r="31" spans="1:13" s="1" customFormat="1" x14ac:dyDescent="0.35">
      <c r="A31" s="2">
        <v>3</v>
      </c>
      <c r="B31" s="46">
        <v>2025</v>
      </c>
      <c r="C31" s="46" t="s">
        <v>84</v>
      </c>
      <c r="D31" s="76">
        <v>0</v>
      </c>
      <c r="E31" s="38" t="s">
        <v>17</v>
      </c>
      <c r="F31" s="38" t="s">
        <v>17</v>
      </c>
      <c r="G31" s="148" t="s">
        <v>108</v>
      </c>
      <c r="H31" s="149"/>
      <c r="I31" s="149"/>
      <c r="J31" s="149"/>
      <c r="K31" s="150"/>
    </row>
    <row r="32" spans="1:13" s="1" customFormat="1" ht="199.5" customHeight="1" x14ac:dyDescent="0.35">
      <c r="A32" s="2">
        <v>4</v>
      </c>
      <c r="B32" s="46">
        <v>2025</v>
      </c>
      <c r="C32" s="46" t="s">
        <v>86</v>
      </c>
      <c r="D32" s="76">
        <v>0.5</v>
      </c>
      <c r="E32" s="76">
        <v>0.5</v>
      </c>
      <c r="F32" s="31">
        <f t="shared" ref="F32" si="1">IF(E32/D32&gt;100%,100%,E32/D32)</f>
        <v>1</v>
      </c>
      <c r="G32" s="270" t="s">
        <v>199</v>
      </c>
      <c r="H32" s="271"/>
      <c r="I32" s="271"/>
      <c r="J32" s="271"/>
      <c r="K32" s="272"/>
      <c r="M32" s="30"/>
    </row>
    <row r="33" spans="1:11" s="1" customFormat="1" ht="25" customHeight="1" x14ac:dyDescent="0.35">
      <c r="A33" s="2">
        <v>5</v>
      </c>
      <c r="B33" s="46">
        <v>2025</v>
      </c>
      <c r="C33" s="46" t="s">
        <v>81</v>
      </c>
      <c r="D33" s="76">
        <v>0</v>
      </c>
      <c r="E33" s="76">
        <v>0</v>
      </c>
      <c r="F33" s="38" t="s">
        <v>17</v>
      </c>
      <c r="G33" s="148" t="s">
        <v>108</v>
      </c>
      <c r="H33" s="149"/>
      <c r="I33" s="149"/>
      <c r="J33" s="149"/>
      <c r="K33" s="150"/>
    </row>
    <row r="34" spans="1:11" s="1" customFormat="1" ht="233.5" customHeight="1" x14ac:dyDescent="0.35">
      <c r="A34" s="2">
        <v>6</v>
      </c>
      <c r="B34" s="46">
        <v>2025</v>
      </c>
      <c r="C34" s="46" t="s">
        <v>83</v>
      </c>
      <c r="D34" s="76">
        <v>0.5</v>
      </c>
      <c r="E34" s="76">
        <v>0.5</v>
      </c>
      <c r="F34" s="38">
        <f>+D34/E34</f>
        <v>1</v>
      </c>
      <c r="G34" s="240" t="s">
        <v>449</v>
      </c>
      <c r="H34" s="241"/>
      <c r="I34" s="241"/>
      <c r="J34" s="241"/>
      <c r="K34" s="242"/>
    </row>
    <row r="35" spans="1:11" s="62" customFormat="1" ht="98" customHeight="1" x14ac:dyDescent="0.35">
      <c r="A35" s="2">
        <v>7</v>
      </c>
      <c r="B35" s="2">
        <v>2026</v>
      </c>
      <c r="C35" s="46" t="s">
        <v>84</v>
      </c>
      <c r="D35" s="125">
        <v>0.25</v>
      </c>
      <c r="E35" s="2">
        <v>0.25</v>
      </c>
      <c r="F35" s="31">
        <f t="shared" ref="F35:F38" si="2">IF(E35/D35&gt;100%,100%,E35/D35)</f>
        <v>1</v>
      </c>
      <c r="G35" s="224" t="s">
        <v>463</v>
      </c>
      <c r="H35" s="224"/>
      <c r="I35" s="224"/>
      <c r="J35" s="224"/>
      <c r="K35" s="224"/>
    </row>
    <row r="36" spans="1:11" s="62" customFormat="1" ht="139.5" customHeight="1" x14ac:dyDescent="0.35">
      <c r="A36" s="2">
        <v>8</v>
      </c>
      <c r="B36" s="2">
        <v>2026</v>
      </c>
      <c r="C36" s="46" t="s">
        <v>86</v>
      </c>
      <c r="D36" s="125">
        <v>0.25</v>
      </c>
      <c r="E36" s="134">
        <v>0.25</v>
      </c>
      <c r="F36" s="31">
        <f t="shared" si="2"/>
        <v>1</v>
      </c>
      <c r="G36" s="262" t="s">
        <v>491</v>
      </c>
      <c r="H36" s="262"/>
      <c r="I36" s="262"/>
      <c r="J36" s="262"/>
      <c r="K36" s="262"/>
    </row>
    <row r="37" spans="1:11" s="62" customFormat="1" x14ac:dyDescent="0.35">
      <c r="A37" s="2">
        <v>9</v>
      </c>
      <c r="B37" s="2">
        <v>2026</v>
      </c>
      <c r="C37" s="46" t="s">
        <v>81</v>
      </c>
      <c r="D37" s="125">
        <v>0.25</v>
      </c>
      <c r="E37" s="2"/>
      <c r="F37" s="31">
        <f t="shared" si="2"/>
        <v>0</v>
      </c>
      <c r="G37" s="147"/>
      <c r="H37" s="147"/>
      <c r="I37" s="147"/>
      <c r="J37" s="147"/>
      <c r="K37" s="147"/>
    </row>
    <row r="38" spans="1:11" s="62" customFormat="1" x14ac:dyDescent="0.35">
      <c r="A38" s="2">
        <v>10</v>
      </c>
      <c r="B38" s="2">
        <v>2026</v>
      </c>
      <c r="C38" s="46" t="s">
        <v>83</v>
      </c>
      <c r="D38" s="125">
        <v>0.25</v>
      </c>
      <c r="E38" s="2"/>
      <c r="F38" s="31">
        <f t="shared" si="2"/>
        <v>0</v>
      </c>
      <c r="G38" s="147"/>
      <c r="H38" s="147"/>
      <c r="I38" s="147"/>
      <c r="J38" s="147"/>
      <c r="K38" s="147"/>
    </row>
    <row r="39" spans="1:11" s="62" customFormat="1" x14ac:dyDescent="0.35"/>
    <row r="40" spans="1:11" s="62" customFormat="1" x14ac:dyDescent="0.35"/>
    <row r="41" spans="1:11" s="62" customFormat="1" x14ac:dyDescent="0.35"/>
    <row r="42" spans="1:11" s="62" customFormat="1" x14ac:dyDescent="0.35"/>
    <row r="43" spans="1:11" s="62" customFormat="1" x14ac:dyDescent="0.35"/>
    <row r="44" spans="1:11" s="62" customFormat="1" x14ac:dyDescent="0.35"/>
    <row r="45" spans="1:11" s="62" customFormat="1" x14ac:dyDescent="0.35"/>
    <row r="46" spans="1:11" s="62" customFormat="1" x14ac:dyDescent="0.35"/>
    <row r="47" spans="1:11" s="62" customFormat="1" x14ac:dyDescent="0.35"/>
    <row r="48" spans="1:11" s="62" customFormat="1" x14ac:dyDescent="0.35"/>
    <row r="49" s="62" customFormat="1" x14ac:dyDescent="0.35"/>
    <row r="50" s="62" customFormat="1" x14ac:dyDescent="0.35"/>
    <row r="51" s="62" customFormat="1" x14ac:dyDescent="0.35"/>
    <row r="52" s="62" customFormat="1" x14ac:dyDescent="0.35"/>
    <row r="53" s="62" customFormat="1" x14ac:dyDescent="0.35"/>
    <row r="54" s="62" customFormat="1" x14ac:dyDescent="0.35"/>
    <row r="55" s="62" customFormat="1" x14ac:dyDescent="0.35"/>
    <row r="56" s="62" customFormat="1" x14ac:dyDescent="0.35"/>
    <row r="57" s="62" customFormat="1" x14ac:dyDescent="0.35"/>
    <row r="58" s="62" customFormat="1" x14ac:dyDescent="0.35"/>
    <row r="59" s="62" customFormat="1" x14ac:dyDescent="0.35"/>
    <row r="60" s="62" customFormat="1" x14ac:dyDescent="0.35"/>
    <row r="61" s="62" customFormat="1" x14ac:dyDescent="0.35"/>
    <row r="62" s="62" customFormat="1" x14ac:dyDescent="0.35"/>
    <row r="63" s="62" customFormat="1" x14ac:dyDescent="0.35"/>
    <row r="64" s="62" customFormat="1" x14ac:dyDescent="0.35"/>
    <row r="65" s="62" customFormat="1" x14ac:dyDescent="0.35"/>
    <row r="66" s="62" customFormat="1" x14ac:dyDescent="0.35"/>
    <row r="67" s="62" customFormat="1" x14ac:dyDescent="0.35"/>
    <row r="68" s="62" customFormat="1" x14ac:dyDescent="0.35"/>
    <row r="69" s="62" customFormat="1" x14ac:dyDescent="0.35"/>
    <row r="70" s="62" customFormat="1" x14ac:dyDescent="0.35"/>
    <row r="71" s="62" customFormat="1" x14ac:dyDescent="0.35"/>
    <row r="72" s="62" customFormat="1" x14ac:dyDescent="0.35"/>
    <row r="73" s="62" customFormat="1" x14ac:dyDescent="0.35"/>
    <row r="74" s="62" customFormat="1" x14ac:dyDescent="0.35"/>
    <row r="75" s="62" customFormat="1" x14ac:dyDescent="0.35"/>
    <row r="76" s="62" customFormat="1" x14ac:dyDescent="0.35"/>
    <row r="77" s="62" customFormat="1" x14ac:dyDescent="0.35"/>
    <row r="78" s="62" customFormat="1" x14ac:dyDescent="0.35"/>
    <row r="79" s="62" customFormat="1" x14ac:dyDescent="0.35"/>
    <row r="80" s="62" customFormat="1" x14ac:dyDescent="0.35"/>
    <row r="81" s="62" customFormat="1" x14ac:dyDescent="0.35"/>
    <row r="82" s="62" customFormat="1" x14ac:dyDescent="0.35"/>
    <row r="83" s="62" customFormat="1" x14ac:dyDescent="0.35"/>
    <row r="84" s="62" customFormat="1" x14ac:dyDescent="0.35"/>
    <row r="85" s="62" customFormat="1" x14ac:dyDescent="0.35"/>
    <row r="86" s="62" customFormat="1" x14ac:dyDescent="0.35"/>
    <row r="87" s="62" customFormat="1" x14ac:dyDescent="0.35"/>
    <row r="88" s="62" customFormat="1" x14ac:dyDescent="0.35"/>
    <row r="89" s="62" customFormat="1" x14ac:dyDescent="0.35"/>
    <row r="90" s="62" customFormat="1" x14ac:dyDescent="0.35"/>
    <row r="91" s="62" customFormat="1" x14ac:dyDescent="0.35"/>
    <row r="92" s="62" customFormat="1" x14ac:dyDescent="0.35"/>
    <row r="93" s="62" customFormat="1" x14ac:dyDescent="0.35"/>
    <row r="94" s="62" customFormat="1" x14ac:dyDescent="0.35"/>
    <row r="95" s="62" customFormat="1" x14ac:dyDescent="0.35"/>
    <row r="96" s="62" customFormat="1" x14ac:dyDescent="0.35"/>
    <row r="97" s="62" customFormat="1" x14ac:dyDescent="0.35"/>
    <row r="98" s="62" customFormat="1" x14ac:dyDescent="0.35"/>
    <row r="99" s="62" customFormat="1" x14ac:dyDescent="0.35"/>
    <row r="100" s="62" customFormat="1" x14ac:dyDescent="0.35"/>
    <row r="101" s="62" customFormat="1" x14ac:dyDescent="0.35"/>
    <row r="102" s="62" customFormat="1" x14ac:dyDescent="0.35"/>
    <row r="103" s="62" customFormat="1" x14ac:dyDescent="0.35"/>
    <row r="104" s="62" customFormat="1" x14ac:dyDescent="0.35"/>
    <row r="105" s="62" customFormat="1" x14ac:dyDescent="0.35"/>
    <row r="106" s="62" customFormat="1" x14ac:dyDescent="0.35"/>
    <row r="107" s="62" customFormat="1" x14ac:dyDescent="0.35"/>
    <row r="108" s="62" customFormat="1" x14ac:dyDescent="0.35"/>
    <row r="109" s="62" customFormat="1" x14ac:dyDescent="0.35"/>
    <row r="110" s="62" customFormat="1" x14ac:dyDescent="0.35"/>
    <row r="111" s="62" customFormat="1" x14ac:dyDescent="0.35"/>
    <row r="112" s="62" customFormat="1" x14ac:dyDescent="0.35"/>
    <row r="113" s="62" customFormat="1" x14ac:dyDescent="0.35"/>
    <row r="114" s="62" customFormat="1" x14ac:dyDescent="0.35"/>
    <row r="115" s="62" customFormat="1" x14ac:dyDescent="0.35"/>
    <row r="116" s="62" customFormat="1" x14ac:dyDescent="0.35"/>
    <row r="117" s="62" customFormat="1" x14ac:dyDescent="0.35"/>
    <row r="118" s="62" customFormat="1" x14ac:dyDescent="0.35"/>
    <row r="119" s="62" customFormat="1" x14ac:dyDescent="0.35"/>
    <row r="120" s="62" customFormat="1" x14ac:dyDescent="0.35"/>
    <row r="121" s="62" customFormat="1" x14ac:dyDescent="0.35"/>
    <row r="122" s="62" customFormat="1" x14ac:dyDescent="0.35"/>
    <row r="123" s="62" customFormat="1" x14ac:dyDescent="0.35"/>
    <row r="124" s="62" customFormat="1" x14ac:dyDescent="0.35"/>
    <row r="125" s="62" customFormat="1" x14ac:dyDescent="0.35"/>
    <row r="126" s="62" customFormat="1" x14ac:dyDescent="0.35"/>
    <row r="127" s="62" customFormat="1" x14ac:dyDescent="0.35"/>
    <row r="128" s="62" customFormat="1" x14ac:dyDescent="0.35"/>
    <row r="129" s="62" customFormat="1" x14ac:dyDescent="0.35"/>
    <row r="130" s="62" customFormat="1" x14ac:dyDescent="0.35"/>
    <row r="131" s="62" customFormat="1" x14ac:dyDescent="0.35"/>
    <row r="132" s="62" customFormat="1" x14ac:dyDescent="0.35"/>
    <row r="133" s="62" customFormat="1" x14ac:dyDescent="0.35"/>
    <row r="134" s="62" customFormat="1" x14ac:dyDescent="0.35"/>
    <row r="135" s="62" customFormat="1" x14ac:dyDescent="0.35"/>
    <row r="136" s="62" customFormat="1" x14ac:dyDescent="0.35"/>
    <row r="137" s="62" customFormat="1" x14ac:dyDescent="0.35"/>
    <row r="138" s="62" customFormat="1" x14ac:dyDescent="0.35"/>
    <row r="139" s="62" customFormat="1" x14ac:dyDescent="0.35"/>
    <row r="140" s="62" customFormat="1" x14ac:dyDescent="0.35"/>
    <row r="141" s="62" customFormat="1" x14ac:dyDescent="0.35"/>
    <row r="142" s="62" customFormat="1" x14ac:dyDescent="0.35"/>
    <row r="143" s="62" customFormat="1" x14ac:dyDescent="0.35"/>
    <row r="144" s="62" customFormat="1" x14ac:dyDescent="0.35"/>
    <row r="145" s="62" customFormat="1" x14ac:dyDescent="0.35"/>
    <row r="146" s="62" customFormat="1" x14ac:dyDescent="0.35"/>
    <row r="147" s="62" customFormat="1" x14ac:dyDescent="0.35"/>
    <row r="148" s="62" customFormat="1" x14ac:dyDescent="0.35"/>
    <row r="149" s="62" customFormat="1" x14ac:dyDescent="0.35"/>
    <row r="150" s="62" customFormat="1" x14ac:dyDescent="0.35"/>
    <row r="151" s="62" customFormat="1" x14ac:dyDescent="0.35"/>
    <row r="152" s="62" customFormat="1" x14ac:dyDescent="0.35"/>
    <row r="153" s="62" customFormat="1" x14ac:dyDescent="0.35"/>
  </sheetData>
  <mergeCells count="47">
    <mergeCell ref="A9:B9"/>
    <mergeCell ref="C9:K9"/>
    <mergeCell ref="D1:I4"/>
    <mergeCell ref="A6:B6"/>
    <mergeCell ref="C6:K6"/>
    <mergeCell ref="A8:B8"/>
    <mergeCell ref="D8:K8"/>
    <mergeCell ref="A1:C4"/>
    <mergeCell ref="J1:K4"/>
    <mergeCell ref="A7:B7"/>
    <mergeCell ref="C7:K7"/>
    <mergeCell ref="A10:B10"/>
    <mergeCell ref="C10:K10"/>
    <mergeCell ref="A11:B11"/>
    <mergeCell ref="C11:K11"/>
    <mergeCell ref="A12:B12"/>
    <mergeCell ref="C12:K12"/>
    <mergeCell ref="A13:B13"/>
    <mergeCell ref="C13:K13"/>
    <mergeCell ref="A14:B14"/>
    <mergeCell ref="C14:K14"/>
    <mergeCell ref="A15:B15"/>
    <mergeCell ref="C15:K15"/>
    <mergeCell ref="A16:B16"/>
    <mergeCell ref="C16:K16"/>
    <mergeCell ref="A17:B17"/>
    <mergeCell ref="C17:K17"/>
    <mergeCell ref="A18:B18"/>
    <mergeCell ref="C18:K18"/>
    <mergeCell ref="G32:K32"/>
    <mergeCell ref="C20:H20"/>
    <mergeCell ref="A21:B21"/>
    <mergeCell ref="A22:B22"/>
    <mergeCell ref="A23:B23"/>
    <mergeCell ref="A24:B24"/>
    <mergeCell ref="A25:B25"/>
    <mergeCell ref="A27:K27"/>
    <mergeCell ref="G28:K28"/>
    <mergeCell ref="G29:K29"/>
    <mergeCell ref="G30:K30"/>
    <mergeCell ref="G31:K31"/>
    <mergeCell ref="G35:K35"/>
    <mergeCell ref="G36:K36"/>
    <mergeCell ref="G37:K37"/>
    <mergeCell ref="G38:K38"/>
    <mergeCell ref="G33:K33"/>
    <mergeCell ref="G34:K34"/>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2BADC-D8C0-4E6B-A2DD-12695F2D93CD}">
  <sheetPr>
    <tabColor theme="8" tint="0.79998168889431442"/>
  </sheetPr>
  <dimension ref="A1:M38"/>
  <sheetViews>
    <sheetView zoomScale="60" zoomScaleNormal="60" workbookViewId="0">
      <selection activeCell="F34" sqref="F34"/>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8" width="22.1796875" style="1" customWidth="1"/>
    <col min="9" max="9" width="10.7265625" style="1" customWidth="1"/>
    <col min="10" max="10" width="20.1796875" style="1" customWidth="1"/>
    <col min="11" max="11" width="22.7265625" style="1" customWidth="1"/>
    <col min="12" max="20" width="0" style="1" hidden="1" customWidth="1"/>
    <col min="21" max="16384" width="10.81640625" style="1"/>
  </cols>
  <sheetData>
    <row r="1" spans="1:13" s="62" customFormat="1" ht="22.5" customHeight="1" x14ac:dyDescent="0.35">
      <c r="A1" s="167"/>
      <c r="B1" s="168"/>
      <c r="C1" s="169"/>
      <c r="D1" s="176" t="s">
        <v>37</v>
      </c>
      <c r="E1" s="177"/>
      <c r="F1" s="177"/>
      <c r="G1" s="177"/>
      <c r="H1" s="177"/>
      <c r="I1" s="177"/>
      <c r="J1" s="166" t="s">
        <v>1</v>
      </c>
      <c r="K1" s="166"/>
    </row>
    <row r="2" spans="1:13" s="62" customFormat="1" ht="22.5" customHeight="1" x14ac:dyDescent="0.35">
      <c r="A2" s="170"/>
      <c r="B2" s="171"/>
      <c r="C2" s="172"/>
      <c r="D2" s="177"/>
      <c r="E2" s="177"/>
      <c r="F2" s="177"/>
      <c r="G2" s="177"/>
      <c r="H2" s="177"/>
      <c r="I2" s="177"/>
      <c r="J2" s="166"/>
      <c r="K2" s="166"/>
    </row>
    <row r="3" spans="1:13" s="62" customFormat="1" ht="22.5" customHeight="1" x14ac:dyDescent="0.35">
      <c r="A3" s="170"/>
      <c r="B3" s="171"/>
      <c r="C3" s="172"/>
      <c r="D3" s="177"/>
      <c r="E3" s="177"/>
      <c r="F3" s="177"/>
      <c r="G3" s="177"/>
      <c r="H3" s="177"/>
      <c r="I3" s="177"/>
      <c r="J3" s="166"/>
      <c r="K3" s="166"/>
    </row>
    <row r="4" spans="1:13" s="62" customFormat="1" ht="22.5" customHeight="1" x14ac:dyDescent="0.35">
      <c r="A4" s="173"/>
      <c r="B4" s="174"/>
      <c r="C4" s="175"/>
      <c r="D4" s="177"/>
      <c r="E4" s="177"/>
      <c r="F4" s="177"/>
      <c r="G4" s="177"/>
      <c r="H4" s="177"/>
      <c r="I4" s="177"/>
      <c r="J4" s="166"/>
      <c r="K4" s="166"/>
    </row>
    <row r="5" spans="1:13" s="4" customFormat="1" ht="20" x14ac:dyDescent="0.35">
      <c r="J5" s="7"/>
      <c r="K5" s="8"/>
    </row>
    <row r="6" spans="1:13" ht="72" customHeight="1" x14ac:dyDescent="0.35">
      <c r="A6" s="155" t="s">
        <v>38</v>
      </c>
      <c r="B6" s="155"/>
      <c r="C6" s="218" t="s">
        <v>32</v>
      </c>
      <c r="D6" s="218"/>
      <c r="E6" s="218"/>
      <c r="F6" s="218"/>
      <c r="G6" s="218"/>
      <c r="H6" s="218"/>
      <c r="I6" s="218"/>
      <c r="J6" s="218"/>
      <c r="K6" s="218"/>
    </row>
    <row r="7" spans="1:13" ht="32.5" customHeight="1" x14ac:dyDescent="0.35">
      <c r="A7" s="155" t="s">
        <v>472</v>
      </c>
      <c r="B7" s="155"/>
      <c r="C7" s="146" t="s">
        <v>474</v>
      </c>
      <c r="D7" s="146"/>
      <c r="E7" s="146"/>
      <c r="F7" s="146"/>
      <c r="G7" s="146"/>
      <c r="H7" s="146"/>
      <c r="I7" s="146"/>
      <c r="J7" s="146"/>
      <c r="K7" s="146"/>
    </row>
    <row r="8" spans="1:13" ht="46.5" customHeight="1" x14ac:dyDescent="0.35">
      <c r="A8" s="155" t="s">
        <v>40</v>
      </c>
      <c r="B8" s="155"/>
      <c r="C8" s="51" t="s">
        <v>200</v>
      </c>
      <c r="D8" s="248" t="s">
        <v>201</v>
      </c>
      <c r="E8" s="249"/>
      <c r="F8" s="249"/>
      <c r="G8" s="249"/>
      <c r="H8" s="249"/>
      <c r="I8" s="249"/>
      <c r="J8" s="249"/>
      <c r="K8" s="250"/>
      <c r="L8" s="1" t="s">
        <v>202</v>
      </c>
    </row>
    <row r="9" spans="1:13" ht="18.5" x14ac:dyDescent="0.35">
      <c r="A9" s="155" t="s">
        <v>42</v>
      </c>
      <c r="B9" s="155"/>
      <c r="C9" s="218" t="s">
        <v>203</v>
      </c>
      <c r="D9" s="218"/>
      <c r="E9" s="218"/>
      <c r="F9" s="218"/>
      <c r="G9" s="218"/>
      <c r="H9" s="218"/>
      <c r="I9" s="218"/>
      <c r="J9" s="218"/>
      <c r="K9" s="218"/>
      <c r="L9" s="1">
        <v>2025</v>
      </c>
      <c r="M9" s="54" t="s">
        <v>204</v>
      </c>
    </row>
    <row r="10" spans="1:13" ht="18.5" x14ac:dyDescent="0.35">
      <c r="A10" s="155" t="s">
        <v>44</v>
      </c>
      <c r="B10" s="155"/>
      <c r="C10" s="218" t="s">
        <v>205</v>
      </c>
      <c r="D10" s="218"/>
      <c r="E10" s="218"/>
      <c r="F10" s="218"/>
      <c r="G10" s="218"/>
      <c r="H10" s="218"/>
      <c r="I10" s="218"/>
      <c r="J10" s="218"/>
      <c r="K10" s="218"/>
      <c r="L10" s="1">
        <v>2026</v>
      </c>
      <c r="M10" s="54" t="s">
        <v>206</v>
      </c>
    </row>
    <row r="11" spans="1:13" ht="18.5" x14ac:dyDescent="0.35">
      <c r="A11" s="155" t="s">
        <v>46</v>
      </c>
      <c r="B11" s="155"/>
      <c r="C11" s="218" t="s">
        <v>207</v>
      </c>
      <c r="D11" s="218"/>
      <c r="E11" s="218"/>
      <c r="F11" s="218"/>
      <c r="G11" s="218"/>
      <c r="H11" s="218"/>
      <c r="I11" s="218"/>
      <c r="J11" s="218"/>
      <c r="K11" s="218"/>
      <c r="L11" s="1">
        <v>2027</v>
      </c>
      <c r="M11" s="54" t="s">
        <v>208</v>
      </c>
    </row>
    <row r="12" spans="1:13" ht="18.5" x14ac:dyDescent="0.35">
      <c r="A12" s="155" t="s">
        <v>48</v>
      </c>
      <c r="B12" s="155"/>
      <c r="C12" s="219" t="s">
        <v>49</v>
      </c>
      <c r="D12" s="219"/>
      <c r="E12" s="219"/>
      <c r="F12" s="219"/>
      <c r="G12" s="219"/>
      <c r="H12" s="219"/>
      <c r="I12" s="219"/>
      <c r="J12" s="219"/>
      <c r="K12" s="219"/>
    </row>
    <row r="13" spans="1:13" ht="18.5" x14ac:dyDescent="0.35">
      <c r="A13" s="155" t="s">
        <v>50</v>
      </c>
      <c r="B13" s="156"/>
      <c r="C13" s="220" t="s">
        <v>51</v>
      </c>
      <c r="D13" s="221"/>
      <c r="E13" s="221"/>
      <c r="F13" s="221"/>
      <c r="G13" s="221"/>
      <c r="H13" s="221"/>
      <c r="I13" s="221"/>
      <c r="J13" s="221"/>
      <c r="K13" s="222"/>
    </row>
    <row r="14" spans="1:13" ht="18.5" x14ac:dyDescent="0.35">
      <c r="A14" s="155" t="s">
        <v>52</v>
      </c>
      <c r="B14" s="155"/>
      <c r="C14" s="260" t="s">
        <v>209</v>
      </c>
      <c r="D14" s="260"/>
      <c r="E14" s="260"/>
      <c r="F14" s="260"/>
      <c r="G14" s="260"/>
      <c r="H14" s="260"/>
      <c r="I14" s="260"/>
      <c r="J14" s="260"/>
      <c r="K14" s="260"/>
    </row>
    <row r="15" spans="1:13" ht="18.5" x14ac:dyDescent="0.35">
      <c r="A15" s="155" t="s">
        <v>54</v>
      </c>
      <c r="B15" s="155"/>
      <c r="C15" s="218" t="s">
        <v>210</v>
      </c>
      <c r="D15" s="218"/>
      <c r="E15" s="218"/>
      <c r="F15" s="218"/>
      <c r="G15" s="218"/>
      <c r="H15" s="218"/>
      <c r="I15" s="218"/>
      <c r="J15" s="218"/>
      <c r="K15" s="218"/>
    </row>
    <row r="16" spans="1:13" ht="18.5" x14ac:dyDescent="0.35">
      <c r="A16" s="155" t="s">
        <v>56</v>
      </c>
      <c r="B16" s="155"/>
      <c r="C16" s="218" t="s">
        <v>211</v>
      </c>
      <c r="D16" s="218"/>
      <c r="E16" s="218"/>
      <c r="F16" s="218"/>
      <c r="G16" s="218"/>
      <c r="H16" s="218"/>
      <c r="I16" s="218"/>
      <c r="J16" s="218"/>
      <c r="K16" s="218"/>
    </row>
    <row r="17" spans="1:13" ht="18.5" x14ac:dyDescent="0.35">
      <c r="A17" s="155" t="s">
        <v>58</v>
      </c>
      <c r="B17" s="155"/>
      <c r="C17" s="218" t="s">
        <v>17</v>
      </c>
      <c r="D17" s="218"/>
      <c r="E17" s="218"/>
      <c r="F17" s="218"/>
      <c r="G17" s="218" t="s">
        <v>60</v>
      </c>
      <c r="H17" s="218"/>
      <c r="I17" s="218"/>
      <c r="J17" s="218"/>
      <c r="K17" s="218"/>
    </row>
    <row r="18" spans="1:13" ht="18.5" x14ac:dyDescent="0.35">
      <c r="A18" s="155" t="s">
        <v>61</v>
      </c>
      <c r="B18" s="155"/>
      <c r="C18" s="223" t="s">
        <v>62</v>
      </c>
      <c r="D18" s="223"/>
      <c r="E18" s="223"/>
      <c r="F18" s="223"/>
      <c r="G18" s="223"/>
      <c r="H18" s="223"/>
      <c r="I18" s="223"/>
      <c r="J18" s="223"/>
      <c r="K18" s="223"/>
    </row>
    <row r="19" spans="1:13" ht="29.25" customHeight="1" x14ac:dyDescent="0.35">
      <c r="A19" s="5"/>
      <c r="B19" s="5"/>
    </row>
    <row r="20" spans="1:13" ht="29.25" customHeight="1" x14ac:dyDescent="0.35">
      <c r="A20" s="5"/>
      <c r="B20" s="5"/>
      <c r="C20" s="151" t="s">
        <v>63</v>
      </c>
      <c r="D20" s="151"/>
      <c r="E20" s="151"/>
      <c r="F20" s="151"/>
      <c r="G20" s="151"/>
      <c r="H20" s="151"/>
      <c r="I20" s="73"/>
    </row>
    <row r="21" spans="1:13" ht="16" x14ac:dyDescent="0.35">
      <c r="A21" s="162"/>
      <c r="B21" s="163"/>
      <c r="C21" s="22" t="s">
        <v>64</v>
      </c>
      <c r="D21" s="22" t="s">
        <v>65</v>
      </c>
      <c r="E21" s="22" t="s">
        <v>66</v>
      </c>
      <c r="F21" s="22" t="s">
        <v>67</v>
      </c>
      <c r="G21" s="22" t="s">
        <v>68</v>
      </c>
      <c r="H21" s="22" t="s">
        <v>69</v>
      </c>
      <c r="I21" s="73"/>
      <c r="J21" s="111"/>
    </row>
    <row r="22" spans="1:13" ht="29.25" customHeight="1" x14ac:dyDescent="0.35">
      <c r="A22" s="164" t="s">
        <v>70</v>
      </c>
      <c r="B22" s="164"/>
      <c r="C22" s="38">
        <v>0</v>
      </c>
      <c r="D22" s="137">
        <f>12/42</f>
        <v>0.2857142857142857</v>
      </c>
      <c r="E22" s="137">
        <f t="shared" ref="E22:F22" si="0">12/42</f>
        <v>0.2857142857142857</v>
      </c>
      <c r="F22" s="137">
        <f t="shared" si="0"/>
        <v>0.2857142857142857</v>
      </c>
      <c r="G22" s="137">
        <f>6/42</f>
        <v>0.14285714285714285</v>
      </c>
      <c r="H22" s="42">
        <v>1</v>
      </c>
    </row>
    <row r="23" spans="1:13" ht="29.25" customHeight="1" x14ac:dyDescent="0.35">
      <c r="A23" s="164" t="s">
        <v>71</v>
      </c>
      <c r="B23" s="164"/>
      <c r="C23" s="55" t="s">
        <v>17</v>
      </c>
      <c r="D23" s="137">
        <f>+SUM(E31:E34)</f>
        <v>0.2857142857142857</v>
      </c>
      <c r="E23" s="138">
        <f>+SUM(E35:E38)</f>
        <v>0.1429</v>
      </c>
      <c r="F23" s="138">
        <v>0</v>
      </c>
      <c r="G23" s="138">
        <v>0</v>
      </c>
      <c r="H23" s="121">
        <f>+AVERAGE(D23:G23)</f>
        <v>0.10715357142857143</v>
      </c>
      <c r="I23" s="140"/>
    </row>
    <row r="24" spans="1:13" ht="29.25" customHeight="1" x14ac:dyDescent="0.35">
      <c r="A24" s="164" t="s">
        <v>72</v>
      </c>
      <c r="B24" s="164"/>
      <c r="C24" s="21" t="s">
        <v>17</v>
      </c>
      <c r="D24" s="120">
        <f>IF(D23/D22&gt;100%,100%,D23/D22)</f>
        <v>1</v>
      </c>
      <c r="E24" s="20">
        <f t="shared" ref="E24:G24" si="1">E23/E22</f>
        <v>0.50014999999999998</v>
      </c>
      <c r="F24" s="20">
        <f t="shared" si="1"/>
        <v>0</v>
      </c>
      <c r="G24" s="20">
        <f t="shared" si="1"/>
        <v>0</v>
      </c>
      <c r="H24" s="21" t="s">
        <v>17</v>
      </c>
      <c r="I24" s="73"/>
    </row>
    <row r="25" spans="1:13" ht="29.25" customHeight="1" x14ac:dyDescent="0.35">
      <c r="A25" s="164" t="s">
        <v>7</v>
      </c>
      <c r="B25" s="164"/>
      <c r="C25" s="21" t="s">
        <v>17</v>
      </c>
      <c r="D25" s="120">
        <f>+SUM(C23:D23)/$H$22</f>
        <v>0.2857142857142857</v>
      </c>
      <c r="E25" s="120">
        <f>+SUM(D23:E23)/$H$22</f>
        <v>0.42861428571428573</v>
      </c>
      <c r="F25" s="21"/>
      <c r="G25" s="21"/>
      <c r="H25" s="77">
        <f>MAXA(C25:G25)</f>
        <v>0.42861428571428573</v>
      </c>
      <c r="I25" s="73"/>
    </row>
    <row r="26" spans="1:13" ht="29.25" customHeight="1" x14ac:dyDescent="0.35">
      <c r="C26" s="119"/>
      <c r="D26" s="119"/>
      <c r="E26" s="30"/>
      <c r="F26" s="119"/>
      <c r="G26" s="119"/>
    </row>
    <row r="27" spans="1:13" ht="28.5" customHeight="1" x14ac:dyDescent="0.35">
      <c r="A27" s="151" t="s">
        <v>73</v>
      </c>
      <c r="B27" s="151"/>
      <c r="C27" s="151"/>
      <c r="D27" s="151"/>
      <c r="E27" s="151"/>
      <c r="F27" s="151"/>
      <c r="G27" s="151"/>
      <c r="H27" s="151"/>
      <c r="I27" s="151"/>
      <c r="J27" s="151"/>
      <c r="K27" s="151"/>
    </row>
    <row r="28" spans="1:13" ht="29"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139">
        <v>0</v>
      </c>
      <c r="E29" s="38" t="s">
        <v>17</v>
      </c>
      <c r="F29" s="38" t="s">
        <v>17</v>
      </c>
      <c r="G29" s="148" t="s">
        <v>95</v>
      </c>
      <c r="H29" s="149"/>
      <c r="I29" s="149"/>
      <c r="J29" s="149"/>
      <c r="K29" s="150"/>
    </row>
    <row r="30" spans="1:13" x14ac:dyDescent="0.35">
      <c r="A30" s="2">
        <v>2</v>
      </c>
      <c r="B30" s="46">
        <v>2024</v>
      </c>
      <c r="C30" s="46" t="s">
        <v>83</v>
      </c>
      <c r="D30" s="139">
        <v>0</v>
      </c>
      <c r="E30" s="38" t="s">
        <v>17</v>
      </c>
      <c r="F30" s="38" t="s">
        <v>17</v>
      </c>
      <c r="G30" s="148" t="s">
        <v>95</v>
      </c>
      <c r="H30" s="149"/>
      <c r="I30" s="149"/>
      <c r="J30" s="149"/>
      <c r="K30" s="150"/>
    </row>
    <row r="31" spans="1:13" x14ac:dyDescent="0.35">
      <c r="A31" s="2">
        <v>3</v>
      </c>
      <c r="B31" s="46">
        <v>2025</v>
      </c>
      <c r="C31" s="46" t="s">
        <v>84</v>
      </c>
      <c r="D31" s="139">
        <v>0</v>
      </c>
      <c r="E31" s="38" t="s">
        <v>17</v>
      </c>
      <c r="F31" s="38" t="s">
        <v>17</v>
      </c>
      <c r="G31" s="148" t="s">
        <v>95</v>
      </c>
      <c r="H31" s="149"/>
      <c r="I31" s="149"/>
      <c r="J31" s="149"/>
      <c r="K31" s="150"/>
    </row>
    <row r="32" spans="1:13" ht="68.25" customHeight="1" x14ac:dyDescent="0.35">
      <c r="A32" s="2">
        <v>4</v>
      </c>
      <c r="B32" s="46">
        <v>2025</v>
      </c>
      <c r="C32" s="46" t="s">
        <v>86</v>
      </c>
      <c r="D32" s="137">
        <f>+D22/2</f>
        <v>0.14285714285714285</v>
      </c>
      <c r="E32" s="137">
        <f>+D32</f>
        <v>0.14285714285714285</v>
      </c>
      <c r="F32" s="109">
        <f t="shared" ref="F32" si="2">IF(E32/D32&gt;100%,100%,E32/D32)</f>
        <v>1</v>
      </c>
      <c r="G32" s="276" t="s">
        <v>212</v>
      </c>
      <c r="H32" s="277"/>
      <c r="I32" s="277"/>
      <c r="J32" s="277"/>
      <c r="K32" s="278"/>
      <c r="M32" s="30"/>
    </row>
    <row r="33" spans="1:11" ht="19" customHeight="1" x14ac:dyDescent="0.35">
      <c r="A33" s="2">
        <v>5</v>
      </c>
      <c r="B33" s="46">
        <v>2025</v>
      </c>
      <c r="C33" s="46" t="s">
        <v>81</v>
      </c>
      <c r="D33" s="137">
        <v>0</v>
      </c>
      <c r="E33" s="137">
        <v>0</v>
      </c>
      <c r="F33" s="38" t="s">
        <v>17</v>
      </c>
      <c r="G33" s="255" t="s">
        <v>95</v>
      </c>
      <c r="H33" s="256"/>
      <c r="I33" s="256"/>
      <c r="J33" s="256"/>
      <c r="K33" s="257"/>
    </row>
    <row r="34" spans="1:11" ht="90" customHeight="1" x14ac:dyDescent="0.35">
      <c r="A34" s="2">
        <v>6</v>
      </c>
      <c r="B34" s="46">
        <v>2025</v>
      </c>
      <c r="C34" s="46" t="s">
        <v>83</v>
      </c>
      <c r="D34" s="137">
        <f>+D22/2</f>
        <v>0.14285714285714285</v>
      </c>
      <c r="E34" s="137">
        <f>+D34</f>
        <v>0.14285714285714285</v>
      </c>
      <c r="F34" s="109">
        <f>IF(E34/D34&gt;100%,100%,E34/D34)</f>
        <v>1</v>
      </c>
      <c r="G34" s="255" t="s">
        <v>453</v>
      </c>
      <c r="H34" s="256"/>
      <c r="I34" s="256"/>
      <c r="J34" s="256"/>
      <c r="K34" s="257"/>
    </row>
    <row r="35" spans="1:11" ht="22" customHeight="1" x14ac:dyDescent="0.35">
      <c r="A35" s="2">
        <v>7</v>
      </c>
      <c r="B35" s="2">
        <v>2026</v>
      </c>
      <c r="C35" s="46" t="s">
        <v>84</v>
      </c>
      <c r="D35" s="137">
        <v>0</v>
      </c>
      <c r="E35" s="137">
        <v>0</v>
      </c>
      <c r="F35" s="38" t="s">
        <v>17</v>
      </c>
      <c r="G35" s="208" t="s">
        <v>95</v>
      </c>
      <c r="H35" s="209"/>
      <c r="I35" s="209"/>
      <c r="J35" s="209"/>
      <c r="K35" s="210"/>
    </row>
    <row r="36" spans="1:11" ht="60.75" customHeight="1" x14ac:dyDescent="0.35">
      <c r="A36" s="2">
        <v>8</v>
      </c>
      <c r="B36" s="2">
        <v>2026</v>
      </c>
      <c r="C36" s="46" t="s">
        <v>86</v>
      </c>
      <c r="D36" s="137">
        <f>+E22/2</f>
        <v>0.14285714285714285</v>
      </c>
      <c r="E36" s="112">
        <v>0.1429</v>
      </c>
      <c r="F36" s="109">
        <f>IF(E36/D36&gt;100%,100%,E36/D36)</f>
        <v>1</v>
      </c>
      <c r="G36" s="262" t="s">
        <v>492</v>
      </c>
      <c r="H36" s="262"/>
      <c r="I36" s="262"/>
      <c r="J36" s="262"/>
      <c r="K36" s="262"/>
    </row>
    <row r="37" spans="1:11" x14ac:dyDescent="0.35">
      <c r="A37" s="2">
        <v>9</v>
      </c>
      <c r="B37" s="2">
        <v>2026</v>
      </c>
      <c r="C37" s="46" t="s">
        <v>81</v>
      </c>
      <c r="D37" s="137">
        <v>0</v>
      </c>
      <c r="E37" s="112"/>
      <c r="F37" s="109"/>
      <c r="G37" s="147"/>
      <c r="H37" s="147"/>
      <c r="I37" s="147"/>
      <c r="J37" s="147"/>
      <c r="K37" s="147"/>
    </row>
    <row r="38" spans="1:11" x14ac:dyDescent="0.35">
      <c r="A38" s="2">
        <v>10</v>
      </c>
      <c r="B38" s="2">
        <v>2026</v>
      </c>
      <c r="C38" s="46" t="s">
        <v>83</v>
      </c>
      <c r="D38" s="137">
        <f>+E22/2</f>
        <v>0.14285714285714285</v>
      </c>
      <c r="E38" s="112"/>
      <c r="F38" s="109"/>
      <c r="G38" s="147"/>
      <c r="H38" s="147"/>
      <c r="I38" s="147"/>
      <c r="J38" s="147"/>
      <c r="K38" s="147"/>
    </row>
  </sheetData>
  <mergeCells count="47">
    <mergeCell ref="J1:K4"/>
    <mergeCell ref="A1:C4"/>
    <mergeCell ref="D1:I4"/>
    <mergeCell ref="A10:B10"/>
    <mergeCell ref="C10:K10"/>
    <mergeCell ref="A9:B9"/>
    <mergeCell ref="C9:K9"/>
    <mergeCell ref="A6:B6"/>
    <mergeCell ref="C6:K6"/>
    <mergeCell ref="A8:B8"/>
    <mergeCell ref="D8:K8"/>
    <mergeCell ref="A7:B7"/>
    <mergeCell ref="C7:K7"/>
    <mergeCell ref="A11:B11"/>
    <mergeCell ref="C11:K11"/>
    <mergeCell ref="A12:B12"/>
    <mergeCell ref="C12:K12"/>
    <mergeCell ref="A13:B13"/>
    <mergeCell ref="C13:K13"/>
    <mergeCell ref="A14:B14"/>
    <mergeCell ref="C14:K14"/>
    <mergeCell ref="A15:B15"/>
    <mergeCell ref="C15:K15"/>
    <mergeCell ref="A16:B16"/>
    <mergeCell ref="C16:K16"/>
    <mergeCell ref="A17:B17"/>
    <mergeCell ref="C17:K17"/>
    <mergeCell ref="A18:B18"/>
    <mergeCell ref="C18:K18"/>
    <mergeCell ref="G32:K32"/>
    <mergeCell ref="C20:H20"/>
    <mergeCell ref="A21:B21"/>
    <mergeCell ref="A22:B22"/>
    <mergeCell ref="A23:B23"/>
    <mergeCell ref="A24:B24"/>
    <mergeCell ref="A25:B25"/>
    <mergeCell ref="A27:K27"/>
    <mergeCell ref="G28:K28"/>
    <mergeCell ref="G29:K29"/>
    <mergeCell ref="G30:K30"/>
    <mergeCell ref="G31:K31"/>
    <mergeCell ref="G35:K35"/>
    <mergeCell ref="G36:K36"/>
    <mergeCell ref="G37:K37"/>
    <mergeCell ref="G38:K38"/>
    <mergeCell ref="G33:K33"/>
    <mergeCell ref="G34:K34"/>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09FF1-D4B8-44A8-9FAD-30B0CE4939D0}">
  <sheetPr>
    <tabColor theme="8" tint="0.79998168889431442"/>
  </sheetPr>
  <dimension ref="A1:M38"/>
  <sheetViews>
    <sheetView zoomScale="60" zoomScaleNormal="60" workbookViewId="0">
      <selection activeCell="C17" sqref="C17:K17"/>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6384" width="10.81640625" style="1"/>
  </cols>
  <sheetData>
    <row r="1" spans="1:13" s="62" customFormat="1" ht="22.5" customHeight="1" x14ac:dyDescent="0.35">
      <c r="A1" s="167"/>
      <c r="B1" s="168"/>
      <c r="C1" s="169"/>
      <c r="D1" s="176" t="s">
        <v>37</v>
      </c>
      <c r="E1" s="177"/>
      <c r="F1" s="177"/>
      <c r="G1" s="177"/>
      <c r="H1" s="177"/>
      <c r="I1" s="177"/>
      <c r="J1" s="166" t="s">
        <v>1</v>
      </c>
      <c r="K1" s="166"/>
    </row>
    <row r="2" spans="1:13" s="62" customFormat="1" ht="22.5" customHeight="1" x14ac:dyDescent="0.35">
      <c r="A2" s="170"/>
      <c r="B2" s="171"/>
      <c r="C2" s="172"/>
      <c r="D2" s="177"/>
      <c r="E2" s="177"/>
      <c r="F2" s="177"/>
      <c r="G2" s="177"/>
      <c r="H2" s="177"/>
      <c r="I2" s="177"/>
      <c r="J2" s="166"/>
      <c r="K2" s="166"/>
    </row>
    <row r="3" spans="1:13" s="62" customFormat="1" ht="22.5" customHeight="1" x14ac:dyDescent="0.35">
      <c r="A3" s="170"/>
      <c r="B3" s="171"/>
      <c r="C3" s="172"/>
      <c r="D3" s="177"/>
      <c r="E3" s="177"/>
      <c r="F3" s="177"/>
      <c r="G3" s="177"/>
      <c r="H3" s="177"/>
      <c r="I3" s="177"/>
      <c r="J3" s="166"/>
      <c r="K3" s="166"/>
    </row>
    <row r="4" spans="1:13" s="62" customFormat="1" ht="22.5" customHeight="1" x14ac:dyDescent="0.35">
      <c r="A4" s="173"/>
      <c r="B4" s="174"/>
      <c r="C4" s="175"/>
      <c r="D4" s="177"/>
      <c r="E4" s="177"/>
      <c r="F4" s="177"/>
      <c r="G4" s="177"/>
      <c r="H4" s="177"/>
      <c r="I4" s="177"/>
      <c r="J4" s="166"/>
      <c r="K4" s="166"/>
    </row>
    <row r="5" spans="1:13" s="4" customFormat="1" ht="20" x14ac:dyDescent="0.35">
      <c r="J5" s="7"/>
      <c r="K5" s="8"/>
    </row>
    <row r="6" spans="1:13" ht="72.75" customHeight="1" x14ac:dyDescent="0.35">
      <c r="A6" s="155" t="s">
        <v>38</v>
      </c>
      <c r="B6" s="155"/>
      <c r="C6" s="218" t="s">
        <v>32</v>
      </c>
      <c r="D6" s="218"/>
      <c r="E6" s="218"/>
      <c r="F6" s="218"/>
      <c r="G6" s="218"/>
      <c r="H6" s="218"/>
      <c r="I6" s="218"/>
      <c r="J6" s="218"/>
      <c r="K6" s="218"/>
    </row>
    <row r="7" spans="1:13" ht="28" customHeight="1" x14ac:dyDescent="0.35">
      <c r="A7" s="155" t="s">
        <v>472</v>
      </c>
      <c r="B7" s="155"/>
      <c r="C7" s="146" t="s">
        <v>474</v>
      </c>
      <c r="D7" s="146"/>
      <c r="E7" s="146"/>
      <c r="F7" s="146"/>
      <c r="G7" s="146"/>
      <c r="H7" s="146"/>
      <c r="I7" s="146"/>
      <c r="J7" s="146"/>
      <c r="K7" s="146"/>
    </row>
    <row r="8" spans="1:13" ht="51.75" customHeight="1" x14ac:dyDescent="0.35">
      <c r="A8" s="155" t="s">
        <v>40</v>
      </c>
      <c r="B8" s="155"/>
      <c r="C8" s="51" t="s">
        <v>213</v>
      </c>
      <c r="D8" s="248" t="s">
        <v>34</v>
      </c>
      <c r="E8" s="249"/>
      <c r="F8" s="249"/>
      <c r="G8" s="249"/>
      <c r="H8" s="249"/>
      <c r="I8" s="249"/>
      <c r="J8" s="249"/>
      <c r="K8" s="250"/>
    </row>
    <row r="9" spans="1:13" ht="18.5" x14ac:dyDescent="0.35">
      <c r="A9" s="155" t="s">
        <v>42</v>
      </c>
      <c r="B9" s="155"/>
      <c r="C9" s="218" t="s">
        <v>214</v>
      </c>
      <c r="D9" s="218"/>
      <c r="E9" s="218"/>
      <c r="F9" s="218"/>
      <c r="G9" s="218"/>
      <c r="H9" s="218"/>
      <c r="I9" s="218"/>
      <c r="J9" s="218"/>
      <c r="K9" s="218"/>
      <c r="M9" s="54"/>
    </row>
    <row r="10" spans="1:13" ht="18.75" customHeight="1" x14ac:dyDescent="0.35">
      <c r="A10" s="155" t="s">
        <v>44</v>
      </c>
      <c r="B10" s="155"/>
      <c r="C10" s="218" t="s">
        <v>215</v>
      </c>
      <c r="D10" s="218"/>
      <c r="E10" s="218"/>
      <c r="F10" s="218"/>
      <c r="G10" s="218"/>
      <c r="H10" s="218"/>
      <c r="I10" s="218"/>
      <c r="J10" s="218"/>
      <c r="K10" s="218"/>
      <c r="M10" s="54"/>
    </row>
    <row r="11" spans="1:13" ht="18" customHeight="1" x14ac:dyDescent="0.35">
      <c r="A11" s="155" t="s">
        <v>46</v>
      </c>
      <c r="B11" s="155"/>
      <c r="C11" s="218" t="s">
        <v>214</v>
      </c>
      <c r="D11" s="218"/>
      <c r="E11" s="218"/>
      <c r="F11" s="218"/>
      <c r="G11" s="218"/>
      <c r="H11" s="218"/>
      <c r="I11" s="218"/>
      <c r="J11" s="218"/>
      <c r="K11" s="218"/>
      <c r="M11" s="54"/>
    </row>
    <row r="12" spans="1:13" ht="18.5" x14ac:dyDescent="0.35">
      <c r="A12" s="155" t="s">
        <v>48</v>
      </c>
      <c r="B12" s="155"/>
      <c r="C12" s="219" t="s">
        <v>49</v>
      </c>
      <c r="D12" s="219"/>
      <c r="E12" s="219"/>
      <c r="F12" s="219"/>
      <c r="G12" s="219"/>
      <c r="H12" s="219"/>
      <c r="I12" s="219"/>
      <c r="J12" s="219"/>
      <c r="K12" s="219"/>
    </row>
    <row r="13" spans="1:13" ht="18.5" x14ac:dyDescent="0.35">
      <c r="A13" s="155" t="s">
        <v>50</v>
      </c>
      <c r="B13" s="156"/>
      <c r="C13" s="220" t="s">
        <v>51</v>
      </c>
      <c r="D13" s="221"/>
      <c r="E13" s="221"/>
      <c r="F13" s="221"/>
      <c r="G13" s="221"/>
      <c r="H13" s="221"/>
      <c r="I13" s="221"/>
      <c r="J13" s="221"/>
      <c r="K13" s="222"/>
    </row>
    <row r="14" spans="1:13" ht="18.5" x14ac:dyDescent="0.35">
      <c r="A14" s="155" t="s">
        <v>52</v>
      </c>
      <c r="B14" s="155"/>
      <c r="C14" s="260" t="s">
        <v>216</v>
      </c>
      <c r="D14" s="260"/>
      <c r="E14" s="260"/>
      <c r="F14" s="260"/>
      <c r="G14" s="260"/>
      <c r="H14" s="260"/>
      <c r="I14" s="260"/>
      <c r="J14" s="260"/>
      <c r="K14" s="260"/>
    </row>
    <row r="15" spans="1:13" ht="18.5" x14ac:dyDescent="0.35">
      <c r="A15" s="155" t="s">
        <v>54</v>
      </c>
      <c r="B15" s="155"/>
      <c r="C15" s="218" t="s">
        <v>217</v>
      </c>
      <c r="D15" s="218"/>
      <c r="E15" s="218"/>
      <c r="F15" s="218"/>
      <c r="G15" s="218"/>
      <c r="H15" s="218"/>
      <c r="I15" s="218"/>
      <c r="J15" s="218"/>
      <c r="K15" s="218"/>
    </row>
    <row r="16" spans="1:13" ht="18.5" x14ac:dyDescent="0.35">
      <c r="A16" s="155" t="s">
        <v>56</v>
      </c>
      <c r="B16" s="155"/>
      <c r="C16" s="218" t="s">
        <v>218</v>
      </c>
      <c r="D16" s="218"/>
      <c r="E16" s="218"/>
      <c r="F16" s="218"/>
      <c r="G16" s="218"/>
      <c r="H16" s="218"/>
      <c r="I16" s="218"/>
      <c r="J16" s="218"/>
      <c r="K16" s="218"/>
    </row>
    <row r="17" spans="1:13" ht="18.5" x14ac:dyDescent="0.35">
      <c r="A17" s="155" t="s">
        <v>58</v>
      </c>
      <c r="B17" s="155"/>
      <c r="C17" s="218">
        <v>0</v>
      </c>
      <c r="D17" s="218"/>
      <c r="E17" s="218"/>
      <c r="F17" s="218"/>
      <c r="G17" s="218"/>
      <c r="H17" s="218"/>
      <c r="I17" s="218"/>
      <c r="J17" s="218"/>
      <c r="K17" s="218"/>
    </row>
    <row r="18" spans="1:13" ht="18.5" x14ac:dyDescent="0.35">
      <c r="A18" s="155" t="s">
        <v>61</v>
      </c>
      <c r="B18" s="155"/>
      <c r="C18" s="218" t="s">
        <v>62</v>
      </c>
      <c r="D18" s="218"/>
      <c r="E18" s="218"/>
      <c r="F18" s="218"/>
      <c r="G18" s="218"/>
      <c r="H18" s="218"/>
      <c r="I18" s="218"/>
      <c r="J18" s="218"/>
      <c r="K18" s="218"/>
    </row>
    <row r="19" spans="1:13" ht="29.25" customHeight="1" x14ac:dyDescent="0.35">
      <c r="A19" s="5"/>
      <c r="B19" s="5"/>
    </row>
    <row r="20" spans="1:13" ht="29.25" customHeight="1" x14ac:dyDescent="0.35">
      <c r="A20" s="5"/>
      <c r="B20" s="5"/>
      <c r="C20" s="151" t="s">
        <v>63</v>
      </c>
      <c r="D20" s="151"/>
      <c r="E20" s="151"/>
      <c r="F20" s="151"/>
      <c r="G20" s="151"/>
      <c r="H20" s="151"/>
      <c r="I20" s="73"/>
    </row>
    <row r="21" spans="1:13" ht="16"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2">
        <v>0</v>
      </c>
      <c r="D22" s="2">
        <v>1</v>
      </c>
      <c r="E22" s="2">
        <v>0</v>
      </c>
      <c r="F22" s="2">
        <v>0</v>
      </c>
      <c r="G22" s="2">
        <v>0</v>
      </c>
      <c r="H22" s="3">
        <v>1</v>
      </c>
      <c r="I22" s="73"/>
    </row>
    <row r="23" spans="1:13" ht="29.25" customHeight="1" x14ac:dyDescent="0.35">
      <c r="A23" s="164" t="s">
        <v>71</v>
      </c>
      <c r="B23" s="164"/>
      <c r="C23" s="55" t="s">
        <v>17</v>
      </c>
      <c r="D23" s="2">
        <v>0</v>
      </c>
      <c r="E23" s="2">
        <f>+SUM(E35:E38)</f>
        <v>0</v>
      </c>
      <c r="F23" s="2">
        <f t="shared" ref="F23:G23" si="0">+SUM(F35:F38)</f>
        <v>0</v>
      </c>
      <c r="G23" s="2">
        <f t="shared" si="0"/>
        <v>0</v>
      </c>
      <c r="H23" s="42">
        <f>SUM(C23:G23)</f>
        <v>0</v>
      </c>
      <c r="I23" s="72"/>
    </row>
    <row r="24" spans="1:13" ht="29.25" customHeight="1" x14ac:dyDescent="0.35">
      <c r="A24" s="164" t="s">
        <v>72</v>
      </c>
      <c r="B24" s="164"/>
      <c r="C24" s="21" t="s">
        <v>17</v>
      </c>
      <c r="D24" s="20">
        <f t="shared" ref="D24" si="1">D23/D22</f>
        <v>0</v>
      </c>
      <c r="E24" s="20">
        <f>IFERROR(IF(E23/E22&gt;100%,100%,E23/E22),0)</f>
        <v>0</v>
      </c>
      <c r="F24" s="20">
        <f t="shared" ref="F24:G24" si="2">IFERROR(IF(F23/F22&gt;100%,100%,F23/F22),0)</f>
        <v>0</v>
      </c>
      <c r="G24" s="20">
        <f t="shared" si="2"/>
        <v>0</v>
      </c>
      <c r="H24" s="21" t="s">
        <v>17</v>
      </c>
      <c r="I24" s="73"/>
    </row>
    <row r="25" spans="1:13" ht="29.25" customHeight="1" x14ac:dyDescent="0.35">
      <c r="A25" s="164" t="s">
        <v>7</v>
      </c>
      <c r="B25" s="164"/>
      <c r="C25" s="21" t="s">
        <v>17</v>
      </c>
      <c r="D25" s="21">
        <f>D24</f>
        <v>0</v>
      </c>
      <c r="E25" s="135">
        <f>((SUM(D23:E23))/$H$22)</f>
        <v>0</v>
      </c>
      <c r="F25" s="79" t="s">
        <v>17</v>
      </c>
      <c r="G25" s="79" t="s">
        <v>17</v>
      </c>
      <c r="H25" s="77">
        <f>MAXA(C25:G25)</f>
        <v>0</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29"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75">
        <v>0</v>
      </c>
      <c r="E29" s="75" t="s">
        <v>17</v>
      </c>
      <c r="F29" s="75" t="s">
        <v>17</v>
      </c>
      <c r="G29" s="148" t="s">
        <v>108</v>
      </c>
      <c r="H29" s="149"/>
      <c r="I29" s="149"/>
      <c r="J29" s="149"/>
      <c r="K29" s="150"/>
    </row>
    <row r="30" spans="1:13" x14ac:dyDescent="0.35">
      <c r="A30" s="2">
        <v>2</v>
      </c>
      <c r="B30" s="46">
        <v>2024</v>
      </c>
      <c r="C30" s="46" t="s">
        <v>83</v>
      </c>
      <c r="D30" s="75">
        <v>0</v>
      </c>
      <c r="E30" s="75" t="s">
        <v>17</v>
      </c>
      <c r="F30" s="75" t="s">
        <v>17</v>
      </c>
      <c r="G30" s="148" t="s">
        <v>108</v>
      </c>
      <c r="H30" s="149"/>
      <c r="I30" s="149"/>
      <c r="J30" s="149"/>
      <c r="K30" s="150"/>
    </row>
    <row r="31" spans="1:13" ht="147.75" customHeight="1" x14ac:dyDescent="0.35">
      <c r="A31" s="2">
        <v>3</v>
      </c>
      <c r="B31" s="46">
        <v>2025</v>
      </c>
      <c r="C31" s="46" t="s">
        <v>84</v>
      </c>
      <c r="D31" s="75">
        <v>0</v>
      </c>
      <c r="E31" s="75" t="s">
        <v>17</v>
      </c>
      <c r="F31" s="75" t="s">
        <v>17</v>
      </c>
      <c r="G31" s="148" t="s">
        <v>219</v>
      </c>
      <c r="H31" s="149"/>
      <c r="I31" s="149"/>
      <c r="J31" s="149"/>
      <c r="K31" s="150"/>
    </row>
    <row r="32" spans="1:13" ht="96.75" customHeight="1" x14ac:dyDescent="0.35">
      <c r="A32" s="2">
        <v>4</v>
      </c>
      <c r="B32" s="46">
        <v>2025</v>
      </c>
      <c r="C32" s="46" t="s">
        <v>86</v>
      </c>
      <c r="D32" s="75">
        <v>0</v>
      </c>
      <c r="E32" s="75" t="s">
        <v>17</v>
      </c>
      <c r="F32" s="75" t="s">
        <v>17</v>
      </c>
      <c r="G32" s="148" t="s">
        <v>220</v>
      </c>
      <c r="H32" s="149"/>
      <c r="I32" s="149"/>
      <c r="J32" s="149"/>
      <c r="K32" s="150"/>
      <c r="M32" s="30"/>
    </row>
    <row r="33" spans="1:11" ht="139.5" customHeight="1" x14ac:dyDescent="0.35">
      <c r="A33" s="2">
        <v>5</v>
      </c>
      <c r="B33" s="46">
        <v>2025</v>
      </c>
      <c r="C33" s="46" t="s">
        <v>81</v>
      </c>
      <c r="D33" s="75">
        <v>0</v>
      </c>
      <c r="E33" s="75">
        <v>0</v>
      </c>
      <c r="F33" s="75" t="s">
        <v>17</v>
      </c>
      <c r="G33" s="148" t="s">
        <v>221</v>
      </c>
      <c r="H33" s="149"/>
      <c r="I33" s="149"/>
      <c r="J33" s="149"/>
      <c r="K33" s="150"/>
    </row>
    <row r="34" spans="1:11" ht="354.65" customHeight="1" x14ac:dyDescent="0.35">
      <c r="A34" s="2">
        <v>6</v>
      </c>
      <c r="B34" s="46">
        <v>2025</v>
      </c>
      <c r="C34" s="46" t="s">
        <v>83</v>
      </c>
      <c r="D34" s="75">
        <v>1</v>
      </c>
      <c r="E34" s="75">
        <v>0</v>
      </c>
      <c r="F34" s="31">
        <f t="shared" ref="F34" si="3">IF(E34/D34&gt;100%,100%,E34/D34)</f>
        <v>0</v>
      </c>
      <c r="G34" s="279" t="s">
        <v>441</v>
      </c>
      <c r="H34" s="149"/>
      <c r="I34" s="149"/>
      <c r="J34" s="149"/>
      <c r="K34" s="150"/>
    </row>
    <row r="35" spans="1:11" ht="169.5" customHeight="1" x14ac:dyDescent="0.35">
      <c r="A35" s="2">
        <v>7</v>
      </c>
      <c r="B35" s="2">
        <v>2026</v>
      </c>
      <c r="C35" s="46" t="s">
        <v>84</v>
      </c>
      <c r="D35" s="2">
        <v>0</v>
      </c>
      <c r="E35" s="2">
        <v>0</v>
      </c>
      <c r="F35" s="75" t="s">
        <v>17</v>
      </c>
      <c r="G35" s="240" t="s">
        <v>466</v>
      </c>
      <c r="H35" s="241"/>
      <c r="I35" s="241"/>
      <c r="J35" s="241"/>
      <c r="K35" s="242"/>
    </row>
    <row r="36" spans="1:11" ht="322" customHeight="1" x14ac:dyDescent="0.35">
      <c r="A36" s="2">
        <v>8</v>
      </c>
      <c r="B36" s="2">
        <v>2026</v>
      </c>
      <c r="C36" s="46" t="s">
        <v>86</v>
      </c>
      <c r="D36" s="134">
        <v>0</v>
      </c>
      <c r="E36" s="134">
        <v>0</v>
      </c>
      <c r="F36" s="75" t="s">
        <v>17</v>
      </c>
      <c r="G36" s="148" t="s">
        <v>485</v>
      </c>
      <c r="H36" s="149"/>
      <c r="I36" s="149"/>
      <c r="J36" s="149"/>
      <c r="K36" s="150"/>
    </row>
    <row r="37" spans="1:11" x14ac:dyDescent="0.35">
      <c r="A37" s="2">
        <v>9</v>
      </c>
      <c r="B37" s="2">
        <v>2026</v>
      </c>
      <c r="C37" s="46" t="s">
        <v>81</v>
      </c>
      <c r="D37" s="2">
        <v>0</v>
      </c>
      <c r="E37" s="2">
        <v>0</v>
      </c>
      <c r="F37" s="31"/>
      <c r="G37" s="148"/>
      <c r="H37" s="149"/>
      <c r="I37" s="149"/>
      <c r="J37" s="149"/>
      <c r="K37" s="150"/>
    </row>
    <row r="38" spans="1:11" x14ac:dyDescent="0.35">
      <c r="A38" s="2">
        <v>10</v>
      </c>
      <c r="B38" s="2">
        <v>2026</v>
      </c>
      <c r="C38" s="46" t="s">
        <v>83</v>
      </c>
      <c r="D38" s="2">
        <v>0</v>
      </c>
      <c r="E38" s="2">
        <v>0</v>
      </c>
      <c r="F38" s="31"/>
      <c r="G38" s="148"/>
      <c r="H38" s="149"/>
      <c r="I38" s="149"/>
      <c r="J38" s="149"/>
      <c r="K38" s="150"/>
    </row>
  </sheetData>
  <mergeCells count="47">
    <mergeCell ref="J1:K4"/>
    <mergeCell ref="D1:I4"/>
    <mergeCell ref="A1:C4"/>
    <mergeCell ref="A10:B10"/>
    <mergeCell ref="C10:K10"/>
    <mergeCell ref="A9:B9"/>
    <mergeCell ref="C9:K9"/>
    <mergeCell ref="A6:B6"/>
    <mergeCell ref="C6:K6"/>
    <mergeCell ref="A8:B8"/>
    <mergeCell ref="D8:K8"/>
    <mergeCell ref="A7:B7"/>
    <mergeCell ref="C7:K7"/>
    <mergeCell ref="A11:B11"/>
    <mergeCell ref="C11:K11"/>
    <mergeCell ref="A12:B12"/>
    <mergeCell ref="C12:K12"/>
    <mergeCell ref="A13:B13"/>
    <mergeCell ref="C13:K13"/>
    <mergeCell ref="A14:B14"/>
    <mergeCell ref="C14:K14"/>
    <mergeCell ref="A15:B15"/>
    <mergeCell ref="C15:K15"/>
    <mergeCell ref="A16:B16"/>
    <mergeCell ref="C16:K16"/>
    <mergeCell ref="A17:B17"/>
    <mergeCell ref="C17:K17"/>
    <mergeCell ref="A18:B18"/>
    <mergeCell ref="C18:K18"/>
    <mergeCell ref="G32:K32"/>
    <mergeCell ref="C20:H20"/>
    <mergeCell ref="A21:B21"/>
    <mergeCell ref="A22:B22"/>
    <mergeCell ref="A23:B23"/>
    <mergeCell ref="A24:B24"/>
    <mergeCell ref="A25:B25"/>
    <mergeCell ref="A27:K27"/>
    <mergeCell ref="G28:K28"/>
    <mergeCell ref="G29:K29"/>
    <mergeCell ref="G30:K30"/>
    <mergeCell ref="G31:K31"/>
    <mergeCell ref="G35:K35"/>
    <mergeCell ref="G36:K36"/>
    <mergeCell ref="G37:K37"/>
    <mergeCell ref="G38:K38"/>
    <mergeCell ref="G33:K33"/>
    <mergeCell ref="G34:K34"/>
  </mergeCells>
  <pageMargins left="0.7" right="0.7" top="0.75" bottom="0.75" header="0.3" footer="0.3"/>
  <ignoredErrors>
    <ignoredError sqref="E23" formulaRange="1"/>
  </ignoredErrors>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942F5-891A-43FA-A41D-7AA72050197B}">
  <sheetPr>
    <tabColor theme="8" tint="0.79998168889431442"/>
  </sheetPr>
  <dimension ref="A1:M38"/>
  <sheetViews>
    <sheetView zoomScale="60" zoomScaleNormal="60" workbookViewId="0">
      <selection activeCell="E36" sqref="E36"/>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6384" width="10.81640625" style="1"/>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s="4" customFormat="1" ht="20" x14ac:dyDescent="0.35">
      <c r="J5" s="7"/>
      <c r="K5" s="8"/>
    </row>
    <row r="6" spans="1:12" ht="72.75" customHeight="1" x14ac:dyDescent="0.35">
      <c r="A6" s="155" t="s">
        <v>38</v>
      </c>
      <c r="B6" s="155"/>
      <c r="C6" s="218" t="s">
        <v>32</v>
      </c>
      <c r="D6" s="218"/>
      <c r="E6" s="218"/>
      <c r="F6" s="218"/>
      <c r="G6" s="218"/>
      <c r="H6" s="218"/>
      <c r="I6" s="218"/>
      <c r="J6" s="218"/>
      <c r="K6" s="218"/>
    </row>
    <row r="7" spans="1:12" ht="29" customHeight="1" x14ac:dyDescent="0.35">
      <c r="A7" s="155" t="s">
        <v>472</v>
      </c>
      <c r="B7" s="155"/>
      <c r="C7" s="146" t="s">
        <v>477</v>
      </c>
      <c r="D7" s="146"/>
      <c r="E7" s="146"/>
      <c r="F7" s="146"/>
      <c r="G7" s="146"/>
      <c r="H7" s="146"/>
      <c r="I7" s="146"/>
      <c r="J7" s="146"/>
      <c r="K7" s="146"/>
    </row>
    <row r="8" spans="1:12" ht="36.75" customHeight="1" x14ac:dyDescent="0.35">
      <c r="A8" s="155" t="s">
        <v>40</v>
      </c>
      <c r="B8" s="155"/>
      <c r="C8" s="51" t="s">
        <v>222</v>
      </c>
      <c r="D8" s="248" t="s">
        <v>35</v>
      </c>
      <c r="E8" s="249"/>
      <c r="F8" s="249"/>
      <c r="G8" s="249"/>
      <c r="H8" s="249"/>
      <c r="I8" s="249"/>
      <c r="J8" s="249"/>
      <c r="K8" s="249"/>
    </row>
    <row r="9" spans="1:12" ht="18.5" x14ac:dyDescent="0.35">
      <c r="A9" s="155" t="s">
        <v>42</v>
      </c>
      <c r="B9" s="155"/>
      <c r="C9" s="218" t="s">
        <v>223</v>
      </c>
      <c r="D9" s="218"/>
      <c r="E9" s="218"/>
      <c r="F9" s="218"/>
      <c r="G9" s="218"/>
      <c r="H9" s="218"/>
      <c r="I9" s="218"/>
      <c r="J9" s="218"/>
      <c r="K9" s="218"/>
      <c r="L9" s="54"/>
    </row>
    <row r="10" spans="1:12" ht="18.75" customHeight="1" x14ac:dyDescent="0.35">
      <c r="A10" s="155" t="s">
        <v>44</v>
      </c>
      <c r="B10" s="155"/>
      <c r="C10" s="218" t="s">
        <v>224</v>
      </c>
      <c r="D10" s="218"/>
      <c r="E10" s="218"/>
      <c r="F10" s="218"/>
      <c r="G10" s="218"/>
      <c r="H10" s="218"/>
      <c r="I10" s="218"/>
      <c r="J10" s="218"/>
      <c r="K10" s="218"/>
      <c r="L10" s="54"/>
    </row>
    <row r="11" spans="1:12" ht="18" customHeight="1" x14ac:dyDescent="0.35">
      <c r="A11" s="155" t="s">
        <v>46</v>
      </c>
      <c r="B11" s="155"/>
      <c r="C11" s="218" t="s">
        <v>225</v>
      </c>
      <c r="D11" s="218"/>
      <c r="E11" s="218"/>
      <c r="F11" s="218"/>
      <c r="G11" s="218"/>
      <c r="H11" s="218"/>
      <c r="I11" s="218"/>
      <c r="J11" s="218"/>
      <c r="K11" s="218"/>
      <c r="L11" s="54"/>
    </row>
    <row r="12" spans="1:12" ht="18.5" x14ac:dyDescent="0.35">
      <c r="A12" s="155" t="s">
        <v>48</v>
      </c>
      <c r="B12" s="155"/>
      <c r="C12" s="219" t="s">
        <v>49</v>
      </c>
      <c r="D12" s="219"/>
      <c r="E12" s="219"/>
      <c r="F12" s="219"/>
      <c r="G12" s="219"/>
      <c r="H12" s="219"/>
      <c r="I12" s="219"/>
      <c r="J12" s="219"/>
      <c r="K12" s="219"/>
    </row>
    <row r="13" spans="1:12" ht="18.5" x14ac:dyDescent="0.35">
      <c r="A13" s="155" t="s">
        <v>50</v>
      </c>
      <c r="B13" s="156"/>
      <c r="C13" s="220" t="s">
        <v>51</v>
      </c>
      <c r="D13" s="221"/>
      <c r="E13" s="221"/>
      <c r="F13" s="221"/>
      <c r="G13" s="221"/>
      <c r="H13" s="221"/>
      <c r="I13" s="221"/>
      <c r="J13" s="221"/>
      <c r="K13" s="221"/>
    </row>
    <row r="14" spans="1:12" ht="18.5" x14ac:dyDescent="0.35">
      <c r="A14" s="155" t="s">
        <v>52</v>
      </c>
      <c r="B14" s="155"/>
      <c r="C14" s="260" t="s">
        <v>226</v>
      </c>
      <c r="D14" s="260"/>
      <c r="E14" s="260"/>
      <c r="F14" s="260"/>
      <c r="G14" s="260"/>
      <c r="H14" s="260"/>
      <c r="I14" s="260"/>
      <c r="J14" s="260"/>
      <c r="K14" s="260"/>
    </row>
    <row r="15" spans="1:12" ht="18.5" x14ac:dyDescent="0.35">
      <c r="A15" s="155" t="s">
        <v>54</v>
      </c>
      <c r="B15" s="155"/>
      <c r="C15" s="218" t="s">
        <v>227</v>
      </c>
      <c r="D15" s="218"/>
      <c r="E15" s="218"/>
      <c r="F15" s="218"/>
      <c r="G15" s="218"/>
      <c r="H15" s="218"/>
      <c r="I15" s="218"/>
      <c r="J15" s="218"/>
      <c r="K15" s="218"/>
    </row>
    <row r="16" spans="1:12" ht="18.5" x14ac:dyDescent="0.35">
      <c r="A16" s="155" t="s">
        <v>56</v>
      </c>
      <c r="B16" s="155"/>
      <c r="C16" s="218" t="s">
        <v>228</v>
      </c>
      <c r="D16" s="218"/>
      <c r="E16" s="218"/>
      <c r="F16" s="218"/>
      <c r="G16" s="218"/>
      <c r="H16" s="218"/>
      <c r="I16" s="218"/>
      <c r="J16" s="218"/>
      <c r="K16" s="218"/>
    </row>
    <row r="17" spans="1:13" ht="18.75" customHeight="1" x14ac:dyDescent="0.35">
      <c r="A17" s="155" t="s">
        <v>58</v>
      </c>
      <c r="B17" s="155"/>
      <c r="C17" s="218" t="s">
        <v>17</v>
      </c>
      <c r="D17" s="218"/>
      <c r="E17" s="218"/>
      <c r="F17" s="218"/>
      <c r="G17" s="218" t="s">
        <v>60</v>
      </c>
      <c r="H17" s="218"/>
      <c r="I17" s="218"/>
      <c r="J17" s="218"/>
      <c r="K17" s="218"/>
    </row>
    <row r="18" spans="1:13" ht="18.5" x14ac:dyDescent="0.35">
      <c r="A18" s="155" t="s">
        <v>61</v>
      </c>
      <c r="B18" s="155"/>
      <c r="C18" s="223" t="s">
        <v>62</v>
      </c>
      <c r="D18" s="223"/>
      <c r="E18" s="223"/>
      <c r="F18" s="223"/>
      <c r="G18" s="223"/>
      <c r="H18" s="223"/>
      <c r="I18" s="223"/>
      <c r="J18" s="223"/>
      <c r="K18" s="223"/>
    </row>
    <row r="19" spans="1:13" ht="29.25" customHeight="1" x14ac:dyDescent="0.35">
      <c r="A19" s="5"/>
      <c r="B19" s="5"/>
    </row>
    <row r="20" spans="1:13" ht="29.25" customHeight="1" x14ac:dyDescent="0.35">
      <c r="A20" s="5"/>
      <c r="B20" s="5"/>
      <c r="C20" s="151" t="s">
        <v>63</v>
      </c>
      <c r="D20" s="151"/>
      <c r="E20" s="151"/>
      <c r="F20" s="151"/>
      <c r="G20" s="151"/>
      <c r="H20" s="151"/>
      <c r="I20" s="73"/>
    </row>
    <row r="21" spans="1:13" ht="16"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2">
        <v>1</v>
      </c>
      <c r="D22" s="2">
        <v>1</v>
      </c>
      <c r="E22" s="2">
        <v>1</v>
      </c>
      <c r="F22" s="2">
        <v>1</v>
      </c>
      <c r="G22" s="2">
        <v>0</v>
      </c>
      <c r="H22" s="61">
        <v>4</v>
      </c>
      <c r="I22" s="73"/>
    </row>
    <row r="23" spans="1:13" ht="29.25" customHeight="1" x14ac:dyDescent="0.35">
      <c r="A23" s="164" t="s">
        <v>71</v>
      </c>
      <c r="B23" s="164"/>
      <c r="C23" s="86">
        <v>1</v>
      </c>
      <c r="D23" s="86">
        <f>+SUM(E31:E34)</f>
        <v>1</v>
      </c>
      <c r="E23" s="86">
        <f>+SUM(E35:E38)</f>
        <v>1</v>
      </c>
      <c r="F23" s="86"/>
      <c r="G23" s="86"/>
      <c r="H23" s="87">
        <f>SUM(C23:G23)</f>
        <v>3</v>
      </c>
      <c r="I23" s="73"/>
    </row>
    <row r="24" spans="1:13" ht="29.25" customHeight="1" x14ac:dyDescent="0.35">
      <c r="A24" s="164" t="s">
        <v>72</v>
      </c>
      <c r="B24" s="164"/>
      <c r="C24" s="20">
        <f t="shared" ref="C24:E24" si="0">C23/C22</f>
        <v>1</v>
      </c>
      <c r="D24" s="20">
        <f t="shared" si="0"/>
        <v>1</v>
      </c>
      <c r="E24" s="20">
        <f t="shared" si="0"/>
        <v>1</v>
      </c>
      <c r="F24" s="136">
        <f>IFERROR(IF(F23/F22&gt;100%,100%,F23/F22),0)</f>
        <v>0</v>
      </c>
      <c r="G24" s="136">
        <f>IFERROR(IF(G23/G22&gt;100%,100%,G23/G22),0)</f>
        <v>0</v>
      </c>
      <c r="H24" s="21" t="s">
        <v>17</v>
      </c>
      <c r="I24" s="73"/>
    </row>
    <row r="25" spans="1:13" ht="29.25" customHeight="1" x14ac:dyDescent="0.35">
      <c r="A25" s="164" t="s">
        <v>7</v>
      </c>
      <c r="B25" s="164"/>
      <c r="C25" s="21">
        <f>C23/$H$22</f>
        <v>0.25</v>
      </c>
      <c r="D25" s="21">
        <f>(SUM(C23:D23))/$H$22</f>
        <v>0.5</v>
      </c>
      <c r="E25" s="21">
        <f>(SUM(C23:E23))/$H$22</f>
        <v>0.75</v>
      </c>
      <c r="F25" s="79">
        <f>(SUM(C23:F23))/$H$22</f>
        <v>0.75</v>
      </c>
      <c r="G25" s="79">
        <f>(SUM(C23:G23))/$H$22</f>
        <v>0.75</v>
      </c>
      <c r="H25" s="77">
        <f>MAXA(C25:G25)</f>
        <v>0.75</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29"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75">
        <v>0</v>
      </c>
      <c r="E29" s="75" t="s">
        <v>17</v>
      </c>
      <c r="F29" s="75" t="s">
        <v>17</v>
      </c>
      <c r="G29" s="148" t="s">
        <v>229</v>
      </c>
      <c r="H29" s="149"/>
      <c r="I29" s="149"/>
      <c r="J29" s="149"/>
      <c r="K29" s="150"/>
    </row>
    <row r="30" spans="1:13" ht="69" customHeight="1" x14ac:dyDescent="0.35">
      <c r="A30" s="2">
        <v>2</v>
      </c>
      <c r="B30" s="46">
        <v>2024</v>
      </c>
      <c r="C30" s="46" t="s">
        <v>83</v>
      </c>
      <c r="D30" s="75">
        <v>1</v>
      </c>
      <c r="E30" s="75">
        <v>1</v>
      </c>
      <c r="F30" s="31">
        <f t="shared" ref="F30" si="1">IF(E30/D30&gt;100%,100%,E30/D30)</f>
        <v>1</v>
      </c>
      <c r="G30" s="148" t="s">
        <v>230</v>
      </c>
      <c r="H30" s="149"/>
      <c r="I30" s="149"/>
      <c r="J30" s="149"/>
      <c r="K30" s="150"/>
    </row>
    <row r="31" spans="1:13" x14ac:dyDescent="0.35">
      <c r="A31" s="2">
        <v>3</v>
      </c>
      <c r="B31" s="46">
        <v>2025</v>
      </c>
      <c r="C31" s="46" t="s">
        <v>84</v>
      </c>
      <c r="D31" s="75">
        <v>0</v>
      </c>
      <c r="E31" s="75" t="s">
        <v>17</v>
      </c>
      <c r="F31" s="75" t="s">
        <v>17</v>
      </c>
      <c r="G31" s="148" t="s">
        <v>229</v>
      </c>
      <c r="H31" s="149"/>
      <c r="I31" s="149"/>
      <c r="J31" s="149"/>
      <c r="K31" s="150"/>
    </row>
    <row r="32" spans="1:13" x14ac:dyDescent="0.35">
      <c r="A32" s="2">
        <v>4</v>
      </c>
      <c r="B32" s="46">
        <v>2025</v>
      </c>
      <c r="C32" s="46" t="s">
        <v>86</v>
      </c>
      <c r="D32" s="75">
        <v>0</v>
      </c>
      <c r="E32" s="75" t="s">
        <v>17</v>
      </c>
      <c r="F32" s="75" t="s">
        <v>17</v>
      </c>
      <c r="G32" s="148" t="s">
        <v>229</v>
      </c>
      <c r="H32" s="149"/>
      <c r="I32" s="149"/>
      <c r="J32" s="149"/>
      <c r="K32" s="150"/>
      <c r="M32" s="30"/>
    </row>
    <row r="33" spans="1:11" x14ac:dyDescent="0.35">
      <c r="A33" s="2">
        <v>5</v>
      </c>
      <c r="B33" s="46">
        <v>2025</v>
      </c>
      <c r="C33" s="46" t="s">
        <v>81</v>
      </c>
      <c r="D33" s="75">
        <v>0</v>
      </c>
      <c r="E33" s="75">
        <v>0</v>
      </c>
      <c r="F33" s="31">
        <f>IFERROR(IF(E33/D33&gt;100%,100%,E33/D33),0)</f>
        <v>0</v>
      </c>
      <c r="G33" s="148" t="s">
        <v>229</v>
      </c>
      <c r="H33" s="149"/>
      <c r="I33" s="149"/>
      <c r="J33" s="149"/>
      <c r="K33" s="150"/>
    </row>
    <row r="34" spans="1:11" ht="62.15" customHeight="1" x14ac:dyDescent="0.35">
      <c r="A34" s="2">
        <v>6</v>
      </c>
      <c r="B34" s="46">
        <v>2025</v>
      </c>
      <c r="C34" s="46" t="s">
        <v>83</v>
      </c>
      <c r="D34" s="75">
        <v>1</v>
      </c>
      <c r="E34" s="108">
        <v>1</v>
      </c>
      <c r="F34" s="31">
        <f t="shared" ref="F34:F38" si="2">IFERROR(IF(E34/D34&gt;100%,100%,E34/D34),0)</f>
        <v>1</v>
      </c>
      <c r="G34" s="148" t="s">
        <v>450</v>
      </c>
      <c r="H34" s="149"/>
      <c r="I34" s="149"/>
      <c r="J34" s="149"/>
      <c r="K34" s="150"/>
    </row>
    <row r="35" spans="1:11" x14ac:dyDescent="0.35">
      <c r="A35" s="2">
        <v>7</v>
      </c>
      <c r="B35" s="2">
        <v>2026</v>
      </c>
      <c r="C35" s="46" t="s">
        <v>84</v>
      </c>
      <c r="D35" s="2">
        <v>0</v>
      </c>
      <c r="E35" s="2">
        <v>0</v>
      </c>
      <c r="F35" s="75" t="s">
        <v>17</v>
      </c>
      <c r="G35" s="148" t="s">
        <v>229</v>
      </c>
      <c r="H35" s="149"/>
      <c r="I35" s="149"/>
      <c r="J35" s="149"/>
      <c r="K35" s="150"/>
    </row>
    <row r="36" spans="1:11" ht="265.5" customHeight="1" x14ac:dyDescent="0.35">
      <c r="A36" s="2">
        <v>8</v>
      </c>
      <c r="B36" s="2">
        <v>2026</v>
      </c>
      <c r="C36" s="46" t="s">
        <v>86</v>
      </c>
      <c r="D36" s="2">
        <v>0</v>
      </c>
      <c r="E36" s="2">
        <v>1</v>
      </c>
      <c r="F36" s="31">
        <f t="shared" si="2"/>
        <v>0</v>
      </c>
      <c r="G36" s="224" t="s">
        <v>507</v>
      </c>
      <c r="H36" s="224"/>
      <c r="I36" s="224"/>
      <c r="J36" s="224"/>
      <c r="K36" s="224"/>
    </row>
    <row r="37" spans="1:11" x14ac:dyDescent="0.35">
      <c r="A37" s="2">
        <v>9</v>
      </c>
      <c r="B37" s="2">
        <v>2026</v>
      </c>
      <c r="C37" s="46" t="s">
        <v>81</v>
      </c>
      <c r="D37" s="2">
        <v>0</v>
      </c>
      <c r="E37" s="2"/>
      <c r="F37" s="31"/>
      <c r="G37" s="147"/>
      <c r="H37" s="147"/>
      <c r="I37" s="147"/>
      <c r="J37" s="147"/>
      <c r="K37" s="147"/>
    </row>
    <row r="38" spans="1:11" x14ac:dyDescent="0.35">
      <c r="A38" s="2">
        <v>10</v>
      </c>
      <c r="B38" s="2">
        <v>2026</v>
      </c>
      <c r="C38" s="46" t="s">
        <v>83</v>
      </c>
      <c r="D38" s="2">
        <v>1</v>
      </c>
      <c r="E38" s="2"/>
      <c r="F38" s="31"/>
      <c r="G38" s="147"/>
      <c r="H38" s="147"/>
      <c r="I38" s="147"/>
      <c r="J38" s="147"/>
      <c r="K38" s="147"/>
    </row>
  </sheetData>
  <mergeCells count="47">
    <mergeCell ref="A21:B21"/>
    <mergeCell ref="A22:B22"/>
    <mergeCell ref="A23:B23"/>
    <mergeCell ref="A24:B24"/>
    <mergeCell ref="A25:B25"/>
    <mergeCell ref="A16:B16"/>
    <mergeCell ref="A17:B17"/>
    <mergeCell ref="C17:K17"/>
    <mergeCell ref="A18:B18"/>
    <mergeCell ref="C16:K16"/>
    <mergeCell ref="C18:K18"/>
    <mergeCell ref="A13:B13"/>
    <mergeCell ref="A14:B14"/>
    <mergeCell ref="A15:B15"/>
    <mergeCell ref="C13:K13"/>
    <mergeCell ref="C14:K14"/>
    <mergeCell ref="C15:K15"/>
    <mergeCell ref="A10:B10"/>
    <mergeCell ref="A11:B11"/>
    <mergeCell ref="A12:B12"/>
    <mergeCell ref="C10:K10"/>
    <mergeCell ref="C11:K11"/>
    <mergeCell ref="C12:K12"/>
    <mergeCell ref="A6:B6"/>
    <mergeCell ref="C6:K6"/>
    <mergeCell ref="A8:B8"/>
    <mergeCell ref="A9:B9"/>
    <mergeCell ref="D8:K8"/>
    <mergeCell ref="C9:K9"/>
    <mergeCell ref="A7:B7"/>
    <mergeCell ref="C7:K7"/>
    <mergeCell ref="G35:K35"/>
    <mergeCell ref="G36:K36"/>
    <mergeCell ref="G37:K37"/>
    <mergeCell ref="G38:K38"/>
    <mergeCell ref="J1:K4"/>
    <mergeCell ref="G32:K32"/>
    <mergeCell ref="C20:H20"/>
    <mergeCell ref="A27:K27"/>
    <mergeCell ref="G28:K28"/>
    <mergeCell ref="G29:K29"/>
    <mergeCell ref="G30:K30"/>
    <mergeCell ref="G31:K31"/>
    <mergeCell ref="A1:C4"/>
    <mergeCell ref="D1:I4"/>
    <mergeCell ref="G33:K33"/>
    <mergeCell ref="G34:K34"/>
  </mergeCells>
  <pageMargins left="0.7" right="0.7" top="0.75" bottom="0.75" header="0.3" footer="0.3"/>
  <ignoredErrors>
    <ignoredError sqref="E23" formulaRange="1"/>
  </ignoredErrors>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80821-699C-4EEB-BBBC-6E806C251377}">
  <sheetPr>
    <tabColor theme="8" tint="0.79998168889431442"/>
  </sheetPr>
  <dimension ref="A1:M38"/>
  <sheetViews>
    <sheetView zoomScale="60" zoomScaleNormal="60" workbookViewId="0">
      <selection activeCell="I23" sqref="I23"/>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6384" width="10.81640625" style="1"/>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s="4" customFormat="1" ht="20" x14ac:dyDescent="0.35">
      <c r="J5" s="7"/>
      <c r="K5" s="8"/>
    </row>
    <row r="6" spans="1:12" ht="72.75" customHeight="1" x14ac:dyDescent="0.35">
      <c r="A6" s="155" t="s">
        <v>38</v>
      </c>
      <c r="B6" s="155"/>
      <c r="C6" s="218" t="s">
        <v>32</v>
      </c>
      <c r="D6" s="218"/>
      <c r="E6" s="218"/>
      <c r="F6" s="218"/>
      <c r="G6" s="218"/>
      <c r="H6" s="218"/>
      <c r="I6" s="218"/>
      <c r="J6" s="218"/>
      <c r="K6" s="218"/>
    </row>
    <row r="7" spans="1:12" ht="27.5" customHeight="1" x14ac:dyDescent="0.35">
      <c r="A7" s="155" t="s">
        <v>472</v>
      </c>
      <c r="B7" s="155"/>
      <c r="C7" s="146" t="s">
        <v>477</v>
      </c>
      <c r="D7" s="146"/>
      <c r="E7" s="146"/>
      <c r="F7" s="146"/>
      <c r="G7" s="146"/>
      <c r="H7" s="146"/>
      <c r="I7" s="146"/>
      <c r="J7" s="146"/>
      <c r="K7" s="146"/>
    </row>
    <row r="8" spans="1:12" ht="51.75" customHeight="1" x14ac:dyDescent="0.35">
      <c r="A8" s="155" t="s">
        <v>40</v>
      </c>
      <c r="B8" s="155"/>
      <c r="C8" s="51" t="s">
        <v>231</v>
      </c>
      <c r="D8" s="248" t="s">
        <v>232</v>
      </c>
      <c r="E8" s="249"/>
      <c r="F8" s="249"/>
      <c r="G8" s="249"/>
      <c r="H8" s="249"/>
      <c r="I8" s="249"/>
      <c r="J8" s="249"/>
      <c r="K8" s="250"/>
    </row>
    <row r="9" spans="1:12" ht="18.5" x14ac:dyDescent="0.35">
      <c r="A9" s="155" t="s">
        <v>42</v>
      </c>
      <c r="B9" s="155"/>
      <c r="C9" s="218" t="s">
        <v>233</v>
      </c>
      <c r="D9" s="218"/>
      <c r="E9" s="218"/>
      <c r="F9" s="218"/>
      <c r="G9" s="218"/>
      <c r="H9" s="218"/>
      <c r="I9" s="218"/>
      <c r="J9" s="218"/>
      <c r="K9" s="218"/>
      <c r="L9" s="54"/>
    </row>
    <row r="10" spans="1:12" ht="42" customHeight="1" x14ac:dyDescent="0.35">
      <c r="A10" s="155" t="s">
        <v>44</v>
      </c>
      <c r="B10" s="155"/>
      <c r="C10" s="218" t="s">
        <v>234</v>
      </c>
      <c r="D10" s="218"/>
      <c r="E10" s="218"/>
      <c r="F10" s="218"/>
      <c r="G10" s="218"/>
      <c r="H10" s="218"/>
      <c r="I10" s="218"/>
      <c r="J10" s="218"/>
      <c r="K10" s="218"/>
      <c r="L10" s="54"/>
    </row>
    <row r="11" spans="1:12" ht="18" customHeight="1" x14ac:dyDescent="0.35">
      <c r="A11" s="155" t="s">
        <v>46</v>
      </c>
      <c r="B11" s="155"/>
      <c r="C11" s="218" t="s">
        <v>233</v>
      </c>
      <c r="D11" s="218"/>
      <c r="E11" s="218"/>
      <c r="F11" s="218"/>
      <c r="G11" s="218"/>
      <c r="H11" s="218"/>
      <c r="I11" s="218"/>
      <c r="J11" s="218"/>
      <c r="K11" s="218"/>
      <c r="L11" s="54"/>
    </row>
    <row r="12" spans="1:12" ht="18.5" x14ac:dyDescent="0.35">
      <c r="A12" s="155" t="s">
        <v>48</v>
      </c>
      <c r="B12" s="155"/>
      <c r="C12" s="219" t="s">
        <v>49</v>
      </c>
      <c r="D12" s="219"/>
      <c r="E12" s="219"/>
      <c r="F12" s="219"/>
      <c r="G12" s="219"/>
      <c r="H12" s="219"/>
      <c r="I12" s="219"/>
      <c r="J12" s="219"/>
      <c r="K12" s="219"/>
    </row>
    <row r="13" spans="1:12" ht="18.5" x14ac:dyDescent="0.35">
      <c r="A13" s="155" t="s">
        <v>50</v>
      </c>
      <c r="B13" s="156"/>
      <c r="C13" s="220" t="s">
        <v>51</v>
      </c>
      <c r="D13" s="221"/>
      <c r="E13" s="221"/>
      <c r="F13" s="221"/>
      <c r="G13" s="221"/>
      <c r="H13" s="221"/>
      <c r="I13" s="221"/>
      <c r="J13" s="221"/>
      <c r="K13" s="221"/>
    </row>
    <row r="14" spans="1:12" ht="18.5" x14ac:dyDescent="0.35">
      <c r="A14" s="155" t="s">
        <v>52</v>
      </c>
      <c r="B14" s="155"/>
      <c r="C14" s="260" t="s">
        <v>226</v>
      </c>
      <c r="D14" s="260"/>
      <c r="E14" s="260"/>
      <c r="F14" s="260"/>
      <c r="G14" s="260"/>
      <c r="H14" s="260"/>
      <c r="I14" s="260"/>
      <c r="J14" s="260"/>
      <c r="K14" s="260"/>
    </row>
    <row r="15" spans="1:12" ht="18.5" x14ac:dyDescent="0.35">
      <c r="A15" s="155" t="s">
        <v>54</v>
      </c>
      <c r="B15" s="155"/>
      <c r="C15" s="218" t="s">
        <v>235</v>
      </c>
      <c r="D15" s="218"/>
      <c r="E15" s="218"/>
      <c r="F15" s="218"/>
      <c r="G15" s="218"/>
      <c r="H15" s="218"/>
      <c r="I15" s="218"/>
      <c r="J15" s="218"/>
      <c r="K15" s="218"/>
    </row>
    <row r="16" spans="1:12" ht="18.5" x14ac:dyDescent="0.35">
      <c r="A16" s="155" t="s">
        <v>56</v>
      </c>
      <c r="B16" s="155"/>
      <c r="C16" s="218" t="s">
        <v>236</v>
      </c>
      <c r="D16" s="218"/>
      <c r="E16" s="218"/>
      <c r="F16" s="218"/>
      <c r="G16" s="218"/>
      <c r="H16" s="218"/>
      <c r="I16" s="218"/>
      <c r="J16" s="218"/>
      <c r="K16" s="218"/>
    </row>
    <row r="17" spans="1:13" ht="18.5" x14ac:dyDescent="0.35">
      <c r="A17" s="155" t="s">
        <v>58</v>
      </c>
      <c r="B17" s="155"/>
      <c r="C17" s="218" t="s">
        <v>17</v>
      </c>
      <c r="D17" s="218"/>
      <c r="E17" s="218"/>
      <c r="F17" s="218"/>
      <c r="G17" s="218" t="s">
        <v>60</v>
      </c>
      <c r="H17" s="218"/>
      <c r="I17" s="218"/>
      <c r="J17" s="218"/>
      <c r="K17" s="218"/>
    </row>
    <row r="18" spans="1:13" ht="18.5" x14ac:dyDescent="0.35">
      <c r="A18" s="155" t="s">
        <v>61</v>
      </c>
      <c r="B18" s="155"/>
      <c r="C18" s="223" t="s">
        <v>62</v>
      </c>
      <c r="D18" s="223"/>
      <c r="E18" s="223"/>
      <c r="F18" s="223"/>
      <c r="G18" s="223"/>
      <c r="H18" s="223"/>
      <c r="I18" s="223"/>
      <c r="J18" s="223"/>
      <c r="K18" s="223"/>
    </row>
    <row r="19" spans="1:13" ht="29.25" customHeight="1" x14ac:dyDescent="0.35">
      <c r="A19" s="5"/>
      <c r="B19" s="5"/>
      <c r="I19" s="73"/>
    </row>
    <row r="20" spans="1:13" ht="29.25" customHeight="1" x14ac:dyDescent="0.35">
      <c r="A20" s="5"/>
      <c r="B20" s="5"/>
      <c r="C20" s="151" t="s">
        <v>63</v>
      </c>
      <c r="D20" s="151"/>
      <c r="E20" s="151"/>
      <c r="F20" s="151"/>
      <c r="G20" s="151"/>
      <c r="H20" s="151"/>
      <c r="I20" s="73"/>
    </row>
    <row r="21" spans="1:13" ht="16"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56">
        <v>0</v>
      </c>
      <c r="D22" s="57">
        <v>4</v>
      </c>
      <c r="E22" s="57">
        <v>4</v>
      </c>
      <c r="F22" s="57">
        <v>4</v>
      </c>
      <c r="G22" s="57">
        <v>4</v>
      </c>
      <c r="H22" s="61">
        <f>SUM(C22:G22)</f>
        <v>16</v>
      </c>
      <c r="I22" s="74"/>
    </row>
    <row r="23" spans="1:13" ht="29.25" customHeight="1" x14ac:dyDescent="0.35">
      <c r="A23" s="164" t="s">
        <v>71</v>
      </c>
      <c r="B23" s="164"/>
      <c r="C23" s="55" t="s">
        <v>17</v>
      </c>
      <c r="D23" s="75">
        <f>SUM(E31:E34)</f>
        <v>4</v>
      </c>
      <c r="E23" s="75">
        <f>SUM(E35:E38)</f>
        <v>2</v>
      </c>
      <c r="F23" s="2"/>
      <c r="G23" s="2"/>
      <c r="H23" s="3">
        <f>+SUM(C23:G23)</f>
        <v>6</v>
      </c>
      <c r="I23" s="72"/>
    </row>
    <row r="24" spans="1:13" ht="29.25" customHeight="1" x14ac:dyDescent="0.35">
      <c r="A24" s="164" t="s">
        <v>72</v>
      </c>
      <c r="B24" s="164"/>
      <c r="C24" s="21" t="s">
        <v>17</v>
      </c>
      <c r="D24" s="20">
        <f t="shared" ref="D24:G24" si="0">D23/D22</f>
        <v>1</v>
      </c>
      <c r="E24" s="20">
        <f t="shared" si="0"/>
        <v>0.5</v>
      </c>
      <c r="F24" s="20">
        <f t="shared" si="0"/>
        <v>0</v>
      </c>
      <c r="G24" s="20">
        <f t="shared" si="0"/>
        <v>0</v>
      </c>
      <c r="H24" s="21" t="s">
        <v>17</v>
      </c>
      <c r="I24" s="73"/>
    </row>
    <row r="25" spans="1:13" ht="29.25" customHeight="1" x14ac:dyDescent="0.35">
      <c r="A25" s="164" t="s">
        <v>7</v>
      </c>
      <c r="B25" s="164"/>
      <c r="C25" s="21" t="s">
        <v>17</v>
      </c>
      <c r="D25" s="77">
        <f>D23/$H$22</f>
        <v>0.25</v>
      </c>
      <c r="E25" s="77" cm="1">
        <f t="array" ref="E25">SUM(D23:E23/$H$22)</f>
        <v>0.375</v>
      </c>
      <c r="F25" s="80">
        <f>(SUM(D23:F23))/$H$22</f>
        <v>0.375</v>
      </c>
      <c r="G25" s="80">
        <f>(SUM(D23:G23))/$H$22</f>
        <v>0.375</v>
      </c>
      <c r="H25" s="77">
        <f>MAXA(C25:G25)</f>
        <v>0.375</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29"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75">
        <v>0</v>
      </c>
      <c r="E29" s="38" t="s">
        <v>17</v>
      </c>
      <c r="F29" s="38" t="s">
        <v>17</v>
      </c>
      <c r="G29" s="148" t="s">
        <v>95</v>
      </c>
      <c r="H29" s="149"/>
      <c r="I29" s="149"/>
      <c r="J29" s="149"/>
      <c r="K29" s="150"/>
    </row>
    <row r="30" spans="1:13" x14ac:dyDescent="0.35">
      <c r="A30" s="2">
        <v>2</v>
      </c>
      <c r="B30" s="46">
        <v>2024</v>
      </c>
      <c r="C30" s="46" t="s">
        <v>83</v>
      </c>
      <c r="D30" s="75">
        <v>0</v>
      </c>
      <c r="E30" s="38" t="s">
        <v>17</v>
      </c>
      <c r="F30" s="38" t="s">
        <v>17</v>
      </c>
      <c r="G30" s="148" t="s">
        <v>95</v>
      </c>
      <c r="H30" s="149"/>
      <c r="I30" s="149"/>
      <c r="J30" s="149"/>
      <c r="K30" s="150"/>
    </row>
    <row r="31" spans="1:13" ht="189" customHeight="1" x14ac:dyDescent="0.35">
      <c r="A31" s="2">
        <v>3</v>
      </c>
      <c r="B31" s="46">
        <v>2025</v>
      </c>
      <c r="C31" s="46" t="s">
        <v>84</v>
      </c>
      <c r="D31" s="75">
        <v>1</v>
      </c>
      <c r="E31" s="75">
        <v>1</v>
      </c>
      <c r="F31" s="31">
        <f t="shared" ref="F31:F32" si="1">IF(E31/D31&gt;100%,100%,E31/D31)</f>
        <v>1</v>
      </c>
      <c r="G31" s="148" t="s">
        <v>237</v>
      </c>
      <c r="H31" s="149"/>
      <c r="I31" s="149"/>
      <c r="J31" s="149"/>
      <c r="K31" s="150"/>
    </row>
    <row r="32" spans="1:13" ht="112.5" customHeight="1" x14ac:dyDescent="0.35">
      <c r="A32" s="2">
        <v>4</v>
      </c>
      <c r="B32" s="46">
        <v>2025</v>
      </c>
      <c r="C32" s="46" t="s">
        <v>86</v>
      </c>
      <c r="D32" s="75">
        <v>1</v>
      </c>
      <c r="E32" s="75">
        <v>1</v>
      </c>
      <c r="F32" s="31">
        <f t="shared" si="1"/>
        <v>1</v>
      </c>
      <c r="G32" s="148" t="s">
        <v>238</v>
      </c>
      <c r="H32" s="149"/>
      <c r="I32" s="149"/>
      <c r="J32" s="149"/>
      <c r="K32" s="150"/>
      <c r="M32" s="30"/>
    </row>
    <row r="33" spans="1:11" ht="83.5" customHeight="1" x14ac:dyDescent="0.35">
      <c r="A33" s="2">
        <v>5</v>
      </c>
      <c r="B33" s="46">
        <v>2025</v>
      </c>
      <c r="C33" s="46" t="s">
        <v>81</v>
      </c>
      <c r="D33" s="75">
        <v>1</v>
      </c>
      <c r="E33" s="75">
        <v>1</v>
      </c>
      <c r="F33" s="31">
        <f>IF(E33/D33&gt;100%,100%,E33/D33)</f>
        <v>1</v>
      </c>
      <c r="G33" s="148" t="s">
        <v>239</v>
      </c>
      <c r="H33" s="149"/>
      <c r="I33" s="149"/>
      <c r="J33" s="149"/>
      <c r="K33" s="150"/>
    </row>
    <row r="34" spans="1:11" ht="69.650000000000006" customHeight="1" x14ac:dyDescent="0.35">
      <c r="A34" s="2">
        <v>6</v>
      </c>
      <c r="B34" s="46">
        <v>2025</v>
      </c>
      <c r="C34" s="46" t="s">
        <v>83</v>
      </c>
      <c r="D34" s="75">
        <v>1</v>
      </c>
      <c r="E34" s="108">
        <v>1</v>
      </c>
      <c r="F34" s="31">
        <f>IF(E34/D34&gt;100%,100%,E34/D34)</f>
        <v>1</v>
      </c>
      <c r="G34" s="148" t="s">
        <v>451</v>
      </c>
      <c r="H34" s="149"/>
      <c r="I34" s="149"/>
      <c r="J34" s="149"/>
      <c r="K34" s="150"/>
    </row>
    <row r="35" spans="1:11" ht="62" customHeight="1" x14ac:dyDescent="0.35">
      <c r="A35" s="2">
        <v>7</v>
      </c>
      <c r="B35" s="2">
        <v>2026</v>
      </c>
      <c r="C35" s="46" t="s">
        <v>84</v>
      </c>
      <c r="D35" s="2">
        <v>1</v>
      </c>
      <c r="E35" s="75">
        <v>1</v>
      </c>
      <c r="F35" s="31">
        <f t="shared" ref="F35:F38" si="2">IF(E35/D35&gt;100%,100%,E35/D35)</f>
        <v>1</v>
      </c>
      <c r="G35" s="148" t="s">
        <v>464</v>
      </c>
      <c r="H35" s="149"/>
      <c r="I35" s="149"/>
      <c r="J35" s="149"/>
      <c r="K35" s="150"/>
    </row>
    <row r="36" spans="1:11" ht="66.5" customHeight="1" x14ac:dyDescent="0.35">
      <c r="A36" s="2">
        <v>8</v>
      </c>
      <c r="B36" s="2">
        <v>2026</v>
      </c>
      <c r="C36" s="46" t="s">
        <v>86</v>
      </c>
      <c r="D36" s="2">
        <v>1</v>
      </c>
      <c r="E36" s="2">
        <v>1</v>
      </c>
      <c r="F36" s="31">
        <f t="shared" si="2"/>
        <v>1</v>
      </c>
      <c r="G36" s="148" t="s">
        <v>484</v>
      </c>
      <c r="H36" s="149"/>
      <c r="I36" s="149"/>
      <c r="J36" s="149"/>
      <c r="K36" s="150"/>
    </row>
    <row r="37" spans="1:11" x14ac:dyDescent="0.35">
      <c r="A37" s="2">
        <v>9</v>
      </c>
      <c r="B37" s="2">
        <v>2026</v>
      </c>
      <c r="C37" s="46" t="s">
        <v>81</v>
      </c>
      <c r="D37" s="2">
        <v>1</v>
      </c>
      <c r="E37" s="2"/>
      <c r="F37" s="31"/>
      <c r="G37" s="147"/>
      <c r="H37" s="147"/>
      <c r="I37" s="147"/>
      <c r="J37" s="147"/>
      <c r="K37" s="147"/>
    </row>
    <row r="38" spans="1:11" x14ac:dyDescent="0.35">
      <c r="A38" s="2">
        <v>10</v>
      </c>
      <c r="B38" s="2">
        <v>2026</v>
      </c>
      <c r="C38" s="46" t="s">
        <v>83</v>
      </c>
      <c r="D38" s="2">
        <v>1</v>
      </c>
      <c r="E38" s="2"/>
      <c r="F38" s="31"/>
      <c r="G38" s="147"/>
      <c r="H38" s="147"/>
      <c r="I38" s="147"/>
      <c r="J38" s="147"/>
      <c r="K38" s="147"/>
    </row>
  </sheetData>
  <mergeCells count="47">
    <mergeCell ref="A21:B21"/>
    <mergeCell ref="A22:B22"/>
    <mergeCell ref="A23:B23"/>
    <mergeCell ref="A24:B24"/>
    <mergeCell ref="A25:B25"/>
    <mergeCell ref="A16:B16"/>
    <mergeCell ref="A17:B17"/>
    <mergeCell ref="A18:B18"/>
    <mergeCell ref="C16:K16"/>
    <mergeCell ref="C17:K17"/>
    <mergeCell ref="C18:K18"/>
    <mergeCell ref="A13:B13"/>
    <mergeCell ref="A14:B14"/>
    <mergeCell ref="A15:B15"/>
    <mergeCell ref="C13:K13"/>
    <mergeCell ref="C14:K14"/>
    <mergeCell ref="C15:K15"/>
    <mergeCell ref="A10:B10"/>
    <mergeCell ref="A11:B11"/>
    <mergeCell ref="C11:K11"/>
    <mergeCell ref="A12:B12"/>
    <mergeCell ref="C10:K10"/>
    <mergeCell ref="C12:K12"/>
    <mergeCell ref="A9:B9"/>
    <mergeCell ref="C9:K9"/>
    <mergeCell ref="A6:B6"/>
    <mergeCell ref="C6:K6"/>
    <mergeCell ref="A8:B8"/>
    <mergeCell ref="D8:K8"/>
    <mergeCell ref="A7:B7"/>
    <mergeCell ref="C7:K7"/>
    <mergeCell ref="G35:K35"/>
    <mergeCell ref="G36:K36"/>
    <mergeCell ref="G37:K37"/>
    <mergeCell ref="G38:K38"/>
    <mergeCell ref="J1:K4"/>
    <mergeCell ref="C20:H20"/>
    <mergeCell ref="A27:K27"/>
    <mergeCell ref="G28:K28"/>
    <mergeCell ref="G33:K33"/>
    <mergeCell ref="G34:K34"/>
    <mergeCell ref="G31:K31"/>
    <mergeCell ref="G32:K32"/>
    <mergeCell ref="A1:C4"/>
    <mergeCell ref="D1:I4"/>
    <mergeCell ref="G29:K29"/>
    <mergeCell ref="G30:K30"/>
  </mergeCells>
  <pageMargins left="0.7" right="0.7" top="0.75" bottom="0.75" header="0.3" footer="0.3"/>
  <ignoredErrors>
    <ignoredError sqref="D23:E23" formulaRange="1"/>
  </ignoredErrors>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6466-275C-4D03-ACE3-4455115F6877}">
  <dimension ref="B2:D11"/>
  <sheetViews>
    <sheetView topLeftCell="A9" zoomScale="70" zoomScaleNormal="70" workbookViewId="0">
      <selection activeCell="F11" sqref="F11"/>
    </sheetView>
  </sheetViews>
  <sheetFormatPr baseColWidth="10" defaultColWidth="11.453125" defaultRowHeight="14.5" x14ac:dyDescent="0.35"/>
  <cols>
    <col min="1" max="1" width="11.453125" style="62"/>
    <col min="2" max="2" width="14.1796875" style="62" customWidth="1"/>
    <col min="3" max="3" width="27" style="62" customWidth="1"/>
    <col min="4" max="4" width="68.54296875" style="62" customWidth="1"/>
    <col min="5" max="16384" width="11.453125" style="62"/>
  </cols>
  <sheetData>
    <row r="2" spans="2:4" x14ac:dyDescent="0.35">
      <c r="B2" s="280" t="s">
        <v>240</v>
      </c>
      <c r="C2" s="280"/>
      <c r="D2" s="280"/>
    </row>
    <row r="3" spans="2:4" x14ac:dyDescent="0.35">
      <c r="B3" s="103" t="s">
        <v>241</v>
      </c>
      <c r="C3" s="103" t="s">
        <v>242</v>
      </c>
      <c r="D3" s="103" t="s">
        <v>243</v>
      </c>
    </row>
    <row r="4" spans="2:4" ht="53.25" customHeight="1" x14ac:dyDescent="0.35">
      <c r="B4" s="95">
        <v>1</v>
      </c>
      <c r="C4" s="95" t="s">
        <v>244</v>
      </c>
      <c r="D4" s="99" t="s">
        <v>245</v>
      </c>
    </row>
    <row r="5" spans="2:4" ht="29" x14ac:dyDescent="0.35">
      <c r="B5" s="95">
        <v>2</v>
      </c>
      <c r="C5" s="95" t="s">
        <v>246</v>
      </c>
      <c r="D5" s="99" t="s">
        <v>247</v>
      </c>
    </row>
    <row r="6" spans="2:4" ht="29" x14ac:dyDescent="0.35">
      <c r="B6" s="95">
        <v>3</v>
      </c>
      <c r="C6" s="95" t="s">
        <v>248</v>
      </c>
      <c r="D6" s="99" t="s">
        <v>249</v>
      </c>
    </row>
    <row r="7" spans="2:4" ht="29" x14ac:dyDescent="0.35">
      <c r="B7" s="105">
        <v>4</v>
      </c>
      <c r="C7" s="105" t="s">
        <v>250</v>
      </c>
      <c r="D7" s="114" t="s">
        <v>251</v>
      </c>
    </row>
    <row r="8" spans="2:4" ht="29" x14ac:dyDescent="0.35">
      <c r="B8" s="105">
        <v>5</v>
      </c>
      <c r="C8" s="105" t="s">
        <v>467</v>
      </c>
      <c r="D8" s="114" t="s">
        <v>439</v>
      </c>
    </row>
    <row r="9" spans="2:4" ht="177.5" customHeight="1" x14ac:dyDescent="0.35">
      <c r="B9" s="105">
        <v>6</v>
      </c>
      <c r="C9" s="105" t="s">
        <v>468</v>
      </c>
      <c r="D9" s="114" t="s">
        <v>469</v>
      </c>
    </row>
    <row r="10" spans="2:4" ht="97.5" customHeight="1" x14ac:dyDescent="0.35">
      <c r="B10" s="105">
        <v>7</v>
      </c>
      <c r="C10" s="105" t="s">
        <v>471</v>
      </c>
      <c r="D10" s="114" t="s">
        <v>470</v>
      </c>
    </row>
    <row r="11" spans="2:4" ht="187.5" customHeight="1" x14ac:dyDescent="0.35">
      <c r="B11" s="105">
        <v>8</v>
      </c>
      <c r="C11" s="300" t="s">
        <v>508</v>
      </c>
      <c r="D11" s="141" t="s">
        <v>509</v>
      </c>
    </row>
  </sheetData>
  <mergeCells count="1">
    <mergeCell ref="B2:D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64B01-26E5-41DB-80B5-F1696A3AF356}">
  <dimension ref="A1:B60"/>
  <sheetViews>
    <sheetView workbookViewId="0">
      <selection sqref="A1:B1"/>
    </sheetView>
  </sheetViews>
  <sheetFormatPr baseColWidth="10" defaultColWidth="11.453125" defaultRowHeight="14.5" x14ac:dyDescent="0.35"/>
  <cols>
    <col min="1" max="1" width="29" style="39" bestFit="1" customWidth="1"/>
    <col min="2" max="2" width="80.54296875" style="39" customWidth="1"/>
    <col min="3" max="16384" width="11.453125" style="39"/>
  </cols>
  <sheetData>
    <row r="1" spans="1:2" ht="21" x14ac:dyDescent="0.35">
      <c r="A1" s="281" t="s">
        <v>252</v>
      </c>
      <c r="B1" s="281"/>
    </row>
    <row r="3" spans="1:2" ht="21" x14ac:dyDescent="0.35">
      <c r="A3" s="36" t="s">
        <v>253</v>
      </c>
    </row>
    <row r="5" spans="1:2" x14ac:dyDescent="0.35">
      <c r="A5" s="34" t="s">
        <v>254</v>
      </c>
      <c r="B5" s="34" t="s">
        <v>255</v>
      </c>
    </row>
    <row r="6" spans="1:2" x14ac:dyDescent="0.35">
      <c r="A6" s="33" t="s">
        <v>256</v>
      </c>
      <c r="B6" s="40" t="s">
        <v>257</v>
      </c>
    </row>
    <row r="7" spans="1:2" ht="29" x14ac:dyDescent="0.35">
      <c r="A7" s="33" t="s">
        <v>258</v>
      </c>
      <c r="B7" s="40" t="s">
        <v>259</v>
      </c>
    </row>
    <row r="8" spans="1:2" ht="159.5" x14ac:dyDescent="0.35">
      <c r="A8" s="33" t="s">
        <v>260</v>
      </c>
      <c r="B8" s="40" t="s">
        <v>261</v>
      </c>
    </row>
    <row r="9" spans="1:2" ht="39" customHeight="1" x14ac:dyDescent="0.35">
      <c r="A9" s="33" t="s">
        <v>262</v>
      </c>
      <c r="B9" s="40" t="s">
        <v>263</v>
      </c>
    </row>
    <row r="10" spans="1:2" ht="116" x14ac:dyDescent="0.35">
      <c r="A10" s="33" t="s">
        <v>264</v>
      </c>
      <c r="B10" s="40" t="s">
        <v>265</v>
      </c>
    </row>
    <row r="11" spans="1:2" ht="168" customHeight="1" x14ac:dyDescent="0.35">
      <c r="A11" s="33" t="s">
        <v>266</v>
      </c>
      <c r="B11" s="40" t="s">
        <v>267</v>
      </c>
    </row>
    <row r="12" spans="1:2" ht="49.5" customHeight="1" x14ac:dyDescent="0.35">
      <c r="A12" s="33" t="s">
        <v>268</v>
      </c>
      <c r="B12" s="40" t="s">
        <v>269</v>
      </c>
    </row>
    <row r="13" spans="1:2" ht="29" x14ac:dyDescent="0.35">
      <c r="A13" s="33" t="s">
        <v>270</v>
      </c>
      <c r="B13" s="40" t="s">
        <v>271</v>
      </c>
    </row>
    <row r="19" spans="1:2" ht="21" x14ac:dyDescent="0.35">
      <c r="A19" s="36" t="s">
        <v>272</v>
      </c>
    </row>
    <row r="21" spans="1:2" x14ac:dyDescent="0.35">
      <c r="A21" s="37" t="s">
        <v>254</v>
      </c>
      <c r="B21" s="37" t="s">
        <v>255</v>
      </c>
    </row>
    <row r="22" spans="1:2" ht="43.5" customHeight="1" x14ac:dyDescent="0.35">
      <c r="A22" s="33" t="s">
        <v>38</v>
      </c>
      <c r="B22" s="40" t="s">
        <v>273</v>
      </c>
    </row>
    <row r="23" spans="1:2" ht="116" x14ac:dyDescent="0.35">
      <c r="A23" s="33" t="s">
        <v>40</v>
      </c>
      <c r="B23" s="40" t="s">
        <v>274</v>
      </c>
    </row>
    <row r="24" spans="1:2" ht="40.5" customHeight="1" x14ac:dyDescent="0.35">
      <c r="A24" s="33" t="s">
        <v>42</v>
      </c>
      <c r="B24" s="40" t="s">
        <v>275</v>
      </c>
    </row>
    <row r="25" spans="1:2" ht="82.5" customHeight="1" x14ac:dyDescent="0.35">
      <c r="A25" s="33" t="s">
        <v>44</v>
      </c>
      <c r="B25" s="40" t="s">
        <v>276</v>
      </c>
    </row>
    <row r="26" spans="1:2" ht="58" x14ac:dyDescent="0.35">
      <c r="A26" s="33" t="s">
        <v>46</v>
      </c>
      <c r="B26" s="40" t="s">
        <v>277</v>
      </c>
    </row>
    <row r="27" spans="1:2" ht="58" x14ac:dyDescent="0.35">
      <c r="A27" s="33" t="s">
        <v>48</v>
      </c>
      <c r="B27" s="40" t="s">
        <v>278</v>
      </c>
    </row>
    <row r="28" spans="1:2" ht="43.5" customHeight="1" x14ac:dyDescent="0.35">
      <c r="A28" s="33" t="s">
        <v>50</v>
      </c>
      <c r="B28" s="40" t="s">
        <v>279</v>
      </c>
    </row>
    <row r="29" spans="1:2" ht="29" x14ac:dyDescent="0.35">
      <c r="A29" s="33" t="s">
        <v>52</v>
      </c>
      <c r="B29" s="40" t="s">
        <v>280</v>
      </c>
    </row>
    <row r="30" spans="1:2" ht="116" x14ac:dyDescent="0.35">
      <c r="A30" s="33" t="s">
        <v>54</v>
      </c>
      <c r="B30" s="40" t="s">
        <v>281</v>
      </c>
    </row>
    <row r="31" spans="1:2" ht="79.5" customHeight="1" x14ac:dyDescent="0.35">
      <c r="A31" s="33" t="s">
        <v>56</v>
      </c>
      <c r="B31" s="40" t="s">
        <v>282</v>
      </c>
    </row>
    <row r="32" spans="1:2" ht="78.75" customHeight="1" x14ac:dyDescent="0.35">
      <c r="A32" s="33" t="s">
        <v>58</v>
      </c>
      <c r="B32" s="40" t="s">
        <v>283</v>
      </c>
    </row>
    <row r="33" spans="1:2" ht="113.25" customHeight="1" x14ac:dyDescent="0.35">
      <c r="A33" s="33" t="s">
        <v>61</v>
      </c>
      <c r="B33" s="40" t="s">
        <v>284</v>
      </c>
    </row>
    <row r="35" spans="1:2" x14ac:dyDescent="0.35">
      <c r="A35" s="35" t="s">
        <v>285</v>
      </c>
    </row>
    <row r="36" spans="1:2" x14ac:dyDescent="0.35">
      <c r="A36" s="33" t="s">
        <v>70</v>
      </c>
      <c r="B36" s="40" t="s">
        <v>286</v>
      </c>
    </row>
    <row r="37" spans="1:2" ht="36.75" customHeight="1" x14ac:dyDescent="0.35">
      <c r="A37" s="33" t="s">
        <v>71</v>
      </c>
      <c r="B37" s="40" t="s">
        <v>287</v>
      </c>
    </row>
    <row r="38" spans="1:2" ht="47.25" customHeight="1" x14ac:dyDescent="0.35">
      <c r="A38" s="33" t="s">
        <v>72</v>
      </c>
      <c r="B38" s="40" t="s">
        <v>288</v>
      </c>
    </row>
    <row r="39" spans="1:2" ht="36" customHeight="1" x14ac:dyDescent="0.35">
      <c r="A39" s="33" t="s">
        <v>7</v>
      </c>
      <c r="B39" s="40" t="s">
        <v>289</v>
      </c>
    </row>
    <row r="41" spans="1:2" x14ac:dyDescent="0.35">
      <c r="A41" s="35" t="s">
        <v>290</v>
      </c>
    </row>
    <row r="42" spans="1:2" x14ac:dyDescent="0.35">
      <c r="A42" s="33" t="s">
        <v>75</v>
      </c>
      <c r="B42" s="40" t="s">
        <v>291</v>
      </c>
    </row>
    <row r="43" spans="1:2" ht="101.5" x14ac:dyDescent="0.35">
      <c r="A43" s="33" t="s">
        <v>76</v>
      </c>
      <c r="B43" s="40" t="s">
        <v>292</v>
      </c>
    </row>
    <row r="44" spans="1:2" ht="72.5" x14ac:dyDescent="0.35">
      <c r="A44" s="33" t="s">
        <v>77</v>
      </c>
      <c r="B44" s="40" t="s">
        <v>293</v>
      </c>
    </row>
    <row r="45" spans="1:2" ht="120" customHeight="1" x14ac:dyDescent="0.35">
      <c r="A45" s="33" t="s">
        <v>78</v>
      </c>
      <c r="B45" s="40" t="s">
        <v>294</v>
      </c>
    </row>
    <row r="46" spans="1:2" ht="52.5" customHeight="1" x14ac:dyDescent="0.35">
      <c r="A46" s="33" t="s">
        <v>79</v>
      </c>
      <c r="B46" s="40" t="s">
        <v>295</v>
      </c>
    </row>
    <row r="47" spans="1:2" ht="66.75" customHeight="1" x14ac:dyDescent="0.35">
      <c r="A47" s="33" t="s">
        <v>80</v>
      </c>
      <c r="B47" s="40" t="s">
        <v>296</v>
      </c>
    </row>
    <row r="52" spans="1:2" ht="21" x14ac:dyDescent="0.35">
      <c r="A52" s="36" t="s">
        <v>297</v>
      </c>
    </row>
    <row r="53" spans="1:2" x14ac:dyDescent="0.35">
      <c r="A53" s="33" t="s">
        <v>3</v>
      </c>
      <c r="B53" s="40" t="s">
        <v>298</v>
      </c>
    </row>
    <row r="54" spans="1:2" ht="29" x14ac:dyDescent="0.35">
      <c r="A54" s="33" t="s">
        <v>74</v>
      </c>
      <c r="B54" s="40" t="s">
        <v>299</v>
      </c>
    </row>
    <row r="55" spans="1:2" x14ac:dyDescent="0.35">
      <c r="A55" s="33" t="s">
        <v>5</v>
      </c>
      <c r="B55" s="40" t="s">
        <v>300</v>
      </c>
    </row>
    <row r="56" spans="1:2" ht="73.5" customHeight="1" x14ac:dyDescent="0.35">
      <c r="A56" s="33" t="s">
        <v>301</v>
      </c>
      <c r="B56" s="40" t="s">
        <v>302</v>
      </c>
    </row>
    <row r="57" spans="1:2" ht="15.75" customHeight="1" x14ac:dyDescent="0.35">
      <c r="A57" s="33" t="s">
        <v>7</v>
      </c>
      <c r="B57" s="40" t="s">
        <v>303</v>
      </c>
    </row>
    <row r="58" spans="1:2" ht="54" customHeight="1" x14ac:dyDescent="0.35">
      <c r="A58" s="33" t="s">
        <v>304</v>
      </c>
      <c r="B58" s="40" t="s">
        <v>305</v>
      </c>
    </row>
    <row r="59" spans="1:2" ht="51.75" customHeight="1" x14ac:dyDescent="0.35">
      <c r="A59" s="33" t="s">
        <v>8</v>
      </c>
      <c r="B59" s="40" t="s">
        <v>306</v>
      </c>
    </row>
    <row r="60" spans="1:2" ht="45.75" customHeight="1" x14ac:dyDescent="0.35">
      <c r="A60" s="33" t="s">
        <v>9</v>
      </c>
      <c r="B60" s="40" t="s">
        <v>307</v>
      </c>
    </row>
  </sheetData>
  <mergeCells count="1">
    <mergeCell ref="A1:B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1A31-6860-43F5-A661-93D01B923489}">
  <sheetPr>
    <tabColor theme="9" tint="0.39997558519241921"/>
  </sheetPr>
  <dimension ref="A1:M38"/>
  <sheetViews>
    <sheetView zoomScale="60" zoomScaleNormal="60" workbookViewId="0">
      <selection activeCell="G32" sqref="G32:K32"/>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11.7265625" style="1" bestFit="1" customWidth="1"/>
    <col min="11" max="11" width="14" style="1" bestFit="1" customWidth="1"/>
    <col min="12" max="12" width="10.81640625" style="1" customWidth="1"/>
    <col min="13" max="16384" width="10.81640625" style="1"/>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s="4" customFormat="1" ht="20" x14ac:dyDescent="0.35">
      <c r="J5" s="7"/>
      <c r="K5" s="8"/>
    </row>
    <row r="6" spans="1:12" ht="37.5" customHeight="1" x14ac:dyDescent="0.35">
      <c r="A6" s="155" t="s">
        <v>38</v>
      </c>
      <c r="B6" s="155"/>
      <c r="C6" s="161" t="s">
        <v>39</v>
      </c>
      <c r="D6" s="161"/>
      <c r="E6" s="161"/>
      <c r="F6" s="161"/>
      <c r="G6" s="161"/>
      <c r="H6" s="161"/>
      <c r="I6" s="161"/>
      <c r="J6" s="161"/>
      <c r="K6" s="161"/>
    </row>
    <row r="7" spans="1:12" ht="32" customHeight="1" x14ac:dyDescent="0.35">
      <c r="A7" s="155" t="s">
        <v>472</v>
      </c>
      <c r="B7" s="155"/>
      <c r="C7" s="146" t="s">
        <v>474</v>
      </c>
      <c r="D7" s="146"/>
      <c r="E7" s="146"/>
      <c r="F7" s="146"/>
      <c r="G7" s="146"/>
      <c r="H7" s="146"/>
      <c r="I7" s="146"/>
      <c r="J7" s="146"/>
      <c r="K7" s="146"/>
    </row>
    <row r="8" spans="1:12" ht="55.5" customHeight="1" x14ac:dyDescent="0.35">
      <c r="A8" s="155" t="s">
        <v>40</v>
      </c>
      <c r="B8" s="155"/>
      <c r="C8" s="50" t="s">
        <v>41</v>
      </c>
      <c r="D8" s="157" t="s">
        <v>16</v>
      </c>
      <c r="E8" s="158"/>
      <c r="F8" s="158"/>
      <c r="G8" s="158"/>
      <c r="H8" s="158"/>
      <c r="I8" s="158"/>
      <c r="J8" s="158"/>
      <c r="K8" s="159"/>
    </row>
    <row r="9" spans="1:12" ht="29.25" customHeight="1" x14ac:dyDescent="0.35">
      <c r="A9" s="155" t="s">
        <v>42</v>
      </c>
      <c r="B9" s="155"/>
      <c r="C9" s="161" t="s">
        <v>43</v>
      </c>
      <c r="D9" s="161"/>
      <c r="E9" s="161"/>
      <c r="F9" s="161"/>
      <c r="G9" s="161"/>
      <c r="H9" s="161"/>
      <c r="I9" s="161"/>
      <c r="J9" s="161"/>
      <c r="K9" s="161"/>
    </row>
    <row r="10" spans="1:12" ht="29.25" customHeight="1" x14ac:dyDescent="0.35">
      <c r="A10" s="155" t="s">
        <v>44</v>
      </c>
      <c r="B10" s="155"/>
      <c r="C10" s="218" t="s">
        <v>45</v>
      </c>
      <c r="D10" s="218"/>
      <c r="E10" s="218"/>
      <c r="F10" s="218"/>
      <c r="G10" s="218"/>
      <c r="H10" s="218"/>
      <c r="I10" s="218"/>
      <c r="J10" s="218"/>
      <c r="K10" s="218"/>
    </row>
    <row r="11" spans="1:12" ht="29.25" customHeight="1" x14ac:dyDescent="0.35">
      <c r="A11" s="155" t="s">
        <v>46</v>
      </c>
      <c r="B11" s="155"/>
      <c r="C11" s="218" t="s">
        <v>47</v>
      </c>
      <c r="D11" s="218"/>
      <c r="E11" s="218"/>
      <c r="F11" s="218"/>
      <c r="G11" s="218"/>
      <c r="H11" s="218"/>
      <c r="I11" s="218"/>
      <c r="J11" s="218"/>
      <c r="K11" s="218"/>
    </row>
    <row r="12" spans="1:12" ht="29.25" customHeight="1" x14ac:dyDescent="0.35">
      <c r="A12" s="155" t="s">
        <v>48</v>
      </c>
      <c r="B12" s="155"/>
      <c r="C12" s="219" t="s">
        <v>49</v>
      </c>
      <c r="D12" s="219"/>
      <c r="E12" s="219"/>
      <c r="F12" s="219"/>
      <c r="G12" s="219"/>
      <c r="H12" s="219"/>
      <c r="I12" s="219"/>
      <c r="J12" s="219"/>
      <c r="K12" s="219"/>
    </row>
    <row r="13" spans="1:12" ht="29.25" customHeight="1" x14ac:dyDescent="0.35">
      <c r="A13" s="155" t="s">
        <v>50</v>
      </c>
      <c r="B13" s="156"/>
      <c r="C13" s="220" t="s">
        <v>51</v>
      </c>
      <c r="D13" s="221"/>
      <c r="E13" s="221"/>
      <c r="F13" s="221"/>
      <c r="G13" s="221"/>
      <c r="H13" s="221"/>
      <c r="I13" s="221"/>
      <c r="J13" s="221"/>
      <c r="K13" s="222"/>
    </row>
    <row r="14" spans="1:12" ht="29.25" customHeight="1" x14ac:dyDescent="0.35">
      <c r="A14" s="155" t="s">
        <v>52</v>
      </c>
      <c r="B14" s="155"/>
      <c r="C14" s="223" t="s">
        <v>53</v>
      </c>
      <c r="D14" s="223"/>
      <c r="E14" s="223"/>
      <c r="F14" s="223"/>
      <c r="G14" s="223"/>
      <c r="H14" s="223"/>
      <c r="I14" s="223"/>
      <c r="J14" s="223"/>
      <c r="K14" s="223"/>
      <c r="L14" s="48"/>
    </row>
    <row r="15" spans="1:12" ht="29.25" customHeight="1" x14ac:dyDescent="0.35">
      <c r="A15" s="155" t="s">
        <v>54</v>
      </c>
      <c r="B15" s="155"/>
      <c r="C15" s="218" t="s">
        <v>55</v>
      </c>
      <c r="D15" s="218"/>
      <c r="E15" s="218"/>
      <c r="F15" s="218"/>
      <c r="G15" s="218"/>
      <c r="H15" s="218"/>
      <c r="I15" s="218"/>
      <c r="J15" s="218"/>
      <c r="K15" s="218"/>
    </row>
    <row r="16" spans="1:12" ht="29.25" customHeight="1" x14ac:dyDescent="0.35">
      <c r="A16" s="155" t="s">
        <v>56</v>
      </c>
      <c r="B16" s="155"/>
      <c r="C16" s="218" t="s">
        <v>57</v>
      </c>
      <c r="D16" s="218"/>
      <c r="E16" s="218"/>
      <c r="F16" s="218"/>
      <c r="G16" s="218"/>
      <c r="H16" s="218"/>
      <c r="I16" s="218"/>
      <c r="J16" s="218"/>
      <c r="K16" s="218"/>
    </row>
    <row r="17" spans="1:13" ht="29.25" customHeight="1" x14ac:dyDescent="0.35">
      <c r="A17" s="155" t="s">
        <v>58</v>
      </c>
      <c r="B17" s="155"/>
      <c r="C17" s="218" t="s">
        <v>59</v>
      </c>
      <c r="D17" s="218"/>
      <c r="E17" s="218"/>
      <c r="F17" s="218"/>
      <c r="G17" s="218" t="s">
        <v>60</v>
      </c>
      <c r="H17" s="218"/>
      <c r="I17" s="218"/>
      <c r="J17" s="218"/>
      <c r="K17" s="218"/>
    </row>
    <row r="18" spans="1:13" ht="29.25" customHeight="1" x14ac:dyDescent="0.35">
      <c r="A18" s="155" t="s">
        <v>61</v>
      </c>
      <c r="B18" s="155"/>
      <c r="C18" s="218" t="s">
        <v>62</v>
      </c>
      <c r="D18" s="218"/>
      <c r="E18" s="218"/>
      <c r="F18" s="218"/>
      <c r="G18" s="218"/>
      <c r="H18" s="218"/>
      <c r="I18" s="218"/>
      <c r="J18" s="218"/>
      <c r="K18" s="218"/>
    </row>
    <row r="19" spans="1:13" ht="29.25" customHeight="1" x14ac:dyDescent="0.35">
      <c r="A19" s="5"/>
      <c r="B19" s="5"/>
    </row>
    <row r="20" spans="1:13" ht="29.25" customHeight="1" x14ac:dyDescent="0.35">
      <c r="A20" s="5"/>
      <c r="B20" s="5"/>
      <c r="C20" s="151" t="s">
        <v>63</v>
      </c>
      <c r="D20" s="151"/>
      <c r="E20" s="151"/>
      <c r="F20" s="151"/>
      <c r="G20" s="151"/>
      <c r="H20" s="151"/>
      <c r="I20" s="73"/>
    </row>
    <row r="21" spans="1:13" ht="43.5" customHeight="1"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19" t="s">
        <v>17</v>
      </c>
      <c r="D22" s="2">
        <v>1</v>
      </c>
      <c r="E22" s="2">
        <v>0</v>
      </c>
      <c r="F22" s="2">
        <v>0</v>
      </c>
      <c r="G22" s="2">
        <v>0</v>
      </c>
      <c r="H22" s="3">
        <v>1</v>
      </c>
      <c r="I22" s="73"/>
    </row>
    <row r="23" spans="1:13" ht="29.25" customHeight="1" x14ac:dyDescent="0.35">
      <c r="A23" s="164" t="s">
        <v>71</v>
      </c>
      <c r="B23" s="164"/>
      <c r="C23" s="19" t="s">
        <v>17</v>
      </c>
      <c r="D23" s="108">
        <f>+SUM(E31:E34)</f>
        <v>1</v>
      </c>
      <c r="E23" s="2">
        <v>0</v>
      </c>
      <c r="F23" s="2">
        <v>0</v>
      </c>
      <c r="G23" s="2">
        <v>0</v>
      </c>
      <c r="H23" s="3">
        <v>0</v>
      </c>
      <c r="I23" s="73"/>
    </row>
    <row r="24" spans="1:13" ht="29.25" customHeight="1" x14ac:dyDescent="0.35">
      <c r="A24" s="164" t="s">
        <v>72</v>
      </c>
      <c r="B24" s="164"/>
      <c r="C24" s="19" t="s">
        <v>17</v>
      </c>
      <c r="D24" s="21">
        <f t="shared" ref="D24" si="0">D23/D22</f>
        <v>1</v>
      </c>
      <c r="E24" s="21">
        <f>IFERROR(IF(E23/E22&gt;100%,100%,E23/E22),0)</f>
        <v>0</v>
      </c>
      <c r="F24" s="21">
        <f t="shared" ref="F24:G24" si="1">IFERROR(IF(F23/F22&gt;100%,100%,F23/F22),0)</f>
        <v>0</v>
      </c>
      <c r="G24" s="21">
        <f t="shared" si="1"/>
        <v>0</v>
      </c>
      <c r="H24" s="21">
        <f>+D24</f>
        <v>1</v>
      </c>
      <c r="I24" s="73"/>
    </row>
    <row r="25" spans="1:13" ht="29.25" customHeight="1" x14ac:dyDescent="0.35">
      <c r="A25" s="164" t="s">
        <v>7</v>
      </c>
      <c r="B25" s="164"/>
      <c r="C25" s="19" t="s">
        <v>17</v>
      </c>
      <c r="D25" s="21">
        <f>(D23/$H$22)</f>
        <v>1</v>
      </c>
      <c r="E25" s="21">
        <f>(E23/$H$22)+$D$23</f>
        <v>1</v>
      </c>
      <c r="F25" s="21">
        <f t="shared" ref="F25:G25" si="2">(F23/$H$22)+$D$23</f>
        <v>1</v>
      </c>
      <c r="G25" s="21">
        <f t="shared" si="2"/>
        <v>1</v>
      </c>
      <c r="H25" s="77">
        <f>MAXA(C25:G25)</f>
        <v>1</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34.5" customHeight="1" x14ac:dyDescent="0.35">
      <c r="A29" s="2">
        <v>1</v>
      </c>
      <c r="B29" s="46">
        <v>2024</v>
      </c>
      <c r="C29" s="46" t="s">
        <v>81</v>
      </c>
      <c r="D29" s="75">
        <v>0</v>
      </c>
      <c r="E29" s="75" t="s">
        <v>17</v>
      </c>
      <c r="F29" s="108" t="s">
        <v>17</v>
      </c>
      <c r="G29" s="211" t="s">
        <v>82</v>
      </c>
      <c r="H29" s="212"/>
      <c r="I29" s="212"/>
      <c r="J29" s="212"/>
      <c r="K29" s="213"/>
    </row>
    <row r="30" spans="1:13" ht="34.5" customHeight="1" x14ac:dyDescent="0.35">
      <c r="A30" s="2">
        <v>2</v>
      </c>
      <c r="B30" s="46">
        <v>2024</v>
      </c>
      <c r="C30" s="46" t="s">
        <v>83</v>
      </c>
      <c r="D30" s="75">
        <v>0</v>
      </c>
      <c r="E30" s="75" t="s">
        <v>17</v>
      </c>
      <c r="F30" s="108" t="s">
        <v>17</v>
      </c>
      <c r="G30" s="214"/>
      <c r="H30" s="215"/>
      <c r="I30" s="215"/>
      <c r="J30" s="215"/>
      <c r="K30" s="216"/>
    </row>
    <row r="31" spans="1:13" ht="111" customHeight="1" x14ac:dyDescent="0.35">
      <c r="A31" s="2">
        <v>3</v>
      </c>
      <c r="B31" s="46">
        <v>2025</v>
      </c>
      <c r="C31" s="46" t="s">
        <v>84</v>
      </c>
      <c r="D31" s="75">
        <v>0</v>
      </c>
      <c r="E31" s="75" t="s">
        <v>17</v>
      </c>
      <c r="F31" s="108" t="s">
        <v>17</v>
      </c>
      <c r="G31" s="148" t="s">
        <v>85</v>
      </c>
      <c r="H31" s="149"/>
      <c r="I31" s="149"/>
      <c r="J31" s="149"/>
      <c r="K31" s="150"/>
    </row>
    <row r="32" spans="1:13" ht="159.75" customHeight="1" x14ac:dyDescent="0.35">
      <c r="A32" s="2">
        <v>4</v>
      </c>
      <c r="B32" s="46">
        <v>2025</v>
      </c>
      <c r="C32" s="46" t="s">
        <v>86</v>
      </c>
      <c r="D32" s="75">
        <v>0</v>
      </c>
      <c r="E32" s="75">
        <v>1</v>
      </c>
      <c r="F32" s="108">
        <v>1</v>
      </c>
      <c r="G32" s="148" t="s">
        <v>87</v>
      </c>
      <c r="H32" s="149"/>
      <c r="I32" s="149"/>
      <c r="J32" s="149"/>
      <c r="K32" s="150"/>
      <c r="M32" s="30"/>
    </row>
    <row r="33" spans="1:11" ht="47.15" customHeight="1" x14ac:dyDescent="0.35">
      <c r="A33" s="2">
        <v>5</v>
      </c>
      <c r="B33" s="46">
        <v>2025</v>
      </c>
      <c r="C33" s="46" t="s">
        <v>81</v>
      </c>
      <c r="D33" s="75">
        <v>0</v>
      </c>
      <c r="E33" s="75">
        <v>0</v>
      </c>
      <c r="F33" s="75">
        <f>IFERROR(IF(E33/D33&gt;100%,100%,E33/D33),0)</f>
        <v>0</v>
      </c>
      <c r="G33" s="148" t="s">
        <v>88</v>
      </c>
      <c r="H33" s="149"/>
      <c r="I33" s="149"/>
      <c r="J33" s="149"/>
      <c r="K33" s="150"/>
    </row>
    <row r="34" spans="1:11" ht="47.15" customHeight="1" x14ac:dyDescent="0.35">
      <c r="A34" s="2">
        <v>6</v>
      </c>
      <c r="B34" s="46">
        <v>2025</v>
      </c>
      <c r="C34" s="46" t="s">
        <v>83</v>
      </c>
      <c r="D34" s="75">
        <v>1</v>
      </c>
      <c r="E34" s="75">
        <v>0</v>
      </c>
      <c r="F34" s="75">
        <f>IFERROR(IF(E34/D34&gt;100%,100%,E34/D34),0)</f>
        <v>0</v>
      </c>
      <c r="G34" s="217" t="s">
        <v>496</v>
      </c>
      <c r="H34" s="217"/>
      <c r="I34" s="217"/>
      <c r="J34" s="217"/>
      <c r="K34" s="217"/>
    </row>
    <row r="35" spans="1:11" x14ac:dyDescent="0.35">
      <c r="A35" s="2">
        <v>7</v>
      </c>
      <c r="B35" s="2">
        <v>2026</v>
      </c>
      <c r="C35" s="46" t="s">
        <v>84</v>
      </c>
      <c r="D35" s="2">
        <v>0</v>
      </c>
      <c r="E35" s="2">
        <v>0</v>
      </c>
      <c r="F35" s="31">
        <f>IFERROR(IF(E35/D35&gt;100%,100%,E35/D35),0)</f>
        <v>0</v>
      </c>
      <c r="G35" s="208" t="s">
        <v>455</v>
      </c>
      <c r="H35" s="209"/>
      <c r="I35" s="209"/>
      <c r="J35" s="209"/>
      <c r="K35" s="210"/>
    </row>
    <row r="36" spans="1:11" x14ac:dyDescent="0.35">
      <c r="A36" s="2">
        <v>8</v>
      </c>
      <c r="B36" s="2">
        <v>2026</v>
      </c>
      <c r="C36" s="46" t="s">
        <v>86</v>
      </c>
      <c r="D36" s="2">
        <v>0</v>
      </c>
      <c r="E36" s="2">
        <v>0</v>
      </c>
      <c r="F36" s="31">
        <v>0</v>
      </c>
      <c r="G36" s="208" t="s">
        <v>455</v>
      </c>
      <c r="H36" s="209"/>
      <c r="I36" s="209"/>
      <c r="J36" s="209"/>
      <c r="K36" s="210"/>
    </row>
    <row r="37" spans="1:11" x14ac:dyDescent="0.35">
      <c r="A37" s="2">
        <v>9</v>
      </c>
      <c r="B37" s="2">
        <v>2026</v>
      </c>
      <c r="C37" s="46" t="s">
        <v>81</v>
      </c>
      <c r="D37" s="2">
        <v>0</v>
      </c>
      <c r="E37" s="2">
        <v>0</v>
      </c>
      <c r="F37" s="31">
        <v>0</v>
      </c>
      <c r="G37" s="208" t="s">
        <v>455</v>
      </c>
      <c r="H37" s="209"/>
      <c r="I37" s="209"/>
      <c r="J37" s="209"/>
      <c r="K37" s="210"/>
    </row>
    <row r="38" spans="1:11" x14ac:dyDescent="0.35">
      <c r="A38" s="2">
        <v>10</v>
      </c>
      <c r="B38" s="2">
        <v>2026</v>
      </c>
      <c r="C38" s="46" t="s">
        <v>83</v>
      </c>
      <c r="D38" s="2">
        <v>0</v>
      </c>
      <c r="E38" s="2">
        <v>0</v>
      </c>
      <c r="F38" s="31">
        <v>0</v>
      </c>
      <c r="G38" s="208" t="s">
        <v>455</v>
      </c>
      <c r="H38" s="209"/>
      <c r="I38" s="209"/>
      <c r="J38" s="209"/>
      <c r="K38" s="210"/>
    </row>
  </sheetData>
  <mergeCells count="46">
    <mergeCell ref="A21:B21"/>
    <mergeCell ref="A22:B22"/>
    <mergeCell ref="A23:B23"/>
    <mergeCell ref="A24:B24"/>
    <mergeCell ref="A25:B25"/>
    <mergeCell ref="A16:B16"/>
    <mergeCell ref="C16:K16"/>
    <mergeCell ref="A17:B17"/>
    <mergeCell ref="C17:K17"/>
    <mergeCell ref="A18:B18"/>
    <mergeCell ref="C18:K18"/>
    <mergeCell ref="A13:B13"/>
    <mergeCell ref="C13:K13"/>
    <mergeCell ref="A14:B14"/>
    <mergeCell ref="C14:K14"/>
    <mergeCell ref="A15:B15"/>
    <mergeCell ref="C15:K15"/>
    <mergeCell ref="A10:B10"/>
    <mergeCell ref="C10:K10"/>
    <mergeCell ref="A11:B11"/>
    <mergeCell ref="C11:K11"/>
    <mergeCell ref="A12:B12"/>
    <mergeCell ref="C12:K12"/>
    <mergeCell ref="C9:K9"/>
    <mergeCell ref="A6:B6"/>
    <mergeCell ref="C6:K6"/>
    <mergeCell ref="A8:B8"/>
    <mergeCell ref="D8:K8"/>
    <mergeCell ref="A7:B7"/>
    <mergeCell ref="C7:K7"/>
    <mergeCell ref="G35:K35"/>
    <mergeCell ref="G36:K36"/>
    <mergeCell ref="G37:K37"/>
    <mergeCell ref="G38:K38"/>
    <mergeCell ref="J1:K4"/>
    <mergeCell ref="G32:K32"/>
    <mergeCell ref="C20:H20"/>
    <mergeCell ref="A27:K27"/>
    <mergeCell ref="G28:K28"/>
    <mergeCell ref="G31:K31"/>
    <mergeCell ref="G29:K30"/>
    <mergeCell ref="A1:C4"/>
    <mergeCell ref="D1:I4"/>
    <mergeCell ref="G33:K33"/>
    <mergeCell ref="G34:K34"/>
    <mergeCell ref="A9:B9"/>
  </mergeCells>
  <pageMargins left="0.7" right="0.7" top="0.75" bottom="0.75" header="0.3" footer="0.3"/>
  <pageSetup paperSize="9" scale="43"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E2EF9-3058-47F9-B54C-DB87B85ED7BD}">
  <dimension ref="A1:M31"/>
  <sheetViews>
    <sheetView topLeftCell="A17" zoomScale="85" zoomScaleNormal="85" workbookViewId="0">
      <selection activeCell="C6" sqref="C6:K6"/>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8" width="22.1796875" style="1" customWidth="1"/>
    <col min="9" max="9" width="23.54296875" style="1" customWidth="1"/>
    <col min="10" max="10" width="20.1796875" style="1" customWidth="1"/>
    <col min="11" max="11" width="22.7265625" style="1" customWidth="1"/>
    <col min="12" max="12" width="10.81640625" style="1" customWidth="1"/>
    <col min="13" max="16384" width="10.81640625" style="1"/>
  </cols>
  <sheetData>
    <row r="1" spans="1:11" ht="23.25" customHeight="1" x14ac:dyDescent="0.35">
      <c r="A1" s="9"/>
      <c r="B1" s="10"/>
      <c r="C1" s="16"/>
      <c r="D1" s="282" t="s">
        <v>308</v>
      </c>
      <c r="E1" s="282"/>
      <c r="F1" s="282"/>
      <c r="G1" s="282"/>
      <c r="H1" s="282"/>
      <c r="I1" s="282"/>
      <c r="J1" s="23" t="s">
        <v>309</v>
      </c>
      <c r="K1" s="24" t="s">
        <v>310</v>
      </c>
    </row>
    <row r="2" spans="1:11" ht="23.25" customHeight="1" x14ac:dyDescent="0.35">
      <c r="A2" s="11"/>
      <c r="C2" s="14"/>
      <c r="D2" s="188"/>
      <c r="E2" s="188"/>
      <c r="F2" s="188"/>
      <c r="G2" s="188"/>
      <c r="H2" s="188"/>
      <c r="I2" s="188"/>
      <c r="J2" s="25" t="s">
        <v>311</v>
      </c>
      <c r="K2" s="26"/>
    </row>
    <row r="3" spans="1:11" ht="23.25" customHeight="1" x14ac:dyDescent="0.35">
      <c r="A3" s="11"/>
      <c r="C3" s="14"/>
      <c r="D3" s="188"/>
      <c r="E3" s="188"/>
      <c r="F3" s="188"/>
      <c r="G3" s="188"/>
      <c r="H3" s="188"/>
      <c r="I3" s="188"/>
      <c r="J3" s="25" t="s">
        <v>312</v>
      </c>
      <c r="K3" s="27"/>
    </row>
    <row r="4" spans="1:11" s="4" customFormat="1" ht="23.25" customHeight="1" thickBot="1" x14ac:dyDescent="0.4">
      <c r="A4" s="12"/>
      <c r="B4" s="13"/>
      <c r="C4" s="15"/>
      <c r="D4" s="283"/>
      <c r="E4" s="283"/>
      <c r="F4" s="283"/>
      <c r="G4" s="283"/>
      <c r="H4" s="283"/>
      <c r="I4" s="283"/>
      <c r="J4" s="28" t="s">
        <v>313</v>
      </c>
      <c r="K4" s="29"/>
    </row>
    <row r="5" spans="1:11" s="4" customFormat="1" ht="20" x14ac:dyDescent="0.35">
      <c r="J5" s="7"/>
      <c r="K5" s="8"/>
    </row>
    <row r="6" spans="1:11" ht="29.25" customHeight="1" x14ac:dyDescent="0.35">
      <c r="A6" s="155" t="s">
        <v>38</v>
      </c>
      <c r="B6" s="155"/>
      <c r="C6" s="218"/>
      <c r="D6" s="218"/>
      <c r="E6" s="218"/>
      <c r="F6" s="218"/>
      <c r="G6" s="218"/>
      <c r="H6" s="218"/>
      <c r="I6" s="218"/>
      <c r="J6" s="218"/>
      <c r="K6" s="218"/>
    </row>
    <row r="7" spans="1:11" ht="29.25" customHeight="1" x14ac:dyDescent="0.35">
      <c r="A7" s="155" t="s">
        <v>40</v>
      </c>
      <c r="B7" s="155"/>
      <c r="C7" s="32" t="s">
        <v>74</v>
      </c>
      <c r="D7" s="284"/>
      <c r="E7" s="285"/>
      <c r="F7" s="285"/>
      <c r="G7" s="285"/>
      <c r="H7" s="285"/>
      <c r="I7" s="285"/>
      <c r="J7" s="285"/>
      <c r="K7" s="286"/>
    </row>
    <row r="8" spans="1:11" ht="29.25" customHeight="1" x14ac:dyDescent="0.35">
      <c r="A8" s="155" t="s">
        <v>42</v>
      </c>
      <c r="B8" s="155"/>
      <c r="C8" s="218"/>
      <c r="D8" s="218"/>
      <c r="E8" s="218"/>
      <c r="F8" s="218"/>
      <c r="G8" s="218"/>
      <c r="H8" s="218"/>
      <c r="I8" s="218"/>
      <c r="J8" s="218"/>
      <c r="K8" s="218"/>
    </row>
    <row r="9" spans="1:11" ht="29.25" customHeight="1" x14ac:dyDescent="0.35">
      <c r="A9" s="155" t="s">
        <v>44</v>
      </c>
      <c r="B9" s="155"/>
      <c r="C9" s="218"/>
      <c r="D9" s="218"/>
      <c r="E9" s="218"/>
      <c r="F9" s="218"/>
      <c r="G9" s="218"/>
      <c r="H9" s="218"/>
      <c r="I9" s="218"/>
      <c r="J9" s="218"/>
      <c r="K9" s="218"/>
    </row>
    <row r="10" spans="1:11" ht="29.25" customHeight="1" x14ac:dyDescent="0.35">
      <c r="A10" s="155" t="s">
        <v>46</v>
      </c>
      <c r="B10" s="155"/>
      <c r="C10" s="218"/>
      <c r="D10" s="218"/>
      <c r="E10" s="218"/>
      <c r="F10" s="218"/>
      <c r="G10" s="218"/>
      <c r="H10" s="218"/>
      <c r="I10" s="218"/>
      <c r="J10" s="218"/>
      <c r="K10" s="218"/>
    </row>
    <row r="11" spans="1:11" ht="29.25" customHeight="1" x14ac:dyDescent="0.35">
      <c r="A11" s="155" t="s">
        <v>48</v>
      </c>
      <c r="B11" s="155"/>
      <c r="C11" s="219"/>
      <c r="D11" s="219"/>
      <c r="E11" s="219"/>
      <c r="F11" s="219"/>
      <c r="G11" s="219"/>
      <c r="H11" s="219"/>
      <c r="I11" s="219"/>
      <c r="J11" s="219"/>
      <c r="K11" s="219"/>
    </row>
    <row r="12" spans="1:11" ht="29.25" customHeight="1" x14ac:dyDescent="0.35">
      <c r="A12" s="155" t="s">
        <v>50</v>
      </c>
      <c r="B12" s="156"/>
      <c r="C12" s="220" t="s">
        <v>51</v>
      </c>
      <c r="D12" s="221"/>
      <c r="E12" s="221"/>
      <c r="F12" s="221"/>
      <c r="G12" s="221"/>
      <c r="H12" s="221"/>
      <c r="I12" s="221"/>
      <c r="J12" s="221"/>
      <c r="K12" s="222"/>
    </row>
    <row r="13" spans="1:11" ht="29.25" customHeight="1" x14ac:dyDescent="0.35">
      <c r="A13" s="155" t="s">
        <v>52</v>
      </c>
      <c r="B13" s="155"/>
      <c r="C13" s="260"/>
      <c r="D13" s="260"/>
      <c r="E13" s="260"/>
      <c r="F13" s="260"/>
      <c r="G13" s="260"/>
      <c r="H13" s="260"/>
      <c r="I13" s="260"/>
      <c r="J13" s="260"/>
      <c r="K13" s="260"/>
    </row>
    <row r="14" spans="1:11" ht="29.25" customHeight="1" x14ac:dyDescent="0.35">
      <c r="A14" s="155" t="s">
        <v>54</v>
      </c>
      <c r="B14" s="155"/>
      <c r="C14" s="218"/>
      <c r="D14" s="218"/>
      <c r="E14" s="218"/>
      <c r="F14" s="218"/>
      <c r="G14" s="218"/>
      <c r="H14" s="218"/>
      <c r="I14" s="218"/>
      <c r="J14" s="218"/>
      <c r="K14" s="218"/>
    </row>
    <row r="15" spans="1:11" ht="29.25" customHeight="1" x14ac:dyDescent="0.35">
      <c r="A15" s="155" t="s">
        <v>56</v>
      </c>
      <c r="B15" s="155"/>
      <c r="C15" s="218"/>
      <c r="D15" s="218"/>
      <c r="E15" s="218"/>
      <c r="F15" s="218"/>
      <c r="G15" s="218"/>
      <c r="H15" s="218"/>
      <c r="I15" s="218"/>
      <c r="J15" s="218"/>
      <c r="K15" s="218"/>
    </row>
    <row r="16" spans="1:11" ht="29.25" customHeight="1" x14ac:dyDescent="0.35">
      <c r="A16" s="155" t="s">
        <v>58</v>
      </c>
      <c r="B16" s="155"/>
      <c r="C16" s="218"/>
      <c r="D16" s="218"/>
      <c r="E16" s="218"/>
      <c r="F16" s="218"/>
      <c r="G16" s="218" t="s">
        <v>60</v>
      </c>
      <c r="H16" s="218"/>
      <c r="I16" s="218"/>
      <c r="J16" s="218"/>
      <c r="K16" s="218"/>
    </row>
    <row r="17" spans="1:13" ht="29.25" customHeight="1" x14ac:dyDescent="0.35">
      <c r="A17" s="155" t="s">
        <v>61</v>
      </c>
      <c r="B17" s="155"/>
      <c r="C17" s="218"/>
      <c r="D17" s="218"/>
      <c r="E17" s="218"/>
      <c r="F17" s="218"/>
      <c r="G17" s="218"/>
      <c r="H17" s="218"/>
      <c r="I17" s="218"/>
      <c r="J17" s="218"/>
      <c r="K17" s="218"/>
    </row>
    <row r="18" spans="1:13" ht="29.25" customHeight="1" x14ac:dyDescent="0.35">
      <c r="A18" s="5"/>
      <c r="B18" s="5"/>
    </row>
    <row r="19" spans="1:13" ht="29.25" customHeight="1" x14ac:dyDescent="0.35">
      <c r="A19" s="5"/>
      <c r="B19" s="5"/>
      <c r="C19" s="151" t="s">
        <v>63</v>
      </c>
      <c r="D19" s="151"/>
      <c r="E19" s="151"/>
      <c r="F19" s="151"/>
      <c r="G19" s="151"/>
      <c r="H19" s="151"/>
    </row>
    <row r="20" spans="1:13" ht="43.5" customHeight="1" x14ac:dyDescent="0.35">
      <c r="A20" s="162"/>
      <c r="B20" s="163"/>
      <c r="C20" s="22" t="s">
        <v>64</v>
      </c>
      <c r="D20" s="22" t="s">
        <v>65</v>
      </c>
      <c r="E20" s="22" t="s">
        <v>66</v>
      </c>
      <c r="F20" s="22" t="s">
        <v>67</v>
      </c>
      <c r="G20" s="22" t="s">
        <v>68</v>
      </c>
      <c r="H20" s="22" t="s">
        <v>69</v>
      </c>
    </row>
    <row r="21" spans="1:13" ht="29.25" customHeight="1" x14ac:dyDescent="0.35">
      <c r="A21" s="164" t="s">
        <v>70</v>
      </c>
      <c r="B21" s="164"/>
      <c r="C21" s="19"/>
      <c r="D21" s="2"/>
      <c r="E21" s="2"/>
      <c r="F21" s="2"/>
      <c r="G21" s="2"/>
      <c r="H21" s="3"/>
    </row>
    <row r="22" spans="1:13" ht="29.25" customHeight="1" x14ac:dyDescent="0.35">
      <c r="A22" s="164" t="s">
        <v>71</v>
      </c>
      <c r="B22" s="164"/>
      <c r="C22" s="19"/>
      <c r="D22" s="2"/>
      <c r="E22" s="2"/>
      <c r="F22" s="2"/>
      <c r="G22" s="2"/>
      <c r="H22" s="3"/>
    </row>
    <row r="23" spans="1:13" ht="29.25" customHeight="1" x14ac:dyDescent="0.35">
      <c r="A23" s="164" t="s">
        <v>72</v>
      </c>
      <c r="B23" s="164"/>
      <c r="C23" s="20" t="e">
        <f>C22/C21</f>
        <v>#DIV/0!</v>
      </c>
      <c r="D23" s="20" t="e">
        <f t="shared" ref="D23:G23" si="0">D22/D21</f>
        <v>#DIV/0!</v>
      </c>
      <c r="E23" s="20" t="e">
        <f t="shared" si="0"/>
        <v>#DIV/0!</v>
      </c>
      <c r="F23" s="20" t="e">
        <f t="shared" si="0"/>
        <v>#DIV/0!</v>
      </c>
      <c r="G23" s="20" t="e">
        <f t="shared" si="0"/>
        <v>#DIV/0!</v>
      </c>
      <c r="H23" s="21" t="s">
        <v>17</v>
      </c>
    </row>
    <row r="24" spans="1:13" ht="29.25" customHeight="1" x14ac:dyDescent="0.35">
      <c r="A24" s="164" t="s">
        <v>7</v>
      </c>
      <c r="B24" s="164"/>
      <c r="C24" s="21"/>
      <c r="D24" s="21"/>
      <c r="E24" s="21"/>
      <c r="F24" s="21"/>
      <c r="G24" s="21"/>
      <c r="H24" s="21"/>
    </row>
    <row r="25" spans="1:13" ht="29.25" customHeight="1" x14ac:dyDescent="0.35"/>
    <row r="26" spans="1:13" ht="28.5" customHeight="1" x14ac:dyDescent="0.35">
      <c r="A26" s="151" t="s">
        <v>73</v>
      </c>
      <c r="B26" s="151"/>
      <c r="C26" s="151"/>
      <c r="D26" s="151"/>
      <c r="E26" s="151"/>
      <c r="F26" s="151"/>
      <c r="G26" s="151"/>
      <c r="H26" s="151"/>
      <c r="I26" s="151"/>
      <c r="J26" s="151"/>
      <c r="K26" s="151"/>
    </row>
    <row r="27" spans="1:13" ht="53.25" customHeight="1" x14ac:dyDescent="0.35">
      <c r="A27" s="6" t="s">
        <v>74</v>
      </c>
      <c r="B27" s="6" t="s">
        <v>75</v>
      </c>
      <c r="C27" s="6" t="s">
        <v>76</v>
      </c>
      <c r="D27" s="6" t="s">
        <v>77</v>
      </c>
      <c r="E27" s="6" t="s">
        <v>78</v>
      </c>
      <c r="F27" s="6" t="s">
        <v>79</v>
      </c>
      <c r="G27" s="152" t="s">
        <v>80</v>
      </c>
      <c r="H27" s="153"/>
      <c r="I27" s="153"/>
      <c r="J27" s="153"/>
      <c r="K27" s="154"/>
    </row>
    <row r="28" spans="1:13" ht="88.5" customHeight="1" x14ac:dyDescent="0.35">
      <c r="A28" s="2">
        <v>1</v>
      </c>
      <c r="B28" s="2"/>
      <c r="C28" s="2"/>
      <c r="D28" s="38">
        <v>0.4</v>
      </c>
      <c r="E28" s="38">
        <v>0.3</v>
      </c>
      <c r="F28" s="31">
        <f>IF(E28/D28&gt;100%,100%,E28/D28)</f>
        <v>0.74999999999999989</v>
      </c>
      <c r="G28" s="234"/>
      <c r="H28" s="235"/>
      <c r="I28" s="235"/>
      <c r="J28" s="235"/>
      <c r="K28" s="236"/>
    </row>
    <row r="29" spans="1:13" ht="88.5" customHeight="1" x14ac:dyDescent="0.35">
      <c r="A29" s="2">
        <v>2</v>
      </c>
      <c r="B29" s="2"/>
      <c r="C29" s="2"/>
      <c r="D29" s="2">
        <v>1</v>
      </c>
      <c r="E29" s="2">
        <v>1</v>
      </c>
      <c r="F29" s="31">
        <f t="shared" ref="F29:F31" si="1">IF(E29/D29&gt;100%,100%,E29/D29)</f>
        <v>1</v>
      </c>
      <c r="G29" s="234"/>
      <c r="H29" s="235"/>
      <c r="I29" s="235"/>
      <c r="J29" s="235"/>
      <c r="K29" s="236"/>
    </row>
    <row r="30" spans="1:13" ht="88.5" customHeight="1" x14ac:dyDescent="0.35">
      <c r="A30" s="2">
        <v>3</v>
      </c>
      <c r="B30" s="2"/>
      <c r="C30" s="2"/>
      <c r="D30" s="2">
        <v>1</v>
      </c>
      <c r="E30" s="2">
        <v>1</v>
      </c>
      <c r="F30" s="31">
        <f t="shared" si="1"/>
        <v>1</v>
      </c>
      <c r="G30" s="234"/>
      <c r="H30" s="235"/>
      <c r="I30" s="235"/>
      <c r="J30" s="235"/>
      <c r="K30" s="236"/>
    </row>
    <row r="31" spans="1:13" ht="88.5" customHeight="1" x14ac:dyDescent="0.35">
      <c r="A31" s="2">
        <v>4</v>
      </c>
      <c r="B31" s="2"/>
      <c r="C31" s="2"/>
      <c r="D31" s="2">
        <v>5</v>
      </c>
      <c r="E31" s="2">
        <v>3</v>
      </c>
      <c r="F31" s="31">
        <f t="shared" si="1"/>
        <v>0.6</v>
      </c>
      <c r="G31" s="234"/>
      <c r="H31" s="235"/>
      <c r="I31" s="235"/>
      <c r="J31" s="235"/>
      <c r="K31" s="236"/>
      <c r="M31" s="30"/>
    </row>
  </sheetData>
  <mergeCells count="37">
    <mergeCell ref="D1:I4"/>
    <mergeCell ref="D7:K7"/>
    <mergeCell ref="C11:K11"/>
    <mergeCell ref="A17:B17"/>
    <mergeCell ref="A10:B10"/>
    <mergeCell ref="A11:B11"/>
    <mergeCell ref="A12:B12"/>
    <mergeCell ref="A16:B16"/>
    <mergeCell ref="A9:B9"/>
    <mergeCell ref="A14:B14"/>
    <mergeCell ref="A15:B15"/>
    <mergeCell ref="A6:B6"/>
    <mergeCell ref="A7:B7"/>
    <mergeCell ref="A8:B8"/>
    <mergeCell ref="C17:K17"/>
    <mergeCell ref="A13:B13"/>
    <mergeCell ref="C13:K13"/>
    <mergeCell ref="A24:B24"/>
    <mergeCell ref="A23:B23"/>
    <mergeCell ref="A20:B20"/>
    <mergeCell ref="A21:B21"/>
    <mergeCell ref="A22:B22"/>
    <mergeCell ref="C14:K14"/>
    <mergeCell ref="C15:K15"/>
    <mergeCell ref="C16:K16"/>
    <mergeCell ref="C19:H19"/>
    <mergeCell ref="C6:K6"/>
    <mergeCell ref="C8:K8"/>
    <mergeCell ref="C9:K9"/>
    <mergeCell ref="C10:K10"/>
    <mergeCell ref="C12:K12"/>
    <mergeCell ref="A26:K26"/>
    <mergeCell ref="G31:K31"/>
    <mergeCell ref="G27:K27"/>
    <mergeCell ref="G28:K28"/>
    <mergeCell ref="G29:K29"/>
    <mergeCell ref="G30:K30"/>
  </mergeCells>
  <pageMargins left="0.7" right="0.7" top="0.75" bottom="0.75" header="0.3" footer="0.3"/>
  <pageSetup paperSize="9" scale="43"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1888968-BA76-4FBF-B2D2-0B94472EEC6F}">
          <x14:formula1>
            <xm:f>Listas!$F$2:$F$25</xm:f>
          </x14:formula1>
          <xm:sqref>C15:K15</xm:sqref>
        </x14:dataValidation>
        <x14:dataValidation type="list" allowBlank="1" showInputMessage="1" showErrorMessage="1" xr:uid="{C839D9C4-07BD-4BDF-A6D7-6F927B46E5A5}">
          <x14:formula1>
            <xm:f>Listas!$D$2:$D$5</xm:f>
          </x14:formula1>
          <xm:sqref>C17:K17</xm:sqref>
        </x14:dataValidation>
        <x14:dataValidation type="list" allowBlank="1" showInputMessage="1" showErrorMessage="1" xr:uid="{D8144231-05ED-4220-995E-BB7A7D50BFB4}">
          <x14:formula1>
            <xm:f>Listas!$E$2:$E$4</xm:f>
          </x14:formula1>
          <xm:sqref>C11:K11</xm:sqref>
        </x14:dataValidation>
        <x14:dataValidation type="list" allowBlank="1" showInputMessage="1" showErrorMessage="1" xr:uid="{1DAF8F6E-7CBA-44E3-A423-535AD8068CF8}">
          <x14:formula1>
            <xm:f>Listas!$L$22:$L$25</xm:f>
          </x14:formula1>
          <xm:sqref>C28:C31</xm:sqref>
        </x14:dataValidation>
        <x14:dataValidation type="list" allowBlank="1" showInputMessage="1" showErrorMessage="1" xr:uid="{637C94B6-BDED-4F2F-AF84-A97BCDF42AD7}">
          <x14:formula1>
            <xm:f>Listas!$M$2:$M$6</xm:f>
          </x14:formula1>
          <xm:sqref>B28:B31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3C9A-334E-48BA-BA09-AA5971EBB2F0}">
  <dimension ref="A1:Q34"/>
  <sheetViews>
    <sheetView topLeftCell="N1" workbookViewId="0">
      <selection activeCell="O30" sqref="O30"/>
    </sheetView>
  </sheetViews>
  <sheetFormatPr baseColWidth="10" defaultColWidth="11.453125" defaultRowHeight="14.5" x14ac:dyDescent="0.35"/>
  <cols>
    <col min="1" max="1" width="54" customWidth="1"/>
    <col min="3" max="3" width="48.7265625" customWidth="1"/>
    <col min="4" max="4" width="19" customWidth="1"/>
    <col min="5" max="5" width="15.81640625" customWidth="1"/>
    <col min="6" max="6" width="86.26953125" bestFit="1" customWidth="1"/>
    <col min="7" max="7" width="21.7265625" customWidth="1"/>
    <col min="8" max="8" width="29.1796875" customWidth="1"/>
    <col min="9" max="9" width="33.81640625" customWidth="1"/>
    <col min="10" max="10" width="7.1796875" customWidth="1"/>
    <col min="11" max="11" width="18.453125" customWidth="1"/>
    <col min="12" max="13" width="37.7265625" customWidth="1"/>
    <col min="15" max="15" width="67.81640625" bestFit="1" customWidth="1"/>
    <col min="17" max="17" width="79.54296875" customWidth="1"/>
  </cols>
  <sheetData>
    <row r="1" spans="1:17" ht="29" x14ac:dyDescent="0.35">
      <c r="A1" s="17" t="s">
        <v>314</v>
      </c>
      <c r="C1" s="17" t="s">
        <v>315</v>
      </c>
      <c r="D1" s="18" t="s">
        <v>61</v>
      </c>
      <c r="E1" s="18" t="s">
        <v>48</v>
      </c>
      <c r="F1" s="18" t="s">
        <v>316</v>
      </c>
      <c r="G1" s="18" t="s">
        <v>317</v>
      </c>
      <c r="H1" s="18" t="s">
        <v>76</v>
      </c>
      <c r="K1" s="18" t="s">
        <v>317</v>
      </c>
      <c r="L1" s="18" t="s">
        <v>76</v>
      </c>
      <c r="M1" s="18" t="s">
        <v>75</v>
      </c>
      <c r="O1" s="18" t="s">
        <v>318</v>
      </c>
      <c r="Q1" s="18" t="s">
        <v>319</v>
      </c>
    </row>
    <row r="2" spans="1:17" x14ac:dyDescent="0.35">
      <c r="A2" t="s">
        <v>320</v>
      </c>
      <c r="C2" t="s">
        <v>321</v>
      </c>
      <c r="D2" t="s">
        <v>62</v>
      </c>
      <c r="E2" t="s">
        <v>49</v>
      </c>
      <c r="F2" t="s">
        <v>322</v>
      </c>
      <c r="G2" t="s">
        <v>323</v>
      </c>
      <c r="H2" t="s">
        <v>324</v>
      </c>
      <c r="I2" t="s">
        <v>324</v>
      </c>
      <c r="J2">
        <v>1</v>
      </c>
      <c r="K2" t="s">
        <v>323</v>
      </c>
      <c r="L2" t="s">
        <v>324</v>
      </c>
      <c r="M2">
        <v>2024</v>
      </c>
      <c r="O2" t="s">
        <v>325</v>
      </c>
      <c r="Q2" t="s">
        <v>326</v>
      </c>
    </row>
    <row r="3" spans="1:17" x14ac:dyDescent="0.35">
      <c r="A3" t="s">
        <v>327</v>
      </c>
      <c r="C3" t="s">
        <v>328</v>
      </c>
      <c r="D3" t="s">
        <v>329</v>
      </c>
      <c r="E3" t="s">
        <v>104</v>
      </c>
      <c r="F3" t="s">
        <v>330</v>
      </c>
      <c r="G3" t="s">
        <v>331</v>
      </c>
      <c r="H3" t="s">
        <v>332</v>
      </c>
      <c r="I3" t="s">
        <v>333</v>
      </c>
      <c r="L3" t="s">
        <v>332</v>
      </c>
      <c r="M3">
        <v>2025</v>
      </c>
      <c r="O3" t="s">
        <v>334</v>
      </c>
      <c r="Q3" t="s">
        <v>335</v>
      </c>
    </row>
    <row r="4" spans="1:17" x14ac:dyDescent="0.35">
      <c r="A4" t="s">
        <v>336</v>
      </c>
      <c r="C4" t="s">
        <v>337</v>
      </c>
      <c r="D4" t="s">
        <v>338</v>
      </c>
      <c r="E4" t="s">
        <v>339</v>
      </c>
      <c r="F4" t="s">
        <v>340</v>
      </c>
      <c r="G4" t="s">
        <v>51</v>
      </c>
      <c r="H4" t="s">
        <v>341</v>
      </c>
      <c r="I4" t="s">
        <v>342</v>
      </c>
      <c r="L4" t="s">
        <v>341</v>
      </c>
      <c r="M4">
        <v>2026</v>
      </c>
      <c r="O4" t="s">
        <v>343</v>
      </c>
      <c r="Q4" t="s">
        <v>344</v>
      </c>
    </row>
    <row r="5" spans="1:17" x14ac:dyDescent="0.35">
      <c r="A5" t="s">
        <v>345</v>
      </c>
      <c r="C5" t="s">
        <v>346</v>
      </c>
      <c r="D5" t="s">
        <v>187</v>
      </c>
      <c r="F5" t="s">
        <v>347</v>
      </c>
      <c r="G5" t="s">
        <v>348</v>
      </c>
      <c r="H5" t="s">
        <v>349</v>
      </c>
      <c r="I5" t="s">
        <v>350</v>
      </c>
      <c r="L5" t="s">
        <v>349</v>
      </c>
      <c r="M5">
        <v>2027</v>
      </c>
      <c r="Q5" t="s">
        <v>351</v>
      </c>
    </row>
    <row r="6" spans="1:17" x14ac:dyDescent="0.35">
      <c r="A6" t="s">
        <v>352</v>
      </c>
      <c r="C6" t="s">
        <v>353</v>
      </c>
      <c r="F6" t="s">
        <v>354</v>
      </c>
      <c r="G6" t="s">
        <v>355</v>
      </c>
      <c r="H6" t="s">
        <v>356</v>
      </c>
      <c r="I6" t="s">
        <v>357</v>
      </c>
      <c r="L6" t="s">
        <v>356</v>
      </c>
      <c r="M6">
        <v>2028</v>
      </c>
      <c r="Q6" t="s">
        <v>358</v>
      </c>
    </row>
    <row r="7" spans="1:17" x14ac:dyDescent="0.35">
      <c r="A7" t="s">
        <v>359</v>
      </c>
      <c r="C7" t="s">
        <v>360</v>
      </c>
      <c r="F7" t="s">
        <v>361</v>
      </c>
      <c r="G7" t="s">
        <v>362</v>
      </c>
      <c r="H7" t="s">
        <v>363</v>
      </c>
      <c r="I7" t="s">
        <v>364</v>
      </c>
      <c r="L7" t="s">
        <v>363</v>
      </c>
      <c r="Q7" t="s">
        <v>365</v>
      </c>
    </row>
    <row r="8" spans="1:17" x14ac:dyDescent="0.35">
      <c r="A8" t="s">
        <v>366</v>
      </c>
      <c r="C8" t="s">
        <v>367</v>
      </c>
      <c r="F8" t="s">
        <v>368</v>
      </c>
      <c r="H8" t="s">
        <v>369</v>
      </c>
      <c r="I8" t="s">
        <v>332</v>
      </c>
      <c r="L8" t="s">
        <v>369</v>
      </c>
      <c r="Q8" t="s">
        <v>370</v>
      </c>
    </row>
    <row r="9" spans="1:17" x14ac:dyDescent="0.35">
      <c r="C9" t="s">
        <v>371</v>
      </c>
      <c r="F9" t="s">
        <v>372</v>
      </c>
      <c r="H9" t="s">
        <v>373</v>
      </c>
      <c r="I9" t="s">
        <v>341</v>
      </c>
      <c r="L9" t="s">
        <v>373</v>
      </c>
      <c r="Q9" t="s">
        <v>374</v>
      </c>
    </row>
    <row r="10" spans="1:17" x14ac:dyDescent="0.35">
      <c r="C10" t="s">
        <v>375</v>
      </c>
      <c r="F10" t="s">
        <v>376</v>
      </c>
      <c r="H10" t="s">
        <v>377</v>
      </c>
      <c r="I10" t="s">
        <v>378</v>
      </c>
      <c r="L10" t="s">
        <v>377</v>
      </c>
      <c r="Q10" t="s">
        <v>379</v>
      </c>
    </row>
    <row r="11" spans="1:17" x14ac:dyDescent="0.35">
      <c r="C11" t="s">
        <v>380</v>
      </c>
      <c r="F11" t="s">
        <v>381</v>
      </c>
      <c r="H11" t="s">
        <v>382</v>
      </c>
      <c r="I11" t="s">
        <v>349</v>
      </c>
      <c r="L11" t="s">
        <v>382</v>
      </c>
      <c r="Q11" t="s">
        <v>383</v>
      </c>
    </row>
    <row r="12" spans="1:17" x14ac:dyDescent="0.35">
      <c r="C12" t="s">
        <v>384</v>
      </c>
      <c r="F12" t="s">
        <v>385</v>
      </c>
      <c r="H12" t="s">
        <v>386</v>
      </c>
      <c r="I12" t="s">
        <v>387</v>
      </c>
      <c r="L12" t="s">
        <v>386</v>
      </c>
      <c r="Q12" t="s">
        <v>388</v>
      </c>
    </row>
    <row r="13" spans="1:17" x14ac:dyDescent="0.35">
      <c r="C13" t="s">
        <v>389</v>
      </c>
      <c r="F13" t="s">
        <v>390</v>
      </c>
      <c r="H13" t="s">
        <v>391</v>
      </c>
      <c r="I13" t="s">
        <v>356</v>
      </c>
      <c r="L13" t="s">
        <v>391</v>
      </c>
      <c r="Q13" t="s">
        <v>392</v>
      </c>
    </row>
    <row r="14" spans="1:17" x14ac:dyDescent="0.35">
      <c r="C14" t="s">
        <v>393</v>
      </c>
      <c r="F14" t="s">
        <v>394</v>
      </c>
      <c r="H14" t="s">
        <v>333</v>
      </c>
      <c r="I14" t="s">
        <v>395</v>
      </c>
      <c r="Q14" t="s">
        <v>396</v>
      </c>
    </row>
    <row r="15" spans="1:17" x14ac:dyDescent="0.35">
      <c r="C15" t="s">
        <v>397</v>
      </c>
      <c r="F15" t="s">
        <v>398</v>
      </c>
      <c r="H15" t="s">
        <v>378</v>
      </c>
      <c r="I15" t="s">
        <v>399</v>
      </c>
      <c r="J15">
        <v>2</v>
      </c>
      <c r="K15" t="s">
        <v>331</v>
      </c>
      <c r="L15" t="s">
        <v>333</v>
      </c>
      <c r="Q15" t="s">
        <v>400</v>
      </c>
    </row>
    <row r="16" spans="1:17" x14ac:dyDescent="0.35">
      <c r="C16" t="s">
        <v>401</v>
      </c>
      <c r="F16" t="s">
        <v>402</v>
      </c>
      <c r="H16" t="s">
        <v>395</v>
      </c>
      <c r="I16" t="s">
        <v>363</v>
      </c>
      <c r="L16" t="s">
        <v>378</v>
      </c>
      <c r="Q16" t="s">
        <v>403</v>
      </c>
    </row>
    <row r="17" spans="3:17" x14ac:dyDescent="0.35">
      <c r="C17" t="s">
        <v>404</v>
      </c>
      <c r="F17" t="s">
        <v>405</v>
      </c>
      <c r="H17" t="s">
        <v>406</v>
      </c>
      <c r="I17" t="s">
        <v>369</v>
      </c>
      <c r="L17" t="s">
        <v>395</v>
      </c>
      <c r="Q17" t="s">
        <v>407</v>
      </c>
    </row>
    <row r="18" spans="3:17" x14ac:dyDescent="0.35">
      <c r="C18" t="s">
        <v>408</v>
      </c>
      <c r="F18" t="s">
        <v>409</v>
      </c>
      <c r="H18" t="s">
        <v>410</v>
      </c>
      <c r="I18" t="s">
        <v>406</v>
      </c>
      <c r="L18" t="s">
        <v>406</v>
      </c>
      <c r="Q18" t="s">
        <v>411</v>
      </c>
    </row>
    <row r="19" spans="3:17" x14ac:dyDescent="0.35">
      <c r="C19" t="s">
        <v>412</v>
      </c>
      <c r="F19" t="s">
        <v>413</v>
      </c>
      <c r="H19" t="s">
        <v>414</v>
      </c>
      <c r="I19" t="s">
        <v>415</v>
      </c>
      <c r="L19" t="s">
        <v>410</v>
      </c>
      <c r="Q19" t="s">
        <v>416</v>
      </c>
    </row>
    <row r="20" spans="3:17" x14ac:dyDescent="0.35">
      <c r="C20" t="s">
        <v>417</v>
      </c>
      <c r="F20" t="s">
        <v>418</v>
      </c>
      <c r="H20" t="s">
        <v>342</v>
      </c>
      <c r="I20" t="s">
        <v>419</v>
      </c>
      <c r="L20" t="s">
        <v>414</v>
      </c>
      <c r="Q20" t="s">
        <v>420</v>
      </c>
    </row>
    <row r="21" spans="3:17" x14ac:dyDescent="0.35">
      <c r="C21" t="s">
        <v>421</v>
      </c>
      <c r="F21" t="s">
        <v>422</v>
      </c>
      <c r="H21" t="s">
        <v>387</v>
      </c>
      <c r="I21" t="s">
        <v>373</v>
      </c>
      <c r="Q21" t="s">
        <v>423</v>
      </c>
    </row>
    <row r="22" spans="3:17" x14ac:dyDescent="0.35">
      <c r="F22" t="s">
        <v>424</v>
      </c>
      <c r="H22" t="s">
        <v>419</v>
      </c>
      <c r="I22" t="s">
        <v>377</v>
      </c>
      <c r="J22">
        <v>3</v>
      </c>
      <c r="K22" t="s">
        <v>51</v>
      </c>
      <c r="L22" t="s">
        <v>342</v>
      </c>
      <c r="Q22" t="s">
        <v>425</v>
      </c>
    </row>
    <row r="23" spans="3:17" x14ac:dyDescent="0.35">
      <c r="F23" t="s">
        <v>426</v>
      </c>
      <c r="H23" t="s">
        <v>427</v>
      </c>
      <c r="I23" t="s">
        <v>410</v>
      </c>
      <c r="L23" t="s">
        <v>387</v>
      </c>
      <c r="Q23" t="s">
        <v>428</v>
      </c>
    </row>
    <row r="24" spans="3:17" x14ac:dyDescent="0.35">
      <c r="F24" t="s">
        <v>211</v>
      </c>
      <c r="H24" t="s">
        <v>350</v>
      </c>
      <c r="I24" t="s">
        <v>429</v>
      </c>
      <c r="L24" t="s">
        <v>419</v>
      </c>
      <c r="Q24" t="s">
        <v>430</v>
      </c>
    </row>
    <row r="25" spans="3:17" x14ac:dyDescent="0.35">
      <c r="F25" t="s">
        <v>431</v>
      </c>
      <c r="H25" t="s">
        <v>399</v>
      </c>
      <c r="I25" t="s">
        <v>382</v>
      </c>
      <c r="L25" t="s">
        <v>427</v>
      </c>
      <c r="Q25" t="s">
        <v>432</v>
      </c>
    </row>
    <row r="26" spans="3:17" x14ac:dyDescent="0.35">
      <c r="H26" t="s">
        <v>429</v>
      </c>
      <c r="I26" t="s">
        <v>427</v>
      </c>
      <c r="Q26" t="s">
        <v>433</v>
      </c>
    </row>
    <row r="27" spans="3:17" x14ac:dyDescent="0.35">
      <c r="H27" t="s">
        <v>357</v>
      </c>
      <c r="I27" t="s">
        <v>386</v>
      </c>
      <c r="J27">
        <v>4</v>
      </c>
      <c r="K27" t="s">
        <v>348</v>
      </c>
      <c r="L27" t="s">
        <v>350</v>
      </c>
      <c r="Q27" t="s">
        <v>434</v>
      </c>
    </row>
    <row r="28" spans="3:17" x14ac:dyDescent="0.35">
      <c r="H28" t="s">
        <v>415</v>
      </c>
      <c r="I28" t="s">
        <v>414</v>
      </c>
      <c r="L28" t="s">
        <v>399</v>
      </c>
      <c r="Q28" t="s">
        <v>435</v>
      </c>
    </row>
    <row r="29" spans="3:17" x14ac:dyDescent="0.35">
      <c r="H29" t="s">
        <v>364</v>
      </c>
      <c r="I29" t="s">
        <v>391</v>
      </c>
      <c r="L29" t="s">
        <v>429</v>
      </c>
      <c r="Q29" t="s">
        <v>436</v>
      </c>
    </row>
    <row r="30" spans="3:17" x14ac:dyDescent="0.35">
      <c r="Q30" t="s">
        <v>437</v>
      </c>
    </row>
    <row r="31" spans="3:17" x14ac:dyDescent="0.35">
      <c r="J31">
        <v>5</v>
      </c>
      <c r="K31" t="s">
        <v>355</v>
      </c>
      <c r="L31" t="s">
        <v>357</v>
      </c>
      <c r="Q31" t="s">
        <v>438</v>
      </c>
    </row>
    <row r="32" spans="3:17" x14ac:dyDescent="0.35">
      <c r="L32" t="s">
        <v>415</v>
      </c>
    </row>
    <row r="34" spans="10:12" x14ac:dyDescent="0.35">
      <c r="J34">
        <v>6</v>
      </c>
      <c r="K34" t="s">
        <v>362</v>
      </c>
      <c r="L34" t="s">
        <v>364</v>
      </c>
    </row>
  </sheetData>
  <sortState xmlns:xlrd2="http://schemas.microsoft.com/office/spreadsheetml/2017/richdata2" ref="I2:I29">
    <sortCondition ref="I2:I29"/>
  </sortState>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38E5E-12CF-48D7-BBA9-4D8DEC7D260A}">
  <sheetPr>
    <tabColor theme="9" tint="0.39997558519241921"/>
  </sheetPr>
  <dimension ref="A1:M43"/>
  <sheetViews>
    <sheetView zoomScale="60" zoomScaleNormal="60" workbookViewId="0">
      <selection activeCell="E36" sqref="E36"/>
    </sheetView>
  </sheetViews>
  <sheetFormatPr baseColWidth="10" defaultColWidth="10.81640625" defaultRowHeight="14.5" x14ac:dyDescent="0.35"/>
  <cols>
    <col min="1" max="1" width="5.54296875" style="1" customWidth="1"/>
    <col min="2" max="2" width="34" style="1" customWidth="1"/>
    <col min="3" max="3" width="19.7265625" style="1" customWidth="1"/>
    <col min="4" max="4" width="23.453125" style="1" customWidth="1"/>
    <col min="5" max="6" width="25.453125" style="1" customWidth="1"/>
    <col min="7" max="7" width="28.81640625" style="1" customWidth="1"/>
    <col min="8" max="9" width="22.1796875" style="1" customWidth="1"/>
    <col min="10" max="10" width="11.7265625" style="1" bestFit="1" customWidth="1"/>
    <col min="11" max="11" width="14" style="1" bestFit="1" customWidth="1"/>
    <col min="12" max="12" width="10.81640625" style="1" customWidth="1"/>
    <col min="13" max="16384" width="10.81640625" style="1"/>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s="4" customFormat="1" ht="20" x14ac:dyDescent="0.35">
      <c r="J5" s="7"/>
      <c r="K5" s="8"/>
    </row>
    <row r="6" spans="1:12" ht="47.25" customHeight="1" x14ac:dyDescent="0.35">
      <c r="A6" s="155" t="s">
        <v>38</v>
      </c>
      <c r="B6" s="155"/>
      <c r="C6" s="161" t="s">
        <v>39</v>
      </c>
      <c r="D6" s="161"/>
      <c r="E6" s="161"/>
      <c r="F6" s="161"/>
      <c r="G6" s="161"/>
      <c r="H6" s="161"/>
      <c r="I6" s="161"/>
      <c r="J6" s="161"/>
      <c r="K6" s="161"/>
    </row>
    <row r="7" spans="1:12" ht="47.25" customHeight="1" x14ac:dyDescent="0.35">
      <c r="A7" s="155" t="s">
        <v>472</v>
      </c>
      <c r="B7" s="155"/>
      <c r="C7" s="146" t="s">
        <v>475</v>
      </c>
      <c r="D7" s="146"/>
      <c r="E7" s="146"/>
      <c r="F7" s="146"/>
      <c r="G7" s="146"/>
      <c r="H7" s="146"/>
      <c r="I7" s="146"/>
      <c r="J7" s="146"/>
      <c r="K7" s="146"/>
    </row>
    <row r="8" spans="1:12" ht="64.5" customHeight="1" x14ac:dyDescent="0.35">
      <c r="A8" s="155" t="s">
        <v>40</v>
      </c>
      <c r="B8" s="155"/>
      <c r="C8" s="50" t="s">
        <v>89</v>
      </c>
      <c r="D8" s="237" t="s">
        <v>18</v>
      </c>
      <c r="E8" s="238"/>
      <c r="F8" s="238"/>
      <c r="G8" s="238"/>
      <c r="H8" s="238"/>
      <c r="I8" s="238"/>
      <c r="J8" s="238"/>
      <c r="K8" s="239"/>
    </row>
    <row r="9" spans="1:12" ht="29.25" customHeight="1" x14ac:dyDescent="0.35">
      <c r="A9" s="155" t="s">
        <v>42</v>
      </c>
      <c r="B9" s="155"/>
      <c r="C9" s="161" t="s">
        <v>90</v>
      </c>
      <c r="D9" s="161"/>
      <c r="E9" s="161"/>
      <c r="F9" s="161"/>
      <c r="G9" s="161"/>
      <c r="H9" s="161"/>
      <c r="I9" s="161"/>
      <c r="J9" s="161"/>
      <c r="K9" s="161"/>
    </row>
    <row r="10" spans="1:12" ht="29.25" customHeight="1" x14ac:dyDescent="0.35">
      <c r="A10" s="155" t="s">
        <v>44</v>
      </c>
      <c r="B10" s="155"/>
      <c r="C10" s="161" t="s">
        <v>90</v>
      </c>
      <c r="D10" s="161"/>
      <c r="E10" s="161"/>
      <c r="F10" s="161"/>
      <c r="G10" s="161"/>
      <c r="H10" s="161"/>
      <c r="I10" s="161"/>
      <c r="J10" s="161"/>
      <c r="K10" s="161"/>
    </row>
    <row r="11" spans="1:12" ht="29.25" customHeight="1" x14ac:dyDescent="0.35">
      <c r="A11" s="155" t="s">
        <v>46</v>
      </c>
      <c r="B11" s="155"/>
      <c r="C11" s="161" t="s">
        <v>90</v>
      </c>
      <c r="D11" s="161"/>
      <c r="E11" s="161"/>
      <c r="F11" s="161"/>
      <c r="G11" s="161"/>
      <c r="H11" s="161"/>
      <c r="I11" s="161"/>
      <c r="J11" s="161"/>
      <c r="K11" s="161"/>
    </row>
    <row r="12" spans="1:12" ht="29.25" customHeight="1" x14ac:dyDescent="0.35">
      <c r="A12" s="155" t="s">
        <v>48</v>
      </c>
      <c r="B12" s="155"/>
      <c r="C12" s="165" t="s">
        <v>49</v>
      </c>
      <c r="D12" s="165"/>
      <c r="E12" s="165"/>
      <c r="F12" s="165"/>
      <c r="G12" s="165"/>
      <c r="H12" s="165"/>
      <c r="I12" s="165"/>
      <c r="J12" s="165"/>
      <c r="K12" s="165"/>
    </row>
    <row r="13" spans="1:12" ht="29.25" customHeight="1" x14ac:dyDescent="0.35">
      <c r="A13" s="155" t="s">
        <v>50</v>
      </c>
      <c r="B13" s="156"/>
      <c r="C13" s="157" t="s">
        <v>51</v>
      </c>
      <c r="D13" s="158"/>
      <c r="E13" s="158"/>
      <c r="F13" s="158"/>
      <c r="G13" s="158"/>
      <c r="H13" s="158"/>
      <c r="I13" s="158"/>
      <c r="J13" s="158"/>
      <c r="K13" s="159"/>
    </row>
    <row r="14" spans="1:12" ht="29.25" customHeight="1" x14ac:dyDescent="0.35">
      <c r="A14" s="155" t="s">
        <v>52</v>
      </c>
      <c r="B14" s="155"/>
      <c r="C14" s="146" t="s">
        <v>91</v>
      </c>
      <c r="D14" s="146"/>
      <c r="E14" s="146"/>
      <c r="F14" s="146"/>
      <c r="G14" s="146"/>
      <c r="H14" s="146"/>
      <c r="I14" s="146"/>
      <c r="J14" s="146"/>
      <c r="K14" s="146"/>
      <c r="L14" s="48"/>
    </row>
    <row r="15" spans="1:12" ht="38.25" customHeight="1" x14ac:dyDescent="0.35">
      <c r="A15" s="155" t="s">
        <v>54</v>
      </c>
      <c r="B15" s="155"/>
      <c r="C15" s="161" t="s">
        <v>92</v>
      </c>
      <c r="D15" s="161"/>
      <c r="E15" s="161"/>
      <c r="F15" s="161"/>
      <c r="G15" s="161"/>
      <c r="H15" s="161"/>
      <c r="I15" s="161"/>
      <c r="J15" s="161"/>
      <c r="K15" s="161"/>
    </row>
    <row r="16" spans="1:12" ht="29.25" customHeight="1" x14ac:dyDescent="0.35">
      <c r="A16" s="155" t="s">
        <v>56</v>
      </c>
      <c r="B16" s="155"/>
      <c r="C16" s="161" t="s">
        <v>93</v>
      </c>
      <c r="D16" s="161"/>
      <c r="E16" s="161"/>
      <c r="F16" s="161"/>
      <c r="G16" s="161"/>
      <c r="H16" s="161"/>
      <c r="I16" s="161"/>
      <c r="J16" s="161"/>
      <c r="K16" s="161"/>
    </row>
    <row r="17" spans="1:13" ht="29.25" customHeight="1" x14ac:dyDescent="0.35">
      <c r="A17" s="155" t="s">
        <v>58</v>
      </c>
      <c r="B17" s="155"/>
      <c r="C17" s="161" t="s">
        <v>94</v>
      </c>
      <c r="D17" s="161"/>
      <c r="E17" s="161"/>
      <c r="F17" s="161"/>
      <c r="G17" s="161" t="s">
        <v>60</v>
      </c>
      <c r="H17" s="161"/>
      <c r="I17" s="161"/>
      <c r="J17" s="161"/>
      <c r="K17" s="161"/>
    </row>
    <row r="18" spans="1:13" ht="29.25" customHeight="1" x14ac:dyDescent="0.35">
      <c r="A18" s="155" t="s">
        <v>61</v>
      </c>
      <c r="B18" s="155"/>
      <c r="C18" s="146" t="s">
        <v>62</v>
      </c>
      <c r="D18" s="146"/>
      <c r="E18" s="146"/>
      <c r="F18" s="146"/>
      <c r="G18" s="146"/>
      <c r="H18" s="146"/>
      <c r="I18" s="146"/>
      <c r="J18" s="146"/>
      <c r="K18" s="146"/>
      <c r="L18" s="43"/>
    </row>
    <row r="19" spans="1:13" ht="29.25" customHeight="1" x14ac:dyDescent="0.35">
      <c r="A19" s="5"/>
      <c r="B19" s="5"/>
    </row>
    <row r="20" spans="1:13" ht="29.25" customHeight="1" x14ac:dyDescent="0.35">
      <c r="A20" s="5"/>
      <c r="B20" s="5"/>
      <c r="C20" s="151" t="s">
        <v>63</v>
      </c>
      <c r="D20" s="151"/>
      <c r="E20" s="151"/>
      <c r="F20" s="151"/>
      <c r="G20" s="151"/>
      <c r="H20" s="151"/>
    </row>
    <row r="21" spans="1:13" ht="43.5" customHeight="1" x14ac:dyDescent="0.35">
      <c r="A21" s="162"/>
      <c r="B21" s="163"/>
      <c r="C21" s="22" t="s">
        <v>64</v>
      </c>
      <c r="D21" s="22" t="s">
        <v>65</v>
      </c>
      <c r="E21" s="22" t="s">
        <v>66</v>
      </c>
      <c r="F21" s="22" t="s">
        <v>67</v>
      </c>
      <c r="G21" s="22" t="s">
        <v>68</v>
      </c>
      <c r="H21" s="22" t="s">
        <v>69</v>
      </c>
    </row>
    <row r="22" spans="1:13" ht="29.25" customHeight="1" x14ac:dyDescent="0.35">
      <c r="A22" s="164" t="s">
        <v>70</v>
      </c>
      <c r="B22" s="164"/>
      <c r="C22" s="47">
        <v>2</v>
      </c>
      <c r="D22" s="46">
        <v>4</v>
      </c>
      <c r="E22" s="46">
        <v>1</v>
      </c>
      <c r="F22" s="46">
        <v>0</v>
      </c>
      <c r="G22" s="46">
        <v>0</v>
      </c>
      <c r="H22" s="58">
        <f>SUM(C22:G22)</f>
        <v>7</v>
      </c>
    </row>
    <row r="23" spans="1:13" ht="29.25" customHeight="1" x14ac:dyDescent="0.35">
      <c r="A23" s="164" t="s">
        <v>71</v>
      </c>
      <c r="B23" s="164"/>
      <c r="C23" s="82">
        <f>SUM(E29:E30)</f>
        <v>2</v>
      </c>
      <c r="D23" s="75">
        <f>SUM(E31:E34)</f>
        <v>6</v>
      </c>
      <c r="E23" s="75">
        <f>SUM(E35:E38)</f>
        <v>1</v>
      </c>
      <c r="F23" s="2"/>
      <c r="G23" s="2"/>
      <c r="H23" s="83">
        <f>SUM(C23:G23)</f>
        <v>9</v>
      </c>
      <c r="I23" s="72"/>
    </row>
    <row r="24" spans="1:13" ht="29.25" customHeight="1" x14ac:dyDescent="0.35">
      <c r="A24" s="164" t="s">
        <v>72</v>
      </c>
      <c r="B24" s="164"/>
      <c r="C24" s="20">
        <f>C23/C22</f>
        <v>1</v>
      </c>
      <c r="D24" s="120">
        <f>IF(D23/D22&gt;100%,100%,D23/D22)</f>
        <v>1</v>
      </c>
      <c r="E24" s="120">
        <f>IF(E23/E22&gt;100%,100%,E23/E22)</f>
        <v>1</v>
      </c>
      <c r="F24" s="20">
        <f>IFERROR(IF(F23/F22&gt;100%,100%,F23/F22),0)</f>
        <v>0</v>
      </c>
      <c r="G24" s="20">
        <f>IFERROR(IF(G23/G22&gt;100%,100%,G23/G22),0)</f>
        <v>0</v>
      </c>
      <c r="H24" s="21" t="s">
        <v>17</v>
      </c>
      <c r="I24" s="73"/>
    </row>
    <row r="25" spans="1:13" ht="29.25" customHeight="1" x14ac:dyDescent="0.35">
      <c r="A25" s="164" t="s">
        <v>7</v>
      </c>
      <c r="B25" s="164"/>
      <c r="C25" s="20">
        <f>(SUM(C23))/$H$22</f>
        <v>0.2857142857142857</v>
      </c>
      <c r="D25" s="120">
        <f>IF(SUM(C23,D23)/$H$22&gt;100%,100%,SUM(C23,D23)/$H$22)</f>
        <v>1</v>
      </c>
      <c r="E25" s="120">
        <f>IF(SUM(C23:E23)/$H$22&gt;100%,100%,SUM(C23:E23)/$H$22)</f>
        <v>1</v>
      </c>
      <c r="F25" s="80"/>
      <c r="G25" s="79"/>
      <c r="H25" s="77">
        <f>+MAX(C25:G25)</f>
        <v>1</v>
      </c>
      <c r="I25" s="73"/>
      <c r="J25" s="119"/>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75">
        <v>0</v>
      </c>
      <c r="E29" s="75" t="s">
        <v>17</v>
      </c>
      <c r="F29" s="75" t="s">
        <v>17</v>
      </c>
      <c r="G29" s="234" t="s">
        <v>95</v>
      </c>
      <c r="H29" s="235"/>
      <c r="I29" s="235"/>
      <c r="J29" s="235"/>
      <c r="K29" s="236"/>
    </row>
    <row r="30" spans="1:13" ht="60" customHeight="1" x14ac:dyDescent="0.35">
      <c r="A30" s="2">
        <v>2</v>
      </c>
      <c r="B30" s="46">
        <v>2024</v>
      </c>
      <c r="C30" s="46" t="s">
        <v>83</v>
      </c>
      <c r="D30" s="75">
        <v>2</v>
      </c>
      <c r="E30" s="75">
        <v>2</v>
      </c>
      <c r="F30" s="31">
        <f t="shared" ref="F30:F34" si="0">IF(E30/D30&gt;100%,100%,E30/D30)</f>
        <v>1</v>
      </c>
      <c r="G30" s="148" t="s">
        <v>96</v>
      </c>
      <c r="H30" s="149"/>
      <c r="I30" s="149"/>
      <c r="J30" s="149"/>
      <c r="K30" s="150"/>
    </row>
    <row r="31" spans="1:13" ht="45" customHeight="1" x14ac:dyDescent="0.35">
      <c r="A31" s="2">
        <v>3</v>
      </c>
      <c r="B31" s="46">
        <v>2025</v>
      </c>
      <c r="C31" s="46" t="s">
        <v>84</v>
      </c>
      <c r="D31" s="75">
        <v>1</v>
      </c>
      <c r="E31" s="75">
        <v>1</v>
      </c>
      <c r="F31" s="31">
        <f t="shared" si="0"/>
        <v>1</v>
      </c>
      <c r="G31" s="148" t="s">
        <v>97</v>
      </c>
      <c r="H31" s="149"/>
      <c r="I31" s="149"/>
      <c r="J31" s="149"/>
      <c r="K31" s="150"/>
    </row>
    <row r="32" spans="1:13" ht="198.75" customHeight="1" x14ac:dyDescent="0.35">
      <c r="A32" s="2">
        <v>4</v>
      </c>
      <c r="B32" s="46">
        <v>2025</v>
      </c>
      <c r="C32" s="46" t="s">
        <v>86</v>
      </c>
      <c r="D32" s="75">
        <v>1</v>
      </c>
      <c r="E32" s="75">
        <v>1</v>
      </c>
      <c r="F32" s="31">
        <f t="shared" si="0"/>
        <v>1</v>
      </c>
      <c r="G32" s="148" t="s">
        <v>98</v>
      </c>
      <c r="H32" s="149"/>
      <c r="I32" s="149"/>
      <c r="J32" s="149"/>
      <c r="K32" s="150"/>
      <c r="M32" s="30"/>
    </row>
    <row r="33" spans="1:11" ht="194.15" customHeight="1" x14ac:dyDescent="0.35">
      <c r="A33" s="2">
        <v>5</v>
      </c>
      <c r="B33" s="46">
        <v>2025</v>
      </c>
      <c r="C33" s="46" t="s">
        <v>81</v>
      </c>
      <c r="D33" s="75">
        <v>1</v>
      </c>
      <c r="E33" s="75">
        <v>1</v>
      </c>
      <c r="F33" s="31">
        <f t="shared" si="0"/>
        <v>1</v>
      </c>
      <c r="G33" s="148" t="s">
        <v>99</v>
      </c>
      <c r="H33" s="149"/>
      <c r="I33" s="149"/>
      <c r="J33" s="149"/>
      <c r="K33" s="150"/>
    </row>
    <row r="34" spans="1:11" ht="165.65" customHeight="1" x14ac:dyDescent="0.35">
      <c r="A34" s="2">
        <v>6</v>
      </c>
      <c r="B34" s="46">
        <v>2025</v>
      </c>
      <c r="C34" s="46" t="s">
        <v>83</v>
      </c>
      <c r="D34" s="75">
        <v>1</v>
      </c>
      <c r="E34" s="108">
        <v>3</v>
      </c>
      <c r="F34" s="31">
        <f t="shared" si="0"/>
        <v>1</v>
      </c>
      <c r="G34" s="148" t="s">
        <v>440</v>
      </c>
      <c r="H34" s="232"/>
      <c r="I34" s="232"/>
      <c r="J34" s="232"/>
      <c r="K34" s="233"/>
    </row>
    <row r="35" spans="1:11" ht="184.5" customHeight="1" x14ac:dyDescent="0.35">
      <c r="A35" s="2">
        <v>7</v>
      </c>
      <c r="B35" s="2">
        <v>2026</v>
      </c>
      <c r="C35" s="46" t="s">
        <v>84</v>
      </c>
      <c r="D35" s="2">
        <v>0</v>
      </c>
      <c r="E35" s="57">
        <v>1</v>
      </c>
      <c r="F35" s="109">
        <f>IFERROR(IF(E35/D35&gt;100%,100%,E35/D35),0)</f>
        <v>0</v>
      </c>
      <c r="G35" s="224" t="s">
        <v>465</v>
      </c>
      <c r="H35" s="225"/>
      <c r="I35" s="225"/>
      <c r="J35" s="225"/>
      <c r="K35" s="225"/>
    </row>
    <row r="36" spans="1:11" ht="86" customHeight="1" x14ac:dyDescent="0.35">
      <c r="A36" s="2">
        <v>8</v>
      </c>
      <c r="B36" s="2">
        <v>2026</v>
      </c>
      <c r="C36" s="46" t="s">
        <v>86</v>
      </c>
      <c r="D36" s="2">
        <v>1</v>
      </c>
      <c r="E36" s="2">
        <v>0</v>
      </c>
      <c r="F36" s="31" t="s">
        <v>17</v>
      </c>
      <c r="G36" s="226" t="s">
        <v>486</v>
      </c>
      <c r="H36" s="227"/>
      <c r="I36" s="227"/>
      <c r="J36" s="227"/>
      <c r="K36" s="228"/>
    </row>
    <row r="37" spans="1:11" x14ac:dyDescent="0.35">
      <c r="A37" s="2">
        <v>9</v>
      </c>
      <c r="B37" s="2">
        <v>2026</v>
      </c>
      <c r="C37" s="46" t="s">
        <v>81</v>
      </c>
      <c r="D37" s="2">
        <v>0</v>
      </c>
      <c r="E37" s="2"/>
      <c r="F37" s="31">
        <f t="shared" ref="F36:F38" si="1">IFERROR(IF(E37/D37&gt;100%,100%,E37/D37),0)</f>
        <v>0</v>
      </c>
      <c r="G37" s="229"/>
      <c r="H37" s="230"/>
      <c r="I37" s="230"/>
      <c r="J37" s="230"/>
      <c r="K37" s="231"/>
    </row>
    <row r="38" spans="1:11" x14ac:dyDescent="0.35">
      <c r="A38" s="2">
        <v>10</v>
      </c>
      <c r="B38" s="2">
        <v>2026</v>
      </c>
      <c r="C38" s="46" t="s">
        <v>83</v>
      </c>
      <c r="D38" s="2">
        <v>0</v>
      </c>
      <c r="E38" s="2"/>
      <c r="F38" s="31">
        <f t="shared" si="1"/>
        <v>0</v>
      </c>
      <c r="G38" s="229"/>
      <c r="H38" s="230"/>
      <c r="I38" s="230"/>
      <c r="J38" s="230"/>
      <c r="K38" s="231"/>
    </row>
    <row r="43" spans="1:11" x14ac:dyDescent="0.35">
      <c r="H43" s="145"/>
    </row>
  </sheetData>
  <mergeCells count="47">
    <mergeCell ref="A25:B25"/>
    <mergeCell ref="A16:B16"/>
    <mergeCell ref="C16:K16"/>
    <mergeCell ref="A17:B17"/>
    <mergeCell ref="C17:K17"/>
    <mergeCell ref="A18:B18"/>
    <mergeCell ref="C18:K18"/>
    <mergeCell ref="C20:H20"/>
    <mergeCell ref="A21:B21"/>
    <mergeCell ref="A22:B22"/>
    <mergeCell ref="A23:B23"/>
    <mergeCell ref="A24:B24"/>
    <mergeCell ref="A13:B13"/>
    <mergeCell ref="C13:K13"/>
    <mergeCell ref="A14:B14"/>
    <mergeCell ref="C14:K14"/>
    <mergeCell ref="A15:B15"/>
    <mergeCell ref="C15:K15"/>
    <mergeCell ref="A10:B10"/>
    <mergeCell ref="C10:K10"/>
    <mergeCell ref="A11:B11"/>
    <mergeCell ref="C11:K11"/>
    <mergeCell ref="A12:B12"/>
    <mergeCell ref="C12:K12"/>
    <mergeCell ref="C9:K9"/>
    <mergeCell ref="A6:B6"/>
    <mergeCell ref="C6:K6"/>
    <mergeCell ref="A8:B8"/>
    <mergeCell ref="D8:K8"/>
    <mergeCell ref="A7:B7"/>
    <mergeCell ref="C7:K7"/>
    <mergeCell ref="G35:K35"/>
    <mergeCell ref="G36:K36"/>
    <mergeCell ref="G37:K37"/>
    <mergeCell ref="G38:K38"/>
    <mergeCell ref="J1:K4"/>
    <mergeCell ref="G33:K33"/>
    <mergeCell ref="G34:K34"/>
    <mergeCell ref="A27:K27"/>
    <mergeCell ref="G28:K28"/>
    <mergeCell ref="G29:K29"/>
    <mergeCell ref="G30:K30"/>
    <mergeCell ref="G31:K31"/>
    <mergeCell ref="G32:K32"/>
    <mergeCell ref="A1:C4"/>
    <mergeCell ref="D1:I4"/>
    <mergeCell ref="A9:B9"/>
  </mergeCells>
  <pageMargins left="0.7" right="0.7" top="0.75" bottom="0.75" header="0.3" footer="0.3"/>
  <pageSetup paperSize="9" scale="43" orientation="portrait" r:id="rId1"/>
  <ignoredErrors>
    <ignoredError sqref="D23:E23" formulaRange="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4795-1D8A-47CD-9361-9573C959D3DC}">
  <sheetPr>
    <tabColor theme="9" tint="0.39997558519241921"/>
  </sheetPr>
  <dimension ref="A1:M38"/>
  <sheetViews>
    <sheetView zoomScale="60" zoomScaleNormal="60" workbookViewId="0">
      <selection activeCell="C17" sqref="C17:K17"/>
    </sheetView>
  </sheetViews>
  <sheetFormatPr baseColWidth="10" defaultColWidth="10.81640625" defaultRowHeight="14.5" x14ac:dyDescent="0.35"/>
  <cols>
    <col min="1" max="1" width="5.5429687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11.7265625" style="1" bestFit="1" customWidth="1"/>
    <col min="11" max="11" width="14" style="1" bestFit="1" customWidth="1"/>
    <col min="12" max="12" width="10.81640625" style="1" customWidth="1"/>
    <col min="13" max="16384" width="10.81640625" style="1"/>
  </cols>
  <sheetData>
    <row r="1" spans="1:11" s="62" customFormat="1" ht="22.5" customHeight="1" x14ac:dyDescent="0.35">
      <c r="A1" s="167"/>
      <c r="B1" s="168"/>
      <c r="C1" s="169"/>
      <c r="D1" s="176" t="s">
        <v>37</v>
      </c>
      <c r="E1" s="177"/>
      <c r="F1" s="177"/>
      <c r="G1" s="177"/>
      <c r="H1" s="177"/>
      <c r="I1" s="177"/>
      <c r="J1" s="166" t="s">
        <v>1</v>
      </c>
      <c r="K1" s="166"/>
    </row>
    <row r="2" spans="1:11" s="62" customFormat="1" ht="22.5" customHeight="1" x14ac:dyDescent="0.35">
      <c r="A2" s="170"/>
      <c r="B2" s="171"/>
      <c r="C2" s="172"/>
      <c r="D2" s="177"/>
      <c r="E2" s="177"/>
      <c r="F2" s="177"/>
      <c r="G2" s="177"/>
      <c r="H2" s="177"/>
      <c r="I2" s="177"/>
      <c r="J2" s="166"/>
      <c r="K2" s="166"/>
    </row>
    <row r="3" spans="1:11" s="62" customFormat="1" ht="22.5" customHeight="1" x14ac:dyDescent="0.35">
      <c r="A3" s="170"/>
      <c r="B3" s="171"/>
      <c r="C3" s="172"/>
      <c r="D3" s="177"/>
      <c r="E3" s="177"/>
      <c r="F3" s="177"/>
      <c r="G3" s="177"/>
      <c r="H3" s="177"/>
      <c r="I3" s="177"/>
      <c r="J3" s="166"/>
      <c r="K3" s="166"/>
    </row>
    <row r="4" spans="1:11" s="62" customFormat="1" ht="22.5" customHeight="1" x14ac:dyDescent="0.35">
      <c r="A4" s="173"/>
      <c r="B4" s="174"/>
      <c r="C4" s="175"/>
      <c r="D4" s="177"/>
      <c r="E4" s="177"/>
      <c r="F4" s="177"/>
      <c r="G4" s="177"/>
      <c r="H4" s="177"/>
      <c r="I4" s="177"/>
      <c r="J4" s="166"/>
      <c r="K4" s="166"/>
    </row>
    <row r="5" spans="1:11" s="4" customFormat="1" ht="20" x14ac:dyDescent="0.35">
      <c r="J5" s="7"/>
      <c r="K5" s="8"/>
    </row>
    <row r="6" spans="1:11" ht="39.75" customHeight="1" x14ac:dyDescent="0.35">
      <c r="A6" s="155" t="s">
        <v>38</v>
      </c>
      <c r="B6" s="155"/>
      <c r="C6" s="161" t="s">
        <v>39</v>
      </c>
      <c r="D6" s="161"/>
      <c r="E6" s="161"/>
      <c r="F6" s="161"/>
      <c r="G6" s="161"/>
      <c r="H6" s="161"/>
      <c r="I6" s="161"/>
      <c r="J6" s="161"/>
      <c r="K6" s="161"/>
    </row>
    <row r="7" spans="1:11" ht="39.75" customHeight="1" x14ac:dyDescent="0.35">
      <c r="A7" s="155" t="s">
        <v>472</v>
      </c>
      <c r="B7" s="155"/>
      <c r="C7" s="146" t="s">
        <v>474</v>
      </c>
      <c r="D7" s="146"/>
      <c r="E7" s="146"/>
      <c r="F7" s="146"/>
      <c r="G7" s="146"/>
      <c r="H7" s="146"/>
      <c r="I7" s="146"/>
      <c r="J7" s="146"/>
      <c r="K7" s="146"/>
    </row>
    <row r="8" spans="1:11" ht="41.25" customHeight="1" x14ac:dyDescent="0.35">
      <c r="A8" s="155" t="s">
        <v>40</v>
      </c>
      <c r="B8" s="155"/>
      <c r="C8" s="50" t="s">
        <v>100</v>
      </c>
      <c r="D8" s="237" t="s">
        <v>101</v>
      </c>
      <c r="E8" s="238"/>
      <c r="F8" s="238"/>
      <c r="G8" s="238"/>
      <c r="H8" s="238"/>
      <c r="I8" s="238"/>
      <c r="J8" s="238"/>
      <c r="K8" s="239"/>
    </row>
    <row r="9" spans="1:11" ht="29.25" customHeight="1" x14ac:dyDescent="0.35">
      <c r="A9" s="155" t="s">
        <v>42</v>
      </c>
      <c r="B9" s="155"/>
      <c r="C9" s="161" t="s">
        <v>102</v>
      </c>
      <c r="D9" s="161"/>
      <c r="E9" s="161"/>
      <c r="F9" s="161"/>
      <c r="G9" s="161"/>
      <c r="H9" s="161"/>
      <c r="I9" s="161"/>
      <c r="J9" s="161"/>
      <c r="K9" s="161"/>
    </row>
    <row r="10" spans="1:11" ht="51" customHeight="1" x14ac:dyDescent="0.35">
      <c r="A10" s="155" t="s">
        <v>44</v>
      </c>
      <c r="B10" s="155"/>
      <c r="C10" s="161" t="s">
        <v>103</v>
      </c>
      <c r="D10" s="161"/>
      <c r="E10" s="161"/>
      <c r="F10" s="161"/>
      <c r="G10" s="161"/>
      <c r="H10" s="161"/>
      <c r="I10" s="161"/>
      <c r="J10" s="161"/>
      <c r="K10" s="161"/>
    </row>
    <row r="11" spans="1:11" ht="29.25" customHeight="1" x14ac:dyDescent="0.35">
      <c r="A11" s="155" t="s">
        <v>46</v>
      </c>
      <c r="B11" s="155"/>
      <c r="C11" s="161" t="s">
        <v>102</v>
      </c>
      <c r="D11" s="161"/>
      <c r="E11" s="161"/>
      <c r="F11" s="161"/>
      <c r="G11" s="161"/>
      <c r="H11" s="161"/>
      <c r="I11" s="161"/>
      <c r="J11" s="161"/>
      <c r="K11" s="161"/>
    </row>
    <row r="12" spans="1:11" ht="29.25" customHeight="1" x14ac:dyDescent="0.35">
      <c r="A12" s="155" t="s">
        <v>48</v>
      </c>
      <c r="B12" s="155"/>
      <c r="C12" s="165" t="s">
        <v>104</v>
      </c>
      <c r="D12" s="165"/>
      <c r="E12" s="165"/>
      <c r="F12" s="165"/>
      <c r="G12" s="165"/>
      <c r="H12" s="165"/>
      <c r="I12" s="165"/>
      <c r="J12" s="165"/>
      <c r="K12" s="165"/>
    </row>
    <row r="13" spans="1:11" ht="29.25" customHeight="1" x14ac:dyDescent="0.35">
      <c r="A13" s="155" t="s">
        <v>50</v>
      </c>
      <c r="B13" s="156"/>
      <c r="C13" s="157" t="s">
        <v>51</v>
      </c>
      <c r="D13" s="158"/>
      <c r="E13" s="158"/>
      <c r="F13" s="158"/>
      <c r="G13" s="158"/>
      <c r="H13" s="158"/>
      <c r="I13" s="158"/>
      <c r="J13" s="158"/>
      <c r="K13" s="159"/>
    </row>
    <row r="14" spans="1:11" ht="29.25" customHeight="1" x14ac:dyDescent="0.35">
      <c r="A14" s="155" t="s">
        <v>52</v>
      </c>
      <c r="B14" s="155"/>
      <c r="C14" s="244" t="s">
        <v>105</v>
      </c>
      <c r="D14" s="244"/>
      <c r="E14" s="244"/>
      <c r="F14" s="244"/>
      <c r="G14" s="244"/>
      <c r="H14" s="244"/>
      <c r="I14" s="244"/>
      <c r="J14" s="244"/>
      <c r="K14" s="244"/>
    </row>
    <row r="15" spans="1:11" ht="29.25" customHeight="1" x14ac:dyDescent="0.35">
      <c r="A15" s="155" t="s">
        <v>54</v>
      </c>
      <c r="B15" s="155"/>
      <c r="C15" s="161" t="s">
        <v>106</v>
      </c>
      <c r="D15" s="161"/>
      <c r="E15" s="161"/>
      <c r="F15" s="161"/>
      <c r="G15" s="161"/>
      <c r="H15" s="161"/>
      <c r="I15" s="161"/>
      <c r="J15" s="161"/>
      <c r="K15" s="161"/>
    </row>
    <row r="16" spans="1:11" ht="29.25" customHeight="1" x14ac:dyDescent="0.35">
      <c r="A16" s="155" t="s">
        <v>56</v>
      </c>
      <c r="B16" s="155"/>
      <c r="C16" s="161" t="s">
        <v>107</v>
      </c>
      <c r="D16" s="161"/>
      <c r="E16" s="161"/>
      <c r="F16" s="161"/>
      <c r="G16" s="161"/>
      <c r="H16" s="161"/>
      <c r="I16" s="161"/>
      <c r="J16" s="161"/>
      <c r="K16" s="161"/>
    </row>
    <row r="17" spans="1:13" ht="29.25" customHeight="1" x14ac:dyDescent="0.35">
      <c r="A17" s="155" t="s">
        <v>58</v>
      </c>
      <c r="B17" s="155"/>
      <c r="C17" s="161" t="s">
        <v>17</v>
      </c>
      <c r="D17" s="161"/>
      <c r="E17" s="161"/>
      <c r="F17" s="161"/>
      <c r="G17" s="161" t="s">
        <v>60</v>
      </c>
      <c r="H17" s="161"/>
      <c r="I17" s="161"/>
      <c r="J17" s="161"/>
      <c r="K17" s="161"/>
    </row>
    <row r="18" spans="1:13" ht="29.25" customHeight="1" x14ac:dyDescent="0.35">
      <c r="A18" s="155" t="s">
        <v>61</v>
      </c>
      <c r="B18" s="155"/>
      <c r="C18" s="146" t="s">
        <v>62</v>
      </c>
      <c r="D18" s="146"/>
      <c r="E18" s="146"/>
      <c r="F18" s="146"/>
      <c r="G18" s="146"/>
      <c r="H18" s="146"/>
      <c r="I18" s="146"/>
      <c r="J18" s="146"/>
      <c r="K18" s="146"/>
    </row>
    <row r="19" spans="1:13" ht="29.25" customHeight="1" x14ac:dyDescent="0.35">
      <c r="A19" s="5"/>
      <c r="B19" s="5"/>
    </row>
    <row r="20" spans="1:13" ht="29.25" customHeight="1" x14ac:dyDescent="0.35">
      <c r="A20" s="5"/>
      <c r="B20" s="5"/>
      <c r="C20" s="151" t="s">
        <v>63</v>
      </c>
      <c r="D20" s="151"/>
      <c r="E20" s="151"/>
      <c r="F20" s="151"/>
      <c r="G20" s="151"/>
      <c r="H20" s="151"/>
    </row>
    <row r="21" spans="1:13" ht="43.5" customHeight="1" x14ac:dyDescent="0.35">
      <c r="A21" s="162"/>
      <c r="B21" s="163"/>
      <c r="C21" s="22" t="s">
        <v>64</v>
      </c>
      <c r="D21" s="22" t="s">
        <v>65</v>
      </c>
      <c r="E21" s="22" t="s">
        <v>66</v>
      </c>
      <c r="F21" s="22" t="s">
        <v>67</v>
      </c>
      <c r="G21" s="22" t="s">
        <v>68</v>
      </c>
      <c r="H21" s="22" t="s">
        <v>69</v>
      </c>
    </row>
    <row r="22" spans="1:13" ht="29.25" customHeight="1" x14ac:dyDescent="0.35">
      <c r="A22" s="164" t="s">
        <v>70</v>
      </c>
      <c r="B22" s="164"/>
      <c r="C22" s="38" t="s">
        <v>17</v>
      </c>
      <c r="D22" s="38">
        <v>0.35</v>
      </c>
      <c r="E22" s="38">
        <v>0.35</v>
      </c>
      <c r="F22" s="38">
        <v>0.2</v>
      </c>
      <c r="G22" s="38">
        <v>0.1</v>
      </c>
      <c r="H22" s="59">
        <f>SUM(C22:G22)</f>
        <v>0.99999999999999989</v>
      </c>
    </row>
    <row r="23" spans="1:13" ht="29.25" customHeight="1" x14ac:dyDescent="0.35">
      <c r="A23" s="164" t="s">
        <v>71</v>
      </c>
      <c r="B23" s="164"/>
      <c r="C23" s="38" t="s">
        <v>17</v>
      </c>
      <c r="D23" s="38">
        <f>SUM(E31:E34)</f>
        <v>0.35000000000000003</v>
      </c>
      <c r="E23" s="38">
        <f>SUM(E35:E38)</f>
        <v>0.15000000000000002</v>
      </c>
      <c r="F23" s="60"/>
      <c r="G23" s="60"/>
      <c r="H23" s="59">
        <f>SUM(C23:G23)</f>
        <v>0.5</v>
      </c>
      <c r="I23" s="72"/>
    </row>
    <row r="24" spans="1:13" ht="29.25" customHeight="1" x14ac:dyDescent="0.35">
      <c r="A24" s="164" t="s">
        <v>72</v>
      </c>
      <c r="B24" s="164"/>
      <c r="C24" s="38" t="s">
        <v>17</v>
      </c>
      <c r="D24" s="20">
        <f t="shared" ref="D24:E24" si="0">D23/D22</f>
        <v>1.0000000000000002</v>
      </c>
      <c r="E24" s="20">
        <f t="shared" si="0"/>
        <v>0.42857142857142866</v>
      </c>
      <c r="F24" s="20">
        <f>IFERROR(IF(F23/F22&gt;100%,100%,F23/F22),0)</f>
        <v>0</v>
      </c>
      <c r="G24" s="20">
        <f>IFERROR(IF(G23/G22&gt;100%,100%,G23/G22),0)</f>
        <v>0</v>
      </c>
      <c r="H24" s="21" t="s">
        <v>17</v>
      </c>
      <c r="I24" s="73"/>
    </row>
    <row r="25" spans="1:13" ht="29.25" customHeight="1" x14ac:dyDescent="0.35">
      <c r="A25" s="164" t="s">
        <v>7</v>
      </c>
      <c r="B25" s="164"/>
      <c r="C25" s="38" t="s">
        <v>17</v>
      </c>
      <c r="D25" s="77">
        <f>(SUM(C23:D23))/$H$22</f>
        <v>0.35000000000000009</v>
      </c>
      <c r="E25" s="77">
        <f>(SUM(D23:E23))/$H$22</f>
        <v>0.5</v>
      </c>
      <c r="F25" s="80">
        <f>(SUM(D23:F23))/$H$22</f>
        <v>0.5</v>
      </c>
      <c r="G25" s="80">
        <f>(SUM(D23:G23))/$H$22</f>
        <v>0.5</v>
      </c>
      <c r="H25" s="77">
        <f>MAXA(C25:G25)</f>
        <v>0.5</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x14ac:dyDescent="0.35">
      <c r="A29" s="2">
        <v>1</v>
      </c>
      <c r="B29" s="46">
        <v>2024</v>
      </c>
      <c r="C29" s="46" t="s">
        <v>81</v>
      </c>
      <c r="D29" s="38" t="s">
        <v>17</v>
      </c>
      <c r="E29" s="38" t="s">
        <v>17</v>
      </c>
      <c r="F29" s="38" t="s">
        <v>17</v>
      </c>
      <c r="G29" s="234" t="s">
        <v>108</v>
      </c>
      <c r="H29" s="235"/>
      <c r="I29" s="235"/>
      <c r="J29" s="235"/>
      <c r="K29" s="236"/>
    </row>
    <row r="30" spans="1:13" x14ac:dyDescent="0.35">
      <c r="A30" s="2">
        <v>2</v>
      </c>
      <c r="B30" s="46">
        <v>2024</v>
      </c>
      <c r="C30" s="46" t="s">
        <v>83</v>
      </c>
      <c r="D30" s="38" t="s">
        <v>17</v>
      </c>
      <c r="E30" s="38" t="s">
        <v>17</v>
      </c>
      <c r="F30" s="38" t="s">
        <v>17</v>
      </c>
      <c r="G30" s="234" t="s">
        <v>108</v>
      </c>
      <c r="H30" s="235"/>
      <c r="I30" s="235"/>
      <c r="J30" s="235"/>
      <c r="K30" s="236"/>
    </row>
    <row r="31" spans="1:13" ht="60.75" customHeight="1" x14ac:dyDescent="0.35">
      <c r="A31" s="2">
        <v>3</v>
      </c>
      <c r="B31" s="46">
        <v>2025</v>
      </c>
      <c r="C31" s="46" t="s">
        <v>84</v>
      </c>
      <c r="D31" s="38">
        <v>0.15</v>
      </c>
      <c r="E31" s="38">
        <v>0.15</v>
      </c>
      <c r="F31" s="31">
        <f t="shared" ref="F31:F33" si="1">IF(E31/D31&gt;100%,100%,E31/D31)</f>
        <v>1</v>
      </c>
      <c r="G31" s="234" t="s">
        <v>109</v>
      </c>
      <c r="H31" s="235"/>
      <c r="I31" s="235"/>
      <c r="J31" s="235"/>
      <c r="K31" s="236"/>
    </row>
    <row r="32" spans="1:13" ht="47.25" customHeight="1" x14ac:dyDescent="0.35">
      <c r="A32" s="2">
        <v>4</v>
      </c>
      <c r="B32" s="46">
        <v>2025</v>
      </c>
      <c r="C32" s="46" t="s">
        <v>86</v>
      </c>
      <c r="D32" s="38">
        <v>0.05</v>
      </c>
      <c r="E32" s="38">
        <v>0.05</v>
      </c>
      <c r="F32" s="31">
        <f t="shared" si="1"/>
        <v>1</v>
      </c>
      <c r="G32" s="234" t="s">
        <v>110</v>
      </c>
      <c r="H32" s="235"/>
      <c r="I32" s="235"/>
      <c r="J32" s="235"/>
      <c r="K32" s="236"/>
      <c r="M32" s="30"/>
    </row>
    <row r="33" spans="1:11" ht="49.5" customHeight="1" x14ac:dyDescent="0.35">
      <c r="A33" s="2">
        <v>5</v>
      </c>
      <c r="B33" s="46">
        <v>2025</v>
      </c>
      <c r="C33" s="46" t="s">
        <v>81</v>
      </c>
      <c r="D33" s="38">
        <v>0.1</v>
      </c>
      <c r="E33" s="38">
        <v>0.1</v>
      </c>
      <c r="F33" s="31">
        <f t="shared" si="1"/>
        <v>1</v>
      </c>
      <c r="G33" s="240" t="s">
        <v>111</v>
      </c>
      <c r="H33" s="241"/>
      <c r="I33" s="241"/>
      <c r="J33" s="241"/>
      <c r="K33" s="242"/>
    </row>
    <row r="34" spans="1:11" ht="46" customHeight="1" x14ac:dyDescent="0.35">
      <c r="A34" s="2">
        <v>6</v>
      </c>
      <c r="B34" s="46">
        <v>2025</v>
      </c>
      <c r="C34" s="46" t="s">
        <v>83</v>
      </c>
      <c r="D34" s="38">
        <v>0.05</v>
      </c>
      <c r="E34" s="112">
        <v>0.05</v>
      </c>
      <c r="F34" s="109">
        <f>IF(E34/D34&gt;100%,100%,E34/D34)</f>
        <v>1</v>
      </c>
      <c r="G34" s="240" t="s">
        <v>445</v>
      </c>
      <c r="H34" s="241"/>
      <c r="I34" s="241"/>
      <c r="J34" s="241"/>
      <c r="K34" s="242"/>
    </row>
    <row r="35" spans="1:11" ht="110.5" customHeight="1" x14ac:dyDescent="0.35">
      <c r="A35" s="2">
        <v>7</v>
      </c>
      <c r="B35" s="2">
        <v>2026</v>
      </c>
      <c r="C35" s="46" t="s">
        <v>84</v>
      </c>
      <c r="D35" s="38">
        <v>0.05</v>
      </c>
      <c r="E35" s="38">
        <v>0.05</v>
      </c>
      <c r="F35" s="31">
        <f t="shared" ref="F35:F38" si="2">IF(E35/D35&gt;100%,100%,E35/D35)</f>
        <v>1</v>
      </c>
      <c r="G35" s="243" t="s">
        <v>456</v>
      </c>
      <c r="H35" s="243"/>
      <c r="I35" s="243"/>
      <c r="J35" s="243"/>
      <c r="K35" s="243"/>
    </row>
    <row r="36" spans="1:11" ht="123.75" customHeight="1" x14ac:dyDescent="0.35">
      <c r="A36" s="2">
        <v>8</v>
      </c>
      <c r="B36" s="2">
        <v>2026</v>
      </c>
      <c r="C36" s="46" t="s">
        <v>86</v>
      </c>
      <c r="D36" s="38">
        <v>0.1</v>
      </c>
      <c r="E36" s="38">
        <v>0.1</v>
      </c>
      <c r="F36" s="31">
        <f t="shared" si="2"/>
        <v>1</v>
      </c>
      <c r="G36" s="208" t="s">
        <v>487</v>
      </c>
      <c r="H36" s="209"/>
      <c r="I36" s="209"/>
      <c r="J36" s="209"/>
      <c r="K36" s="210"/>
    </row>
    <row r="37" spans="1:11" x14ac:dyDescent="0.35">
      <c r="A37" s="2">
        <v>9</v>
      </c>
      <c r="B37" s="2">
        <v>2026</v>
      </c>
      <c r="C37" s="46" t="s">
        <v>81</v>
      </c>
      <c r="D37" s="38">
        <v>0.12</v>
      </c>
      <c r="E37" s="2"/>
      <c r="F37" s="31">
        <f t="shared" si="2"/>
        <v>0</v>
      </c>
      <c r="G37" s="229"/>
      <c r="H37" s="230"/>
      <c r="I37" s="230"/>
      <c r="J37" s="230"/>
      <c r="K37" s="231"/>
    </row>
    <row r="38" spans="1:11" x14ac:dyDescent="0.35">
      <c r="A38" s="2">
        <v>10</v>
      </c>
      <c r="B38" s="2">
        <v>2026</v>
      </c>
      <c r="C38" s="46" t="s">
        <v>83</v>
      </c>
      <c r="D38" s="38">
        <v>0.08</v>
      </c>
      <c r="E38" s="2"/>
      <c r="F38" s="31">
        <f t="shared" si="2"/>
        <v>0</v>
      </c>
      <c r="G38" s="229"/>
      <c r="H38" s="230"/>
      <c r="I38" s="230"/>
      <c r="J38" s="230"/>
      <c r="K38" s="231"/>
    </row>
  </sheetData>
  <mergeCells count="47">
    <mergeCell ref="J1:K4"/>
    <mergeCell ref="A1:C4"/>
    <mergeCell ref="D1:I4"/>
    <mergeCell ref="A10:B10"/>
    <mergeCell ref="C10:K10"/>
    <mergeCell ref="A9:B9"/>
    <mergeCell ref="C9:K9"/>
    <mergeCell ref="A6:B6"/>
    <mergeCell ref="C6:K6"/>
    <mergeCell ref="A8:B8"/>
    <mergeCell ref="D8:K8"/>
    <mergeCell ref="A7:B7"/>
    <mergeCell ref="C7:K7"/>
    <mergeCell ref="A11:B11"/>
    <mergeCell ref="C11:K11"/>
    <mergeCell ref="A12:B12"/>
    <mergeCell ref="C12:K12"/>
    <mergeCell ref="A13:B13"/>
    <mergeCell ref="C13:K13"/>
    <mergeCell ref="A14:B14"/>
    <mergeCell ref="C14:K14"/>
    <mergeCell ref="A15:B15"/>
    <mergeCell ref="C15:K15"/>
    <mergeCell ref="A16:B16"/>
    <mergeCell ref="C16:K16"/>
    <mergeCell ref="A17:B17"/>
    <mergeCell ref="C17:K17"/>
    <mergeCell ref="A18:B18"/>
    <mergeCell ref="C18:K18"/>
    <mergeCell ref="G32:K32"/>
    <mergeCell ref="C20:H20"/>
    <mergeCell ref="A21:B21"/>
    <mergeCell ref="A22:B22"/>
    <mergeCell ref="A23:B23"/>
    <mergeCell ref="A24:B24"/>
    <mergeCell ref="A25:B25"/>
    <mergeCell ref="A27:K27"/>
    <mergeCell ref="G28:K28"/>
    <mergeCell ref="G29:K29"/>
    <mergeCell ref="G30:K30"/>
    <mergeCell ref="G31:K31"/>
    <mergeCell ref="G36:K36"/>
    <mergeCell ref="G37:K37"/>
    <mergeCell ref="G38:K38"/>
    <mergeCell ref="G33:K33"/>
    <mergeCell ref="G34:K34"/>
    <mergeCell ref="G35:K35"/>
  </mergeCells>
  <pageMargins left="0.7" right="0.7" top="0.75" bottom="0.75" header="0.3" footer="0.3"/>
  <pageSetup paperSize="9" scale="43" orientation="portrait" r:id="rId1"/>
  <ignoredErrors>
    <ignoredError sqref="D23:E23" formulaRange="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9ED94-3B2B-4552-8C38-7C14ECD5163D}">
  <sheetPr>
    <tabColor theme="3" tint="0.499984740745262"/>
  </sheetPr>
  <dimension ref="A1:M38"/>
  <sheetViews>
    <sheetView zoomScale="60" zoomScaleNormal="60" workbookViewId="0">
      <selection activeCell="J24" sqref="J24"/>
    </sheetView>
  </sheetViews>
  <sheetFormatPr baseColWidth="10" defaultColWidth="10.81640625" defaultRowHeight="14.5" x14ac:dyDescent="0.35"/>
  <cols>
    <col min="1" max="1" width="5.54296875" style="1" customWidth="1"/>
    <col min="2" max="2" width="34" style="1" customWidth="1"/>
    <col min="3" max="3" width="19" style="1" customWidth="1"/>
    <col min="4" max="4" width="23.453125" style="1" customWidth="1"/>
    <col min="5" max="6" width="25.453125" style="1" customWidth="1"/>
    <col min="7" max="7" width="28.81640625" style="1" customWidth="1"/>
    <col min="8" max="9" width="22.1796875" style="1" customWidth="1"/>
    <col min="10" max="10" width="11.7265625" style="1" bestFit="1" customWidth="1"/>
    <col min="11" max="11" width="14" style="1" bestFit="1" customWidth="1"/>
    <col min="12" max="12" width="10.81640625" style="1" customWidth="1"/>
    <col min="13" max="16384" width="10.81640625" style="1"/>
  </cols>
  <sheetData>
    <row r="1" spans="1:11" s="62" customFormat="1" ht="22.5" customHeight="1" x14ac:dyDescent="0.35">
      <c r="A1" s="167"/>
      <c r="B1" s="168"/>
      <c r="C1" s="169"/>
      <c r="D1" s="176" t="s">
        <v>37</v>
      </c>
      <c r="E1" s="177"/>
      <c r="F1" s="177"/>
      <c r="G1" s="177"/>
      <c r="H1" s="177"/>
      <c r="I1" s="177"/>
      <c r="J1" s="166" t="s">
        <v>1</v>
      </c>
      <c r="K1" s="166"/>
    </row>
    <row r="2" spans="1:11" s="62" customFormat="1" ht="22.5" customHeight="1" x14ac:dyDescent="0.35">
      <c r="A2" s="170"/>
      <c r="B2" s="171"/>
      <c r="C2" s="172"/>
      <c r="D2" s="177"/>
      <c r="E2" s="177"/>
      <c r="F2" s="177"/>
      <c r="G2" s="177"/>
      <c r="H2" s="177"/>
      <c r="I2" s="177"/>
      <c r="J2" s="166"/>
      <c r="K2" s="166"/>
    </row>
    <row r="3" spans="1:11" s="62" customFormat="1" ht="22.5" customHeight="1" x14ac:dyDescent="0.35">
      <c r="A3" s="170"/>
      <c r="B3" s="171"/>
      <c r="C3" s="172"/>
      <c r="D3" s="177"/>
      <c r="E3" s="177"/>
      <c r="F3" s="177"/>
      <c r="G3" s="177"/>
      <c r="H3" s="177"/>
      <c r="I3" s="177"/>
      <c r="J3" s="166"/>
      <c r="K3" s="166"/>
    </row>
    <row r="4" spans="1:11" s="62" customFormat="1" ht="22.5" customHeight="1" x14ac:dyDescent="0.35">
      <c r="A4" s="173"/>
      <c r="B4" s="174"/>
      <c r="C4" s="175"/>
      <c r="D4" s="177"/>
      <c r="E4" s="177"/>
      <c r="F4" s="177"/>
      <c r="G4" s="177"/>
      <c r="H4" s="177"/>
      <c r="I4" s="177"/>
      <c r="J4" s="166"/>
      <c r="K4" s="166"/>
    </row>
    <row r="5" spans="1:11" s="4" customFormat="1" ht="20" x14ac:dyDescent="0.35">
      <c r="J5" s="7"/>
      <c r="K5" s="8"/>
    </row>
    <row r="6" spans="1:11" ht="46.5" customHeight="1" x14ac:dyDescent="0.35">
      <c r="A6" s="155" t="s">
        <v>38</v>
      </c>
      <c r="B6" s="155"/>
      <c r="C6" s="161" t="s">
        <v>20</v>
      </c>
      <c r="D6" s="161"/>
      <c r="E6" s="161"/>
      <c r="F6" s="161"/>
      <c r="G6" s="161"/>
      <c r="H6" s="161"/>
      <c r="I6" s="161"/>
      <c r="J6" s="161"/>
      <c r="K6" s="161"/>
    </row>
    <row r="7" spans="1:11" ht="34.5" customHeight="1" x14ac:dyDescent="0.35">
      <c r="A7" s="155" t="s">
        <v>472</v>
      </c>
      <c r="B7" s="155"/>
      <c r="C7" s="146" t="s">
        <v>473</v>
      </c>
      <c r="D7" s="146"/>
      <c r="E7" s="146"/>
      <c r="F7" s="146"/>
      <c r="G7" s="146"/>
      <c r="H7" s="146"/>
      <c r="I7" s="146"/>
      <c r="J7" s="146"/>
      <c r="K7" s="146"/>
    </row>
    <row r="8" spans="1:11" ht="51.75" customHeight="1" x14ac:dyDescent="0.35">
      <c r="A8" s="155" t="s">
        <v>40</v>
      </c>
      <c r="B8" s="155"/>
      <c r="C8" s="50" t="s">
        <v>112</v>
      </c>
      <c r="D8" s="157" t="s">
        <v>21</v>
      </c>
      <c r="E8" s="158"/>
      <c r="F8" s="158"/>
      <c r="G8" s="158"/>
      <c r="H8" s="158"/>
      <c r="I8" s="158"/>
      <c r="J8" s="158"/>
      <c r="K8" s="159"/>
    </row>
    <row r="9" spans="1:11" ht="29.25" customHeight="1" x14ac:dyDescent="0.35">
      <c r="A9" s="155" t="s">
        <v>42</v>
      </c>
      <c r="B9" s="155"/>
      <c r="C9" s="161" t="s">
        <v>113</v>
      </c>
      <c r="D9" s="161"/>
      <c r="E9" s="161"/>
      <c r="F9" s="161"/>
      <c r="G9" s="161"/>
      <c r="H9" s="161"/>
      <c r="I9" s="161"/>
      <c r="J9" s="161"/>
      <c r="K9" s="161"/>
    </row>
    <row r="10" spans="1:11" ht="36" customHeight="1" x14ac:dyDescent="0.35">
      <c r="A10" s="155" t="s">
        <v>44</v>
      </c>
      <c r="B10" s="155"/>
      <c r="C10" s="161" t="s">
        <v>114</v>
      </c>
      <c r="D10" s="161"/>
      <c r="E10" s="161"/>
      <c r="F10" s="161"/>
      <c r="G10" s="161"/>
      <c r="H10" s="161"/>
      <c r="I10" s="161"/>
      <c r="J10" s="161"/>
      <c r="K10" s="161"/>
    </row>
    <row r="11" spans="1:11" ht="29.25" customHeight="1" x14ac:dyDescent="0.35">
      <c r="A11" s="155" t="s">
        <v>46</v>
      </c>
      <c r="B11" s="155"/>
      <c r="C11" s="161" t="s">
        <v>115</v>
      </c>
      <c r="D11" s="161"/>
      <c r="E11" s="161"/>
      <c r="F11" s="161"/>
      <c r="G11" s="161"/>
      <c r="H11" s="161"/>
      <c r="I11" s="161"/>
      <c r="J11" s="161"/>
      <c r="K11" s="161"/>
    </row>
    <row r="12" spans="1:11" ht="29.25" customHeight="1" x14ac:dyDescent="0.35">
      <c r="A12" s="155" t="s">
        <v>48</v>
      </c>
      <c r="B12" s="155"/>
      <c r="C12" s="165" t="s">
        <v>104</v>
      </c>
      <c r="D12" s="165"/>
      <c r="E12" s="165"/>
      <c r="F12" s="165"/>
      <c r="G12" s="165"/>
      <c r="H12" s="165"/>
      <c r="I12" s="165"/>
      <c r="J12" s="165"/>
      <c r="K12" s="165"/>
    </row>
    <row r="13" spans="1:11" ht="29.25" customHeight="1" x14ac:dyDescent="0.35">
      <c r="A13" s="155" t="s">
        <v>50</v>
      </c>
      <c r="B13" s="156"/>
      <c r="C13" s="157" t="s">
        <v>51</v>
      </c>
      <c r="D13" s="158"/>
      <c r="E13" s="158"/>
      <c r="F13" s="158"/>
      <c r="G13" s="158"/>
      <c r="H13" s="158"/>
      <c r="I13" s="158"/>
      <c r="J13" s="158"/>
      <c r="K13" s="159"/>
    </row>
    <row r="14" spans="1:11" ht="29.25" customHeight="1" x14ac:dyDescent="0.35">
      <c r="A14" s="155" t="s">
        <v>52</v>
      </c>
      <c r="B14" s="155"/>
      <c r="C14" s="160" t="s">
        <v>116</v>
      </c>
      <c r="D14" s="160"/>
      <c r="E14" s="160"/>
      <c r="F14" s="160"/>
      <c r="G14" s="160"/>
      <c r="H14" s="160"/>
      <c r="I14" s="160"/>
      <c r="J14" s="160"/>
      <c r="K14" s="160"/>
    </row>
    <row r="15" spans="1:11" ht="29.25" customHeight="1" x14ac:dyDescent="0.35">
      <c r="A15" s="155" t="s">
        <v>54</v>
      </c>
      <c r="B15" s="155"/>
      <c r="C15" s="161" t="s">
        <v>117</v>
      </c>
      <c r="D15" s="161"/>
      <c r="E15" s="161"/>
      <c r="F15" s="161"/>
      <c r="G15" s="161"/>
      <c r="H15" s="161"/>
      <c r="I15" s="161"/>
      <c r="J15" s="161"/>
      <c r="K15" s="161"/>
    </row>
    <row r="16" spans="1:11" ht="29.25" customHeight="1" x14ac:dyDescent="0.35">
      <c r="A16" s="155" t="s">
        <v>56</v>
      </c>
      <c r="B16" s="155"/>
      <c r="C16" s="161" t="s">
        <v>118</v>
      </c>
      <c r="D16" s="161"/>
      <c r="E16" s="161"/>
      <c r="F16" s="161"/>
      <c r="G16" s="161"/>
      <c r="H16" s="161"/>
      <c r="I16" s="161"/>
      <c r="J16" s="161"/>
      <c r="K16" s="161"/>
    </row>
    <row r="17" spans="1:13" ht="29.25" customHeight="1" x14ac:dyDescent="0.35">
      <c r="A17" s="155" t="s">
        <v>58</v>
      </c>
      <c r="B17" s="155"/>
      <c r="C17" s="161">
        <v>0</v>
      </c>
      <c r="D17" s="161"/>
      <c r="E17" s="161"/>
      <c r="F17" s="161"/>
      <c r="G17" s="161" t="s">
        <v>60</v>
      </c>
      <c r="H17" s="161"/>
      <c r="I17" s="161"/>
      <c r="J17" s="161"/>
      <c r="K17" s="161"/>
    </row>
    <row r="18" spans="1:13" ht="29.25" customHeight="1" x14ac:dyDescent="0.35">
      <c r="A18" s="155" t="s">
        <v>61</v>
      </c>
      <c r="B18" s="155"/>
      <c r="C18" s="161" t="s">
        <v>62</v>
      </c>
      <c r="D18" s="161"/>
      <c r="E18" s="161"/>
      <c r="F18" s="161"/>
      <c r="G18" s="161"/>
      <c r="H18" s="161"/>
      <c r="I18" s="161"/>
      <c r="J18" s="161"/>
      <c r="K18" s="161"/>
    </row>
    <row r="19" spans="1:13" ht="29.25" customHeight="1" x14ac:dyDescent="0.35">
      <c r="A19" s="5"/>
      <c r="B19" s="5"/>
    </row>
    <row r="20" spans="1:13" ht="29.25" customHeight="1" x14ac:dyDescent="0.35">
      <c r="A20" s="5"/>
      <c r="B20" s="5"/>
      <c r="C20" s="151" t="s">
        <v>63</v>
      </c>
      <c r="D20" s="151"/>
      <c r="E20" s="151"/>
      <c r="F20" s="151"/>
      <c r="G20" s="151"/>
      <c r="H20" s="151"/>
      <c r="I20" s="72"/>
    </row>
    <row r="21" spans="1:13" ht="43.5" customHeight="1" x14ac:dyDescent="0.35">
      <c r="A21" s="162"/>
      <c r="B21" s="163"/>
      <c r="C21" s="22" t="s">
        <v>64</v>
      </c>
      <c r="D21" s="22" t="s">
        <v>65</v>
      </c>
      <c r="E21" s="22" t="s">
        <v>66</v>
      </c>
      <c r="F21" s="22" t="s">
        <v>67</v>
      </c>
      <c r="G21" s="22" t="s">
        <v>68</v>
      </c>
      <c r="H21" s="22" t="s">
        <v>69</v>
      </c>
      <c r="I21" s="72"/>
    </row>
    <row r="22" spans="1:13" ht="29.25" customHeight="1" x14ac:dyDescent="0.35">
      <c r="A22" s="164" t="s">
        <v>70</v>
      </c>
      <c r="B22" s="164"/>
      <c r="C22" s="19">
        <v>100</v>
      </c>
      <c r="D22" s="2">
        <v>573</v>
      </c>
      <c r="E22" s="2">
        <v>827</v>
      </c>
      <c r="F22" s="2">
        <v>400</v>
      </c>
      <c r="G22" s="2">
        <v>100</v>
      </c>
      <c r="H22" s="3">
        <f>SUM(C22:G22)</f>
        <v>2000</v>
      </c>
      <c r="I22" s="72"/>
    </row>
    <row r="23" spans="1:13" ht="29.25" customHeight="1" x14ac:dyDescent="0.35">
      <c r="A23" s="164" t="s">
        <v>71</v>
      </c>
      <c r="B23" s="164"/>
      <c r="C23" s="19">
        <v>200</v>
      </c>
      <c r="D23" s="82">
        <f>SUM(E31:E34)</f>
        <v>627</v>
      </c>
      <c r="E23" s="82">
        <f>SUM(E35:E38)</f>
        <v>95</v>
      </c>
      <c r="F23" s="2"/>
      <c r="G23" s="2"/>
      <c r="H23" s="3">
        <f>SUM(C23:G23)</f>
        <v>922</v>
      </c>
      <c r="I23" s="72"/>
    </row>
    <row r="24" spans="1:13" ht="29.25" customHeight="1" x14ac:dyDescent="0.35">
      <c r="A24" s="164" t="s">
        <v>72</v>
      </c>
      <c r="B24" s="164"/>
      <c r="C24" s="20">
        <f>IF(C23/C22&gt;100%,100%,C23/C22)</f>
        <v>1</v>
      </c>
      <c r="D24" s="120">
        <f t="shared" ref="D24:G24" si="0">IF(D23/D22&gt;100%,100%,D23/D22)</f>
        <v>1</v>
      </c>
      <c r="E24" s="20">
        <f t="shared" si="0"/>
        <v>0.11487303506650544</v>
      </c>
      <c r="F24" s="20">
        <f t="shared" si="0"/>
        <v>0</v>
      </c>
      <c r="G24" s="20">
        <f t="shared" si="0"/>
        <v>0</v>
      </c>
      <c r="H24" s="21" t="s">
        <v>17</v>
      </c>
      <c r="I24" s="131"/>
    </row>
    <row r="25" spans="1:13" ht="29.25" customHeight="1" x14ac:dyDescent="0.35">
      <c r="A25" s="164" t="s">
        <v>7</v>
      </c>
      <c r="B25" s="164"/>
      <c r="C25" s="21">
        <f>C23/$H$22</f>
        <v>0.1</v>
      </c>
      <c r="D25" s="120">
        <f>(SUM(C23:D23))/$H$22</f>
        <v>0.41349999999999998</v>
      </c>
      <c r="E25" s="120">
        <f>(SUM(C23:E23))/$H$22</f>
        <v>0.46100000000000002</v>
      </c>
      <c r="F25" s="79">
        <f>(SUM(C23:F23))/$H$22</f>
        <v>0.46100000000000002</v>
      </c>
      <c r="G25" s="79">
        <f>(SUM(C23:G23))/$H$22</f>
        <v>0.46100000000000002</v>
      </c>
      <c r="H25" s="77">
        <f>MAXA(C25:G25)</f>
        <v>0.46100000000000002</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66" customHeight="1" x14ac:dyDescent="0.35">
      <c r="A29" s="2">
        <v>1</v>
      </c>
      <c r="B29" s="46">
        <v>2024</v>
      </c>
      <c r="C29" s="46" t="s">
        <v>81</v>
      </c>
      <c r="D29" s="75">
        <v>10</v>
      </c>
      <c r="E29" s="75">
        <v>0</v>
      </c>
      <c r="F29" s="31">
        <f>IF(E29/D29&gt;100%,100%,E29/D29)</f>
        <v>0</v>
      </c>
      <c r="G29" s="287" t="s">
        <v>497</v>
      </c>
      <c r="H29" s="288"/>
      <c r="I29" s="288"/>
      <c r="J29" s="288"/>
      <c r="K29" s="289"/>
    </row>
    <row r="30" spans="1:13" ht="115.5" customHeight="1" x14ac:dyDescent="0.35">
      <c r="A30" s="2">
        <v>2</v>
      </c>
      <c r="B30" s="46">
        <v>2024</v>
      </c>
      <c r="C30" s="46" t="s">
        <v>83</v>
      </c>
      <c r="D30" s="75">
        <v>90</v>
      </c>
      <c r="E30" s="75">
        <v>200</v>
      </c>
      <c r="F30" s="31">
        <f t="shared" ref="F30:F36" si="1">IF(E30/D30&gt;100%,100%,E30/D30)</f>
        <v>1</v>
      </c>
      <c r="G30" s="290" t="s">
        <v>498</v>
      </c>
      <c r="H30" s="291"/>
      <c r="I30" s="291"/>
      <c r="J30" s="291"/>
      <c r="K30" s="292"/>
    </row>
    <row r="31" spans="1:13" ht="87" customHeight="1" x14ac:dyDescent="0.35">
      <c r="A31" s="2">
        <v>3</v>
      </c>
      <c r="B31" s="46">
        <v>2025</v>
      </c>
      <c r="C31" s="46" t="s">
        <v>84</v>
      </c>
      <c r="D31" s="75" t="s">
        <v>119</v>
      </c>
      <c r="E31" s="75" t="s">
        <v>119</v>
      </c>
      <c r="F31" s="31" t="s">
        <v>119</v>
      </c>
      <c r="G31" s="293" t="s">
        <v>499</v>
      </c>
      <c r="H31" s="294"/>
      <c r="I31" s="294"/>
      <c r="J31" s="294"/>
      <c r="K31" s="295"/>
    </row>
    <row r="32" spans="1:13" ht="96.75" customHeight="1" x14ac:dyDescent="0.35">
      <c r="A32" s="2">
        <v>4</v>
      </c>
      <c r="B32" s="46">
        <v>2025</v>
      </c>
      <c r="C32" s="46" t="s">
        <v>86</v>
      </c>
      <c r="D32" s="75">
        <v>99</v>
      </c>
      <c r="E32" s="75">
        <v>3</v>
      </c>
      <c r="F32" s="31">
        <f t="shared" si="1"/>
        <v>3.0303030303030304E-2</v>
      </c>
      <c r="G32" s="290" t="s">
        <v>503</v>
      </c>
      <c r="H32" s="291"/>
      <c r="I32" s="291"/>
      <c r="J32" s="291"/>
      <c r="K32" s="292"/>
      <c r="M32" s="30"/>
    </row>
    <row r="33" spans="1:11" ht="151.5" customHeight="1" x14ac:dyDescent="0.35">
      <c r="A33" s="2">
        <v>5</v>
      </c>
      <c r="B33" s="46">
        <v>2025</v>
      </c>
      <c r="C33" s="46" t="s">
        <v>81</v>
      </c>
      <c r="D33" s="75">
        <v>237</v>
      </c>
      <c r="E33" s="108">
        <v>141</v>
      </c>
      <c r="F33" s="31">
        <f t="shared" si="1"/>
        <v>0.59493670886075944</v>
      </c>
      <c r="G33" s="296" t="s">
        <v>500</v>
      </c>
      <c r="H33" s="297"/>
      <c r="I33" s="297"/>
      <c r="J33" s="297"/>
      <c r="K33" s="298"/>
    </row>
    <row r="34" spans="1:11" ht="195" customHeight="1" x14ac:dyDescent="0.35">
      <c r="A34" s="2">
        <v>6</v>
      </c>
      <c r="B34" s="46">
        <v>2025</v>
      </c>
      <c r="C34" s="46" t="s">
        <v>83</v>
      </c>
      <c r="D34" s="75">
        <v>237</v>
      </c>
      <c r="E34" s="108">
        <v>483</v>
      </c>
      <c r="F34" s="31">
        <f t="shared" si="1"/>
        <v>1</v>
      </c>
      <c r="G34" s="296" t="s">
        <v>501</v>
      </c>
      <c r="H34" s="297"/>
      <c r="I34" s="297"/>
      <c r="J34" s="297"/>
      <c r="K34" s="298"/>
    </row>
    <row r="35" spans="1:11" ht="192" customHeight="1" x14ac:dyDescent="0.35">
      <c r="A35" s="2">
        <v>7</v>
      </c>
      <c r="B35" s="2">
        <v>2026</v>
      </c>
      <c r="C35" s="46" t="s">
        <v>84</v>
      </c>
      <c r="D35" s="57">
        <v>110</v>
      </c>
      <c r="E35" s="2">
        <v>20</v>
      </c>
      <c r="F35" s="31">
        <f t="shared" si="1"/>
        <v>0.18181818181818182</v>
      </c>
      <c r="G35" s="290" t="s">
        <v>502</v>
      </c>
      <c r="H35" s="291"/>
      <c r="I35" s="291"/>
      <c r="J35" s="291"/>
      <c r="K35" s="292"/>
    </row>
    <row r="36" spans="1:11" ht="205.5" customHeight="1" x14ac:dyDescent="0.35">
      <c r="A36" s="2">
        <v>8</v>
      </c>
      <c r="B36" s="2">
        <v>2026</v>
      </c>
      <c r="C36" s="46" t="s">
        <v>86</v>
      </c>
      <c r="D36" s="57">
        <v>264</v>
      </c>
      <c r="E36" s="2">
        <v>75</v>
      </c>
      <c r="F36" s="31">
        <f t="shared" si="1"/>
        <v>0.28409090909090912</v>
      </c>
      <c r="G36" s="290" t="s">
        <v>504</v>
      </c>
      <c r="H36" s="291"/>
      <c r="I36" s="291"/>
      <c r="J36" s="291"/>
      <c r="K36" s="292"/>
    </row>
    <row r="37" spans="1:11" x14ac:dyDescent="0.35">
      <c r="A37" s="2">
        <v>9</v>
      </c>
      <c r="B37" s="2">
        <v>2026</v>
      </c>
      <c r="C37" s="46" t="s">
        <v>81</v>
      </c>
      <c r="D37" s="57">
        <v>265</v>
      </c>
      <c r="E37" s="2"/>
      <c r="F37" s="31">
        <f t="shared" ref="F30:F38" si="2">IF(E37/D37&gt;100%,100%,E37/D37)</f>
        <v>0</v>
      </c>
      <c r="G37" s="147"/>
      <c r="H37" s="147"/>
      <c r="I37" s="147"/>
      <c r="J37" s="147"/>
      <c r="K37" s="147"/>
    </row>
    <row r="38" spans="1:11" x14ac:dyDescent="0.35">
      <c r="A38" s="2">
        <v>10</v>
      </c>
      <c r="B38" s="2">
        <v>2026</v>
      </c>
      <c r="C38" s="46" t="s">
        <v>83</v>
      </c>
      <c r="D38" s="57">
        <v>188</v>
      </c>
      <c r="E38" s="2"/>
      <c r="F38" s="31">
        <f t="shared" si="2"/>
        <v>0</v>
      </c>
      <c r="G38" s="147"/>
      <c r="H38" s="147"/>
      <c r="I38" s="147"/>
      <c r="J38" s="147"/>
      <c r="K38" s="147"/>
    </row>
  </sheetData>
  <mergeCells count="47">
    <mergeCell ref="A11:B11"/>
    <mergeCell ref="C11:K11"/>
    <mergeCell ref="A12:B12"/>
    <mergeCell ref="C12:K12"/>
    <mergeCell ref="J1:K4"/>
    <mergeCell ref="A1:C4"/>
    <mergeCell ref="D1:I4"/>
    <mergeCell ref="A10:B10"/>
    <mergeCell ref="C10:K10"/>
    <mergeCell ref="A9:B9"/>
    <mergeCell ref="C9:K9"/>
    <mergeCell ref="A6:B6"/>
    <mergeCell ref="C6:K6"/>
    <mergeCell ref="A8:B8"/>
    <mergeCell ref="D8:K8"/>
    <mergeCell ref="A7:B7"/>
    <mergeCell ref="A15:B15"/>
    <mergeCell ref="C15:K15"/>
    <mergeCell ref="A16:B16"/>
    <mergeCell ref="C16:K16"/>
    <mergeCell ref="G29:K29"/>
    <mergeCell ref="A21:B21"/>
    <mergeCell ref="A22:B22"/>
    <mergeCell ref="A23:B23"/>
    <mergeCell ref="A24:B24"/>
    <mergeCell ref="A25:B25"/>
    <mergeCell ref="A17:B17"/>
    <mergeCell ref="C17:K17"/>
    <mergeCell ref="A18:B18"/>
    <mergeCell ref="C18:K18"/>
    <mergeCell ref="C20:H20"/>
    <mergeCell ref="C7:K7"/>
    <mergeCell ref="G35:K35"/>
    <mergeCell ref="G36:K36"/>
    <mergeCell ref="G37:K37"/>
    <mergeCell ref="G38:K38"/>
    <mergeCell ref="G31:K31"/>
    <mergeCell ref="G33:K33"/>
    <mergeCell ref="G34:K34"/>
    <mergeCell ref="A27:K27"/>
    <mergeCell ref="G28:K28"/>
    <mergeCell ref="G32:K32"/>
    <mergeCell ref="A13:B13"/>
    <mergeCell ref="C13:K13"/>
    <mergeCell ref="G30:K30"/>
    <mergeCell ref="A14:B14"/>
    <mergeCell ref="C14:K14"/>
  </mergeCells>
  <pageMargins left="0.7" right="0.7" top="0.75" bottom="0.75" header="0.3" footer="0.3"/>
  <pageSetup paperSize="9" scale="43" orientation="portrait" r:id="rId1"/>
  <ignoredErrors>
    <ignoredError sqref="E23" formulaRange="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7F450-D5B2-4A1F-9D04-C59FEFEE2AEB}">
  <sheetPr>
    <tabColor theme="3" tint="0.499984740745262"/>
  </sheetPr>
  <dimension ref="A1:O38"/>
  <sheetViews>
    <sheetView zoomScale="60" zoomScaleNormal="60" workbookViewId="0">
      <selection activeCell="E24" sqref="E24"/>
    </sheetView>
  </sheetViews>
  <sheetFormatPr baseColWidth="10" defaultColWidth="10.81640625" defaultRowHeight="14.5" x14ac:dyDescent="0.35"/>
  <cols>
    <col min="1" max="1" width="5.54296875" style="1" customWidth="1"/>
    <col min="2" max="2" width="34" style="1" customWidth="1"/>
    <col min="3" max="3" width="19.269531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6384" width="10.81640625" style="1"/>
  </cols>
  <sheetData>
    <row r="1" spans="1:15" s="62" customFormat="1" ht="22.5" customHeight="1" x14ac:dyDescent="0.35">
      <c r="A1" s="167"/>
      <c r="B1" s="168"/>
      <c r="C1" s="169"/>
      <c r="D1" s="176" t="s">
        <v>37</v>
      </c>
      <c r="E1" s="177"/>
      <c r="F1" s="177"/>
      <c r="G1" s="177"/>
      <c r="H1" s="177"/>
      <c r="I1" s="177"/>
      <c r="J1" s="166" t="s">
        <v>1</v>
      </c>
      <c r="K1" s="166"/>
    </row>
    <row r="2" spans="1:15" s="62" customFormat="1" ht="22.5" customHeight="1" x14ac:dyDescent="0.35">
      <c r="A2" s="170"/>
      <c r="B2" s="171"/>
      <c r="C2" s="172"/>
      <c r="D2" s="177"/>
      <c r="E2" s="177"/>
      <c r="F2" s="177"/>
      <c r="G2" s="177"/>
      <c r="H2" s="177"/>
      <c r="I2" s="177"/>
      <c r="J2" s="166"/>
      <c r="K2" s="166"/>
    </row>
    <row r="3" spans="1:15" s="62" customFormat="1" ht="22.5" customHeight="1" x14ac:dyDescent="0.35">
      <c r="A3" s="170"/>
      <c r="B3" s="171"/>
      <c r="C3" s="172"/>
      <c r="D3" s="177"/>
      <c r="E3" s="177"/>
      <c r="F3" s="177"/>
      <c r="G3" s="177"/>
      <c r="H3" s="177"/>
      <c r="I3" s="177"/>
      <c r="J3" s="166"/>
      <c r="K3" s="166"/>
    </row>
    <row r="4" spans="1:15" s="62" customFormat="1" ht="22.5" customHeight="1" x14ac:dyDescent="0.35">
      <c r="A4" s="173"/>
      <c r="B4" s="174"/>
      <c r="C4" s="175"/>
      <c r="D4" s="177"/>
      <c r="E4" s="177"/>
      <c r="F4" s="177"/>
      <c r="G4" s="177"/>
      <c r="H4" s="177"/>
      <c r="I4" s="177"/>
      <c r="J4" s="166"/>
      <c r="K4" s="166"/>
    </row>
    <row r="5" spans="1:15" s="4" customFormat="1" ht="20" x14ac:dyDescent="0.35">
      <c r="J5" s="7"/>
      <c r="K5" s="8"/>
    </row>
    <row r="6" spans="1:15" ht="42" customHeight="1" x14ac:dyDescent="0.35">
      <c r="A6" s="155" t="s">
        <v>38</v>
      </c>
      <c r="B6" s="155"/>
      <c r="C6" s="161" t="s">
        <v>20</v>
      </c>
      <c r="D6" s="161"/>
      <c r="E6" s="161"/>
      <c r="F6" s="161"/>
      <c r="G6" s="161"/>
      <c r="H6" s="161"/>
      <c r="I6" s="161"/>
      <c r="J6" s="161"/>
      <c r="K6" s="161"/>
    </row>
    <row r="7" spans="1:15" s="124" customFormat="1" ht="32.5" customHeight="1" x14ac:dyDescent="0.35">
      <c r="A7" s="155" t="s">
        <v>472</v>
      </c>
      <c r="B7" s="155"/>
      <c r="C7" s="146" t="s">
        <v>473</v>
      </c>
      <c r="D7" s="146"/>
      <c r="E7" s="146"/>
      <c r="F7" s="146"/>
      <c r="G7" s="146"/>
      <c r="H7" s="146"/>
      <c r="I7" s="146"/>
      <c r="J7" s="146"/>
      <c r="K7" s="146"/>
      <c r="L7" s="1"/>
      <c r="M7" s="1"/>
      <c r="N7" s="1"/>
      <c r="O7" s="1"/>
    </row>
    <row r="8" spans="1:15" ht="41" customHeight="1" x14ac:dyDescent="0.35">
      <c r="A8" s="155" t="s">
        <v>40</v>
      </c>
      <c r="B8" s="155"/>
      <c r="C8" s="50" t="s">
        <v>120</v>
      </c>
      <c r="D8" s="157" t="s">
        <v>22</v>
      </c>
      <c r="E8" s="158"/>
      <c r="F8" s="158"/>
      <c r="G8" s="158"/>
      <c r="H8" s="158"/>
      <c r="I8" s="158"/>
      <c r="J8" s="158"/>
      <c r="K8" s="159"/>
    </row>
    <row r="9" spans="1:15" ht="29.25" customHeight="1" x14ac:dyDescent="0.35">
      <c r="A9" s="155" t="s">
        <v>42</v>
      </c>
      <c r="B9" s="155"/>
      <c r="C9" s="161" t="s">
        <v>121</v>
      </c>
      <c r="D9" s="161"/>
      <c r="E9" s="161"/>
      <c r="F9" s="161"/>
      <c r="G9" s="161"/>
      <c r="H9" s="161"/>
      <c r="I9" s="161"/>
      <c r="J9" s="161"/>
      <c r="K9" s="161"/>
    </row>
    <row r="10" spans="1:15" ht="29.25" customHeight="1" x14ac:dyDescent="0.35">
      <c r="A10" s="155" t="s">
        <v>44</v>
      </c>
      <c r="B10" s="155"/>
      <c r="C10" s="161" t="s">
        <v>121</v>
      </c>
      <c r="D10" s="161"/>
      <c r="E10" s="161"/>
      <c r="F10" s="161"/>
      <c r="G10" s="161"/>
      <c r="H10" s="161"/>
      <c r="I10" s="161"/>
      <c r="J10" s="161"/>
      <c r="K10" s="161"/>
    </row>
    <row r="11" spans="1:15" ht="29.25" customHeight="1" x14ac:dyDescent="0.35">
      <c r="A11" s="155" t="s">
        <v>46</v>
      </c>
      <c r="B11" s="155"/>
      <c r="C11" s="161" t="s">
        <v>122</v>
      </c>
      <c r="D11" s="161"/>
      <c r="E11" s="161"/>
      <c r="F11" s="161"/>
      <c r="G11" s="161"/>
      <c r="H11" s="161"/>
      <c r="I11" s="161"/>
      <c r="J11" s="161"/>
      <c r="K11" s="161"/>
    </row>
    <row r="12" spans="1:15" ht="29.25" customHeight="1" x14ac:dyDescent="0.35">
      <c r="A12" s="155" t="s">
        <v>48</v>
      </c>
      <c r="B12" s="155"/>
      <c r="C12" s="165" t="s">
        <v>104</v>
      </c>
      <c r="D12" s="165"/>
      <c r="E12" s="165"/>
      <c r="F12" s="165"/>
      <c r="G12" s="165"/>
      <c r="H12" s="165"/>
      <c r="I12" s="165"/>
      <c r="J12" s="165"/>
      <c r="K12" s="165"/>
    </row>
    <row r="13" spans="1:15" ht="29.25" customHeight="1" x14ac:dyDescent="0.35">
      <c r="A13" s="155" t="s">
        <v>50</v>
      </c>
      <c r="B13" s="156"/>
      <c r="C13" s="157" t="s">
        <v>51</v>
      </c>
      <c r="D13" s="158"/>
      <c r="E13" s="158"/>
      <c r="F13" s="158"/>
      <c r="G13" s="158"/>
      <c r="H13" s="158"/>
      <c r="I13" s="158"/>
      <c r="J13" s="158"/>
      <c r="K13" s="159"/>
    </row>
    <row r="14" spans="1:15" ht="29.25" customHeight="1" x14ac:dyDescent="0.35">
      <c r="A14" s="155" t="s">
        <v>52</v>
      </c>
      <c r="B14" s="155"/>
      <c r="C14" s="160" t="s">
        <v>123</v>
      </c>
      <c r="D14" s="160"/>
      <c r="E14" s="160"/>
      <c r="F14" s="160"/>
      <c r="G14" s="160"/>
      <c r="H14" s="160"/>
      <c r="I14" s="160"/>
      <c r="J14" s="160"/>
      <c r="K14" s="160"/>
    </row>
    <row r="15" spans="1:15" ht="29.25" customHeight="1" x14ac:dyDescent="0.35">
      <c r="A15" s="155" t="s">
        <v>54</v>
      </c>
      <c r="B15" s="155"/>
      <c r="C15" s="161" t="s">
        <v>124</v>
      </c>
      <c r="D15" s="161"/>
      <c r="E15" s="161"/>
      <c r="F15" s="161"/>
      <c r="G15" s="161"/>
      <c r="H15" s="161"/>
      <c r="I15" s="161"/>
      <c r="J15" s="161"/>
      <c r="K15" s="161"/>
    </row>
    <row r="16" spans="1:15" ht="29.25" customHeight="1" x14ac:dyDescent="0.35">
      <c r="A16" s="155" t="s">
        <v>56</v>
      </c>
      <c r="B16" s="155"/>
      <c r="C16" s="161" t="s">
        <v>118</v>
      </c>
      <c r="D16" s="161"/>
      <c r="E16" s="161"/>
      <c r="F16" s="161"/>
      <c r="G16" s="161"/>
      <c r="H16" s="161"/>
      <c r="I16" s="161"/>
      <c r="J16" s="161"/>
      <c r="K16" s="161"/>
    </row>
    <row r="17" spans="1:13" ht="29.25" customHeight="1" x14ac:dyDescent="0.35">
      <c r="A17" s="155" t="s">
        <v>58</v>
      </c>
      <c r="B17" s="155"/>
      <c r="C17" s="161">
        <v>0</v>
      </c>
      <c r="D17" s="161"/>
      <c r="E17" s="161"/>
      <c r="F17" s="161"/>
      <c r="G17" s="161" t="s">
        <v>60</v>
      </c>
      <c r="H17" s="161"/>
      <c r="I17" s="161"/>
      <c r="J17" s="161"/>
      <c r="K17" s="161"/>
    </row>
    <row r="18" spans="1:13" ht="29.25" customHeight="1" x14ac:dyDescent="0.35">
      <c r="A18" s="155" t="s">
        <v>61</v>
      </c>
      <c r="B18" s="155"/>
      <c r="C18" s="161" t="s">
        <v>125</v>
      </c>
      <c r="D18" s="161"/>
      <c r="E18" s="161"/>
      <c r="F18" s="161"/>
      <c r="G18" s="161"/>
      <c r="H18" s="161"/>
      <c r="I18" s="161"/>
      <c r="J18" s="161"/>
      <c r="K18" s="161"/>
    </row>
    <row r="19" spans="1:13" ht="29.25" customHeight="1" x14ac:dyDescent="0.35">
      <c r="A19" s="5"/>
      <c r="B19" s="5"/>
    </row>
    <row r="20" spans="1:13" ht="29.25" customHeight="1" x14ac:dyDescent="0.35">
      <c r="A20" s="5"/>
      <c r="B20" s="5"/>
      <c r="C20" s="151" t="s">
        <v>63</v>
      </c>
      <c r="D20" s="151"/>
      <c r="E20" s="151"/>
      <c r="F20" s="151"/>
      <c r="G20" s="151"/>
      <c r="H20" s="151"/>
      <c r="I20" s="73"/>
    </row>
    <row r="21" spans="1:13" ht="43.5" customHeight="1"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88">
        <v>10000</v>
      </c>
      <c r="D22" s="89">
        <v>30000</v>
      </c>
      <c r="E22" s="89">
        <v>50000</v>
      </c>
      <c r="F22" s="89">
        <v>20000</v>
      </c>
      <c r="G22" s="89">
        <v>10000</v>
      </c>
      <c r="H22" s="90">
        <f>SUM(C22:G22)</f>
        <v>120000</v>
      </c>
      <c r="I22" s="73"/>
    </row>
    <row r="23" spans="1:13" ht="29.25" customHeight="1" x14ac:dyDescent="0.35">
      <c r="A23" s="164" t="s">
        <v>71</v>
      </c>
      <c r="B23" s="164"/>
      <c r="C23" s="88">
        <v>20002</v>
      </c>
      <c r="D23" s="89">
        <f>SUM(E31:E34)</f>
        <v>30862</v>
      </c>
      <c r="E23" s="89">
        <f>SUM(E35:E38)</f>
        <v>17830</v>
      </c>
      <c r="F23" s="89"/>
      <c r="G23" s="89"/>
      <c r="H23" s="90">
        <f>SUM(C23:G23)</f>
        <v>68694</v>
      </c>
      <c r="I23" s="132"/>
    </row>
    <row r="24" spans="1:13" ht="29.25" customHeight="1" x14ac:dyDescent="0.35">
      <c r="A24" s="164" t="s">
        <v>72</v>
      </c>
      <c r="B24" s="164"/>
      <c r="C24" s="91">
        <f>IF(C23/C22&gt;100%,100%,C23/C22)</f>
        <v>1</v>
      </c>
      <c r="D24" s="91">
        <f t="shared" ref="D24:G24" si="0">IF(D23/D22&gt;100%,100%,D23/D22)</f>
        <v>1</v>
      </c>
      <c r="E24" s="91">
        <f t="shared" si="0"/>
        <v>0.35659999999999997</v>
      </c>
      <c r="F24" s="91">
        <f t="shared" si="0"/>
        <v>0</v>
      </c>
      <c r="G24" s="91">
        <f t="shared" si="0"/>
        <v>0</v>
      </c>
      <c r="H24" s="92" t="s">
        <v>17</v>
      </c>
      <c r="I24" s="143"/>
    </row>
    <row r="25" spans="1:13" ht="29.25" customHeight="1" x14ac:dyDescent="0.35">
      <c r="A25" s="164" t="s">
        <v>7</v>
      </c>
      <c r="B25" s="164"/>
      <c r="C25" s="91">
        <f>C23/$H$22</f>
        <v>0.16668333333333332</v>
      </c>
      <c r="D25" s="91">
        <f>(SUM(C23:D23))/$H$22</f>
        <v>0.42386666666666667</v>
      </c>
      <c r="E25" s="91">
        <f>(SUM(C23:E23))/$H$22</f>
        <v>0.57245000000000001</v>
      </c>
      <c r="F25" s="91"/>
      <c r="G25" s="91"/>
      <c r="H25" s="93">
        <f>MAXA(C25:G25)</f>
        <v>0.57245000000000001</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60" customHeight="1" x14ac:dyDescent="0.35">
      <c r="A29" s="2">
        <v>1</v>
      </c>
      <c r="B29" s="46">
        <v>2024</v>
      </c>
      <c r="C29" s="46" t="s">
        <v>81</v>
      </c>
      <c r="D29" s="104">
        <v>4892</v>
      </c>
      <c r="E29" s="142" t="s">
        <v>478</v>
      </c>
      <c r="F29" s="109">
        <f>IF(E29/D29&gt;100%,100%,E29/D29)</f>
        <v>0.98569092395748159</v>
      </c>
      <c r="G29" s="255" t="s">
        <v>481</v>
      </c>
      <c r="H29" s="256"/>
      <c r="I29" s="256"/>
      <c r="J29" s="256"/>
      <c r="K29" s="257"/>
    </row>
    <row r="30" spans="1:13" ht="47.25" customHeight="1" x14ac:dyDescent="0.35">
      <c r="A30" s="2">
        <v>2</v>
      </c>
      <c r="B30" s="46">
        <v>2024</v>
      </c>
      <c r="C30" s="46" t="s">
        <v>83</v>
      </c>
      <c r="D30" s="104">
        <v>5108</v>
      </c>
      <c r="E30" s="142" t="s">
        <v>479</v>
      </c>
      <c r="F30" s="109">
        <f t="shared" ref="F30:F38" si="1">IF(E30/D30&gt;100%,100%,E30/D30)</f>
        <v>1</v>
      </c>
      <c r="G30" s="299" t="s">
        <v>480</v>
      </c>
      <c r="H30" s="256"/>
      <c r="I30" s="256"/>
      <c r="J30" s="256"/>
      <c r="K30" s="257"/>
    </row>
    <row r="31" spans="1:13" ht="47.25" customHeight="1" x14ac:dyDescent="0.35">
      <c r="A31" s="2">
        <v>3</v>
      </c>
      <c r="B31" s="46">
        <v>2025</v>
      </c>
      <c r="C31" s="46" t="s">
        <v>84</v>
      </c>
      <c r="D31" s="104">
        <v>9539</v>
      </c>
      <c r="E31" s="142">
        <v>9539</v>
      </c>
      <c r="F31" s="109">
        <f t="shared" si="1"/>
        <v>1</v>
      </c>
      <c r="G31" s="255" t="s">
        <v>126</v>
      </c>
      <c r="H31" s="256"/>
      <c r="I31" s="256"/>
      <c r="J31" s="256"/>
      <c r="K31" s="257"/>
    </row>
    <row r="32" spans="1:13" ht="46.5" customHeight="1" x14ac:dyDescent="0.35">
      <c r="A32" s="2">
        <v>4</v>
      </c>
      <c r="B32" s="46">
        <v>2025</v>
      </c>
      <c r="C32" s="46" t="s">
        <v>86</v>
      </c>
      <c r="D32" s="104">
        <v>1081</v>
      </c>
      <c r="E32" s="142">
        <v>1053</v>
      </c>
      <c r="F32" s="109">
        <f t="shared" si="1"/>
        <v>0.97409805735430155</v>
      </c>
      <c r="G32" s="255" t="s">
        <v>482</v>
      </c>
      <c r="H32" s="256"/>
      <c r="I32" s="256"/>
      <c r="J32" s="256"/>
      <c r="K32" s="257"/>
      <c r="L32" s="144"/>
      <c r="M32" s="30"/>
    </row>
    <row r="33" spans="1:11" ht="86.15" customHeight="1" x14ac:dyDescent="0.35">
      <c r="A33" s="2">
        <v>5</v>
      </c>
      <c r="B33" s="46">
        <v>2025</v>
      </c>
      <c r="C33" s="46" t="s">
        <v>81</v>
      </c>
      <c r="D33" s="104">
        <v>9000</v>
      </c>
      <c r="E33" s="142">
        <v>16820</v>
      </c>
      <c r="F33" s="109">
        <f t="shared" si="1"/>
        <v>1</v>
      </c>
      <c r="G33" s="240" t="s">
        <v>127</v>
      </c>
      <c r="H33" s="241"/>
      <c r="I33" s="241"/>
      <c r="J33" s="241"/>
      <c r="K33" s="242"/>
    </row>
    <row r="34" spans="1:11" ht="53.15" customHeight="1" x14ac:dyDescent="0.35">
      <c r="A34" s="2">
        <v>6</v>
      </c>
      <c r="B34" s="46">
        <v>2025</v>
      </c>
      <c r="C34" s="46" t="s">
        <v>83</v>
      </c>
      <c r="D34" s="104">
        <v>10380</v>
      </c>
      <c r="E34" s="142">
        <v>3450</v>
      </c>
      <c r="F34" s="31">
        <f t="shared" si="1"/>
        <v>0.33236994219653176</v>
      </c>
      <c r="G34" s="148" t="s">
        <v>442</v>
      </c>
      <c r="H34" s="149"/>
      <c r="I34" s="149"/>
      <c r="J34" s="149"/>
      <c r="K34" s="150"/>
    </row>
    <row r="35" spans="1:11" ht="51" customHeight="1" x14ac:dyDescent="0.35">
      <c r="A35" s="2">
        <v>7</v>
      </c>
      <c r="B35" s="2">
        <v>2026</v>
      </c>
      <c r="C35" s="46" t="s">
        <v>84</v>
      </c>
      <c r="D35" s="57">
        <v>11000</v>
      </c>
      <c r="E35" s="75">
        <v>295</v>
      </c>
      <c r="F35" s="31">
        <f t="shared" si="1"/>
        <v>2.6818181818181817E-2</v>
      </c>
      <c r="G35" s="208" t="s">
        <v>457</v>
      </c>
      <c r="H35" s="209"/>
      <c r="I35" s="209"/>
      <c r="J35" s="209"/>
      <c r="K35" s="210"/>
    </row>
    <row r="36" spans="1:11" ht="76" customHeight="1" x14ac:dyDescent="0.35">
      <c r="A36" s="2">
        <v>8</v>
      </c>
      <c r="B36" s="2">
        <v>2026</v>
      </c>
      <c r="C36" s="46" t="s">
        <v>86</v>
      </c>
      <c r="D36" s="57">
        <v>18000</v>
      </c>
      <c r="E36" s="75">
        <v>17535</v>
      </c>
      <c r="F36" s="31">
        <f t="shared" si="1"/>
        <v>0.97416666666666663</v>
      </c>
      <c r="G36" s="224" t="s">
        <v>483</v>
      </c>
      <c r="H36" s="224"/>
      <c r="I36" s="224"/>
      <c r="J36" s="224"/>
      <c r="K36" s="224"/>
    </row>
    <row r="37" spans="1:11" x14ac:dyDescent="0.35">
      <c r="A37" s="2">
        <v>9</v>
      </c>
      <c r="B37" s="2">
        <v>2026</v>
      </c>
      <c r="C37" s="46" t="s">
        <v>81</v>
      </c>
      <c r="D37" s="57">
        <v>15000</v>
      </c>
      <c r="E37" s="2"/>
      <c r="F37" s="31">
        <f t="shared" si="1"/>
        <v>0</v>
      </c>
      <c r="G37" s="147"/>
      <c r="H37" s="147"/>
      <c r="I37" s="147"/>
      <c r="J37" s="147"/>
      <c r="K37" s="147"/>
    </row>
    <row r="38" spans="1:11" x14ac:dyDescent="0.35">
      <c r="A38" s="2">
        <v>10</v>
      </c>
      <c r="B38" s="2">
        <v>2026</v>
      </c>
      <c r="C38" s="46" t="s">
        <v>83</v>
      </c>
      <c r="D38" s="57">
        <v>6000</v>
      </c>
      <c r="E38" s="2"/>
      <c r="F38" s="31">
        <f t="shared" si="1"/>
        <v>0</v>
      </c>
      <c r="G38" s="147"/>
      <c r="H38" s="147"/>
      <c r="I38" s="147"/>
      <c r="J38" s="147"/>
      <c r="K38" s="147"/>
    </row>
  </sheetData>
  <mergeCells count="47">
    <mergeCell ref="A11:B11"/>
    <mergeCell ref="C11:K11"/>
    <mergeCell ref="A12:B12"/>
    <mergeCell ref="J1:K4"/>
    <mergeCell ref="A1:C4"/>
    <mergeCell ref="D1:I4"/>
    <mergeCell ref="A10:B10"/>
    <mergeCell ref="C10:K10"/>
    <mergeCell ref="A9:B9"/>
    <mergeCell ref="C9:K9"/>
    <mergeCell ref="A6:B6"/>
    <mergeCell ref="C6:K6"/>
    <mergeCell ref="A8:B8"/>
    <mergeCell ref="D8:K8"/>
    <mergeCell ref="C12:K12"/>
    <mergeCell ref="A7:B7"/>
    <mergeCell ref="A17:B17"/>
    <mergeCell ref="C17:K17"/>
    <mergeCell ref="A18:B18"/>
    <mergeCell ref="A13:B13"/>
    <mergeCell ref="C13:K13"/>
    <mergeCell ref="A14:B14"/>
    <mergeCell ref="C14:K14"/>
    <mergeCell ref="A15:B15"/>
    <mergeCell ref="C15:K15"/>
    <mergeCell ref="G31:K31"/>
    <mergeCell ref="A21:B21"/>
    <mergeCell ref="A22:B22"/>
    <mergeCell ref="A23:B23"/>
    <mergeCell ref="A24:B24"/>
    <mergeCell ref="A25:B25"/>
    <mergeCell ref="C7:K7"/>
    <mergeCell ref="G38:K38"/>
    <mergeCell ref="G33:K33"/>
    <mergeCell ref="G34:K34"/>
    <mergeCell ref="C18:K18"/>
    <mergeCell ref="C20:H20"/>
    <mergeCell ref="G35:K35"/>
    <mergeCell ref="G36:K36"/>
    <mergeCell ref="G37:K37"/>
    <mergeCell ref="A27:K27"/>
    <mergeCell ref="G28:K28"/>
    <mergeCell ref="G32:K32"/>
    <mergeCell ref="A16:B16"/>
    <mergeCell ref="C16:K16"/>
    <mergeCell ref="G30:K30"/>
    <mergeCell ref="G29:K29"/>
  </mergeCells>
  <pageMargins left="0.7" right="0.7" top="0.75" bottom="0.75" header="0.3" footer="0.3"/>
  <ignoredErrors>
    <ignoredError sqref="D23:E23" formulaRange="1"/>
    <ignoredError sqref="E29:E30" numberStoredAsText="1"/>
  </ignoredErrors>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A9F9A-2A22-4AB9-A3B3-750578FA937E}">
  <sheetPr>
    <tabColor theme="3" tint="0.499984740745262"/>
  </sheetPr>
  <dimension ref="A1:M38"/>
  <sheetViews>
    <sheetView zoomScale="60" zoomScaleNormal="60" workbookViewId="0">
      <selection activeCell="G36" sqref="G36:K36"/>
    </sheetView>
  </sheetViews>
  <sheetFormatPr baseColWidth="10" defaultColWidth="10.81640625" defaultRowHeight="14.5" x14ac:dyDescent="0.35"/>
  <cols>
    <col min="1" max="1" width="5.453125" style="1" customWidth="1"/>
    <col min="2" max="2" width="34" style="1" customWidth="1"/>
    <col min="3" max="3" width="20.72656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2" width="10.81640625" style="1" customWidth="1"/>
    <col min="13" max="16384" width="10.81640625" style="1"/>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s="4" customFormat="1" ht="20" x14ac:dyDescent="0.35">
      <c r="J5" s="7"/>
      <c r="K5" s="8"/>
    </row>
    <row r="6" spans="1:12" ht="26.25" customHeight="1" x14ac:dyDescent="0.35">
      <c r="A6" s="155" t="s">
        <v>38</v>
      </c>
      <c r="B6" s="155"/>
      <c r="C6" s="161" t="s">
        <v>20</v>
      </c>
      <c r="D6" s="161"/>
      <c r="E6" s="161"/>
      <c r="F6" s="161"/>
      <c r="G6" s="161"/>
      <c r="H6" s="161"/>
      <c r="I6" s="161"/>
      <c r="J6" s="161"/>
      <c r="K6" s="161"/>
    </row>
    <row r="7" spans="1:12" s="124" customFormat="1" ht="35" customHeight="1" x14ac:dyDescent="0.35">
      <c r="A7" s="155" t="s">
        <v>472</v>
      </c>
      <c r="B7" s="155"/>
      <c r="C7" s="146" t="s">
        <v>473</v>
      </c>
      <c r="D7" s="146"/>
      <c r="E7" s="146"/>
      <c r="F7" s="146"/>
      <c r="G7" s="146"/>
      <c r="H7" s="146"/>
      <c r="I7" s="146"/>
      <c r="J7" s="146"/>
      <c r="K7" s="146"/>
    </row>
    <row r="8" spans="1:12" ht="42" customHeight="1" x14ac:dyDescent="0.35">
      <c r="A8" s="155" t="s">
        <v>40</v>
      </c>
      <c r="B8" s="155"/>
      <c r="C8" s="52" t="s">
        <v>128</v>
      </c>
      <c r="D8" s="248" t="s">
        <v>23</v>
      </c>
      <c r="E8" s="249"/>
      <c r="F8" s="249"/>
      <c r="G8" s="249"/>
      <c r="H8" s="249"/>
      <c r="I8" s="249"/>
      <c r="J8" s="249"/>
      <c r="K8" s="250"/>
    </row>
    <row r="9" spans="1:12" ht="29.25" customHeight="1" x14ac:dyDescent="0.35">
      <c r="A9" s="155" t="s">
        <v>42</v>
      </c>
      <c r="B9" s="155"/>
      <c r="C9" s="223" t="s">
        <v>129</v>
      </c>
      <c r="D9" s="223"/>
      <c r="E9" s="223"/>
      <c r="F9" s="223"/>
      <c r="G9" s="223"/>
      <c r="H9" s="223"/>
      <c r="I9" s="223"/>
      <c r="J9" s="223"/>
      <c r="K9" s="223"/>
    </row>
    <row r="10" spans="1:12" ht="29.25" customHeight="1" x14ac:dyDescent="0.35">
      <c r="A10" s="155" t="s">
        <v>44</v>
      </c>
      <c r="B10" s="155"/>
      <c r="C10" s="223" t="s">
        <v>130</v>
      </c>
      <c r="D10" s="223"/>
      <c r="E10" s="223"/>
      <c r="F10" s="223"/>
      <c r="G10" s="223"/>
      <c r="H10" s="223"/>
      <c r="I10" s="223"/>
      <c r="J10" s="223"/>
      <c r="K10" s="223"/>
      <c r="L10" s="45"/>
    </row>
    <row r="11" spans="1:12" ht="29.25" customHeight="1" x14ac:dyDescent="0.35">
      <c r="A11" s="155" t="s">
        <v>46</v>
      </c>
      <c r="B11" s="155"/>
      <c r="C11" s="223" t="s">
        <v>131</v>
      </c>
      <c r="D11" s="223"/>
      <c r="E11" s="223"/>
      <c r="F11" s="223"/>
      <c r="G11" s="223"/>
      <c r="H11" s="223"/>
      <c r="I11" s="223"/>
      <c r="J11" s="223"/>
      <c r="K11" s="223"/>
      <c r="L11" s="45"/>
    </row>
    <row r="12" spans="1:12" ht="29.25" customHeight="1" x14ac:dyDescent="0.35">
      <c r="A12" s="155" t="s">
        <v>48</v>
      </c>
      <c r="B12" s="155"/>
      <c r="C12" s="251" t="s">
        <v>49</v>
      </c>
      <c r="D12" s="251"/>
      <c r="E12" s="251"/>
      <c r="F12" s="251"/>
      <c r="G12" s="251"/>
      <c r="H12" s="251"/>
      <c r="I12" s="251"/>
      <c r="J12" s="251"/>
      <c r="K12" s="251"/>
    </row>
    <row r="13" spans="1:12" ht="29.25" customHeight="1" x14ac:dyDescent="0.35">
      <c r="A13" s="155" t="s">
        <v>50</v>
      </c>
      <c r="B13" s="156"/>
      <c r="C13" s="237" t="s">
        <v>51</v>
      </c>
      <c r="D13" s="238"/>
      <c r="E13" s="238"/>
      <c r="F13" s="238"/>
      <c r="G13" s="238"/>
      <c r="H13" s="238"/>
      <c r="I13" s="238"/>
      <c r="J13" s="238"/>
      <c r="K13" s="239"/>
    </row>
    <row r="14" spans="1:12" ht="29.25" customHeight="1" x14ac:dyDescent="0.35">
      <c r="A14" s="155" t="s">
        <v>52</v>
      </c>
      <c r="B14" s="155"/>
      <c r="C14" s="160" t="s">
        <v>132</v>
      </c>
      <c r="D14" s="160"/>
      <c r="E14" s="160"/>
      <c r="F14" s="160"/>
      <c r="G14" s="160"/>
      <c r="H14" s="160"/>
      <c r="I14" s="160"/>
      <c r="J14" s="160"/>
      <c r="K14" s="160"/>
    </row>
    <row r="15" spans="1:12" ht="18.5" x14ac:dyDescent="0.35">
      <c r="A15" s="155" t="s">
        <v>54</v>
      </c>
      <c r="B15" s="155"/>
      <c r="C15" s="146" t="s">
        <v>133</v>
      </c>
      <c r="D15" s="146"/>
      <c r="E15" s="146"/>
      <c r="F15" s="146"/>
      <c r="G15" s="146"/>
      <c r="H15" s="146"/>
      <c r="I15" s="146"/>
      <c r="J15" s="146"/>
      <c r="K15" s="146"/>
    </row>
    <row r="16" spans="1:12" ht="29.25" customHeight="1" x14ac:dyDescent="0.35">
      <c r="A16" s="155" t="s">
        <v>56</v>
      </c>
      <c r="B16" s="155"/>
      <c r="C16" s="146" t="s">
        <v>134</v>
      </c>
      <c r="D16" s="146"/>
      <c r="E16" s="146"/>
      <c r="F16" s="146"/>
      <c r="G16" s="146"/>
      <c r="H16" s="146"/>
      <c r="I16" s="146"/>
      <c r="J16" s="146"/>
      <c r="K16" s="146"/>
    </row>
    <row r="17" spans="1:13" ht="29.25" customHeight="1" x14ac:dyDescent="0.35">
      <c r="A17" s="155" t="s">
        <v>58</v>
      </c>
      <c r="B17" s="155"/>
      <c r="C17" s="146" t="s">
        <v>135</v>
      </c>
      <c r="D17" s="146"/>
      <c r="E17" s="146"/>
      <c r="F17" s="146"/>
      <c r="G17" s="146" t="s">
        <v>60</v>
      </c>
      <c r="H17" s="146"/>
      <c r="I17" s="146"/>
      <c r="J17" s="146"/>
      <c r="K17" s="146"/>
    </row>
    <row r="18" spans="1:13" ht="29.25" customHeight="1" x14ac:dyDescent="0.35">
      <c r="A18" s="155" t="s">
        <v>61</v>
      </c>
      <c r="B18" s="155"/>
      <c r="C18" s="146" t="s">
        <v>62</v>
      </c>
      <c r="D18" s="146"/>
      <c r="E18" s="146"/>
      <c r="F18" s="146"/>
      <c r="G18" s="146"/>
      <c r="H18" s="146"/>
      <c r="I18" s="146"/>
      <c r="J18" s="146"/>
      <c r="K18" s="146"/>
    </row>
    <row r="19" spans="1:13" ht="29.25" customHeight="1" x14ac:dyDescent="0.35">
      <c r="A19" s="5"/>
      <c r="B19" s="5"/>
    </row>
    <row r="20" spans="1:13" ht="29.25" customHeight="1" x14ac:dyDescent="0.35">
      <c r="A20" s="5"/>
      <c r="B20" s="5"/>
      <c r="C20" s="151" t="s">
        <v>63</v>
      </c>
      <c r="D20" s="151"/>
      <c r="E20" s="151"/>
      <c r="F20" s="151"/>
      <c r="G20" s="151"/>
      <c r="H20" s="151"/>
      <c r="I20" s="72"/>
    </row>
    <row r="21" spans="1:13" ht="43.5" customHeight="1" x14ac:dyDescent="0.35">
      <c r="A21" s="162"/>
      <c r="B21" s="163"/>
      <c r="C21" s="22" t="s">
        <v>64</v>
      </c>
      <c r="D21" s="22" t="s">
        <v>65</v>
      </c>
      <c r="E21" s="22" t="s">
        <v>66</v>
      </c>
      <c r="F21" s="22" t="s">
        <v>67</v>
      </c>
      <c r="G21" s="22" t="s">
        <v>68</v>
      </c>
      <c r="H21" s="22" t="s">
        <v>69</v>
      </c>
      <c r="I21" s="72"/>
    </row>
    <row r="22" spans="1:13" ht="29.25" customHeight="1" x14ac:dyDescent="0.35">
      <c r="A22" s="164" t="s">
        <v>70</v>
      </c>
      <c r="B22" s="164"/>
      <c r="C22" s="44">
        <v>1</v>
      </c>
      <c r="D22" s="44">
        <v>1</v>
      </c>
      <c r="E22" s="44">
        <v>1</v>
      </c>
      <c r="F22" s="44">
        <v>1</v>
      </c>
      <c r="G22" s="44">
        <v>0</v>
      </c>
      <c r="H22" s="53">
        <v>4</v>
      </c>
      <c r="I22" s="72"/>
    </row>
    <row r="23" spans="1:13" ht="29.25" customHeight="1" x14ac:dyDescent="0.35">
      <c r="A23" s="164" t="s">
        <v>71</v>
      </c>
      <c r="B23" s="164"/>
      <c r="C23" s="19">
        <v>1</v>
      </c>
      <c r="D23" s="75">
        <f>SUM(E31:E34)</f>
        <v>1</v>
      </c>
      <c r="E23" s="75">
        <f>SUM(E35:E38)</f>
        <v>0</v>
      </c>
      <c r="F23" s="2"/>
      <c r="G23" s="2"/>
      <c r="H23" s="3">
        <f>SUM(C23:G23)</f>
        <v>2</v>
      </c>
      <c r="I23" s="72"/>
    </row>
    <row r="24" spans="1:13" ht="29.25" customHeight="1" x14ac:dyDescent="0.35">
      <c r="A24" s="164" t="s">
        <v>72</v>
      </c>
      <c r="B24" s="164"/>
      <c r="C24" s="20">
        <f>C23/C22</f>
        <v>1</v>
      </c>
      <c r="D24" s="20">
        <f t="shared" ref="D24" si="0">D23/D22</f>
        <v>1</v>
      </c>
      <c r="E24" s="20">
        <v>0</v>
      </c>
      <c r="F24" s="20">
        <f>IFERROR(IF(F23/F22&gt;100%,100%,F23/F22),0)</f>
        <v>0</v>
      </c>
      <c r="G24" s="20">
        <f>IFERROR(IF(G23/G22&gt;100%,100%,G23/G22),0)</f>
        <v>0</v>
      </c>
      <c r="H24" s="21" t="s">
        <v>17</v>
      </c>
      <c r="I24" s="73"/>
    </row>
    <row r="25" spans="1:13" ht="29.25" customHeight="1" x14ac:dyDescent="0.35">
      <c r="A25" s="164" t="s">
        <v>7</v>
      </c>
      <c r="B25" s="164"/>
      <c r="C25" s="21">
        <f>(SUM(C23))/$H$22</f>
        <v>0.25</v>
      </c>
      <c r="D25" s="77">
        <f>(SUM(C23:D23))/$H$22</f>
        <v>0.5</v>
      </c>
      <c r="E25" s="77">
        <f>(SUM(C23:E23))/$H$22</f>
        <v>0.5</v>
      </c>
      <c r="F25" s="79">
        <f>(SUM(C23:F23))/$H$22</f>
        <v>0.5</v>
      </c>
      <c r="G25" s="79">
        <f>(SUM(C23:G23))/$H$22</f>
        <v>0.5</v>
      </c>
      <c r="H25" s="20">
        <f>MAXA(C25:G25)</f>
        <v>0.5</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132.75" customHeight="1" x14ac:dyDescent="0.35">
      <c r="A29" s="2">
        <v>1</v>
      </c>
      <c r="B29" s="46">
        <v>2024</v>
      </c>
      <c r="C29" s="46" t="s">
        <v>81</v>
      </c>
      <c r="D29" s="76">
        <v>0.5</v>
      </c>
      <c r="E29" s="76">
        <v>0.5</v>
      </c>
      <c r="F29" s="60">
        <f>IF(E29/D29&gt;100%,100%,E29/D29)</f>
        <v>1</v>
      </c>
      <c r="G29" s="148" t="s">
        <v>136</v>
      </c>
      <c r="H29" s="149"/>
      <c r="I29" s="149"/>
      <c r="J29" s="149"/>
      <c r="K29" s="150"/>
    </row>
    <row r="30" spans="1:13" ht="163.5" customHeight="1" x14ac:dyDescent="0.35">
      <c r="A30" s="2">
        <v>2</v>
      </c>
      <c r="B30" s="46">
        <v>2024</v>
      </c>
      <c r="C30" s="46" t="s">
        <v>83</v>
      </c>
      <c r="D30" s="76">
        <v>0.5</v>
      </c>
      <c r="E30" s="76">
        <v>0.5</v>
      </c>
      <c r="F30" s="60">
        <f t="shared" ref="F30" si="1">IF(E30/D30&gt;100%,100%,E30/D30)</f>
        <v>1</v>
      </c>
      <c r="G30" s="148" t="s">
        <v>137</v>
      </c>
      <c r="H30" s="149"/>
      <c r="I30" s="149"/>
      <c r="J30" s="149"/>
      <c r="K30" s="150"/>
    </row>
    <row r="31" spans="1:13" x14ac:dyDescent="0.35">
      <c r="A31" s="2">
        <v>3</v>
      </c>
      <c r="B31" s="46">
        <v>2025</v>
      </c>
      <c r="C31" s="46" t="s">
        <v>84</v>
      </c>
      <c r="D31" s="76">
        <v>0</v>
      </c>
      <c r="E31" s="76" t="s">
        <v>17</v>
      </c>
      <c r="F31" s="76" t="s">
        <v>17</v>
      </c>
      <c r="G31" s="148" t="s">
        <v>95</v>
      </c>
      <c r="H31" s="149"/>
      <c r="I31" s="149"/>
      <c r="J31" s="149"/>
      <c r="K31" s="150"/>
    </row>
    <row r="32" spans="1:13" x14ac:dyDescent="0.35">
      <c r="A32" s="2">
        <v>4</v>
      </c>
      <c r="B32" s="46">
        <v>2025</v>
      </c>
      <c r="C32" s="46" t="s">
        <v>86</v>
      </c>
      <c r="D32" s="76">
        <v>0</v>
      </c>
      <c r="E32" s="76" t="s">
        <v>17</v>
      </c>
      <c r="F32" s="76" t="s">
        <v>17</v>
      </c>
      <c r="G32" s="148" t="s">
        <v>95</v>
      </c>
      <c r="H32" s="149"/>
      <c r="I32" s="149"/>
      <c r="J32" s="149"/>
      <c r="K32" s="150"/>
      <c r="M32" s="30"/>
    </row>
    <row r="33" spans="1:11" ht="91" customHeight="1" x14ac:dyDescent="0.35">
      <c r="A33" s="2">
        <v>5</v>
      </c>
      <c r="B33" s="46">
        <v>2025</v>
      </c>
      <c r="C33" s="46" t="s">
        <v>81</v>
      </c>
      <c r="D33" s="76">
        <v>0.5</v>
      </c>
      <c r="E33" s="76">
        <v>0.5</v>
      </c>
      <c r="F33" s="60">
        <f t="shared" ref="F33:F38" si="2">IF(E33/D33&gt;100%,100%,E33/D33)</f>
        <v>1</v>
      </c>
      <c r="G33" s="245" t="s">
        <v>138</v>
      </c>
      <c r="H33" s="246"/>
      <c r="I33" s="246"/>
      <c r="J33" s="246"/>
      <c r="K33" s="247"/>
    </row>
    <row r="34" spans="1:11" ht="78.650000000000006" customHeight="1" x14ac:dyDescent="0.35">
      <c r="A34" s="2">
        <v>6</v>
      </c>
      <c r="B34" s="46">
        <v>2025</v>
      </c>
      <c r="C34" s="46" t="s">
        <v>83</v>
      </c>
      <c r="D34" s="76">
        <v>0.5</v>
      </c>
      <c r="E34" s="76">
        <v>0.5</v>
      </c>
      <c r="F34" s="60">
        <f t="shared" si="2"/>
        <v>1</v>
      </c>
      <c r="G34" s="148" t="s">
        <v>446</v>
      </c>
      <c r="H34" s="149"/>
      <c r="I34" s="149"/>
      <c r="J34" s="149"/>
      <c r="K34" s="150"/>
    </row>
    <row r="35" spans="1:11" ht="69.5" customHeight="1" x14ac:dyDescent="0.35">
      <c r="A35" s="2">
        <v>7</v>
      </c>
      <c r="B35" s="2">
        <v>2026</v>
      </c>
      <c r="C35" s="46" t="s">
        <v>84</v>
      </c>
      <c r="D35" s="2">
        <v>0</v>
      </c>
      <c r="E35" s="2">
        <v>0</v>
      </c>
      <c r="F35" s="76" t="s">
        <v>17</v>
      </c>
      <c r="G35" s="224" t="s">
        <v>458</v>
      </c>
      <c r="H35" s="224"/>
      <c r="I35" s="224"/>
      <c r="J35" s="224"/>
      <c r="K35" s="224"/>
    </row>
    <row r="36" spans="1:11" ht="70" customHeight="1" x14ac:dyDescent="0.35">
      <c r="A36" s="2">
        <v>8</v>
      </c>
      <c r="B36" s="2">
        <v>2026</v>
      </c>
      <c r="C36" s="46" t="s">
        <v>86</v>
      </c>
      <c r="D36" s="2">
        <v>0</v>
      </c>
      <c r="E36" s="2">
        <v>0</v>
      </c>
      <c r="F36" s="76" t="s">
        <v>17</v>
      </c>
      <c r="G36" s="224" t="s">
        <v>488</v>
      </c>
      <c r="H36" s="262"/>
      <c r="I36" s="262"/>
      <c r="J36" s="262"/>
      <c r="K36" s="262"/>
    </row>
    <row r="37" spans="1:11" x14ac:dyDescent="0.35">
      <c r="A37" s="2">
        <v>9</v>
      </c>
      <c r="B37" s="2">
        <v>2026</v>
      </c>
      <c r="C37" s="46" t="s">
        <v>81</v>
      </c>
      <c r="D37" s="2">
        <v>0.5</v>
      </c>
      <c r="E37" s="2"/>
      <c r="F37" s="31">
        <f t="shared" si="2"/>
        <v>0</v>
      </c>
      <c r="G37" s="147"/>
      <c r="H37" s="147"/>
      <c r="I37" s="147"/>
      <c r="J37" s="147"/>
      <c r="K37" s="147"/>
    </row>
    <row r="38" spans="1:11" x14ac:dyDescent="0.35">
      <c r="A38" s="2">
        <v>10</v>
      </c>
      <c r="B38" s="2">
        <v>2026</v>
      </c>
      <c r="C38" s="46" t="s">
        <v>83</v>
      </c>
      <c r="D38" s="2">
        <v>0.5</v>
      </c>
      <c r="E38" s="2"/>
      <c r="F38" s="31">
        <f t="shared" si="2"/>
        <v>0</v>
      </c>
      <c r="G38" s="147"/>
      <c r="H38" s="147"/>
      <c r="I38" s="147"/>
      <c r="J38" s="147"/>
      <c r="K38" s="147"/>
    </row>
  </sheetData>
  <mergeCells count="47">
    <mergeCell ref="A21:B21"/>
    <mergeCell ref="A22:B22"/>
    <mergeCell ref="A23:B23"/>
    <mergeCell ref="A24:B24"/>
    <mergeCell ref="A25:B25"/>
    <mergeCell ref="A16:B16"/>
    <mergeCell ref="C16:K16"/>
    <mergeCell ref="A17:B17"/>
    <mergeCell ref="C17:K17"/>
    <mergeCell ref="A18:B18"/>
    <mergeCell ref="C18:K18"/>
    <mergeCell ref="A13:B13"/>
    <mergeCell ref="C13:K13"/>
    <mergeCell ref="A14:B14"/>
    <mergeCell ref="C14:K14"/>
    <mergeCell ref="A15:B15"/>
    <mergeCell ref="C15:K15"/>
    <mergeCell ref="A10:B10"/>
    <mergeCell ref="C10:K10"/>
    <mergeCell ref="A11:B11"/>
    <mergeCell ref="C11:K11"/>
    <mergeCell ref="A12:B12"/>
    <mergeCell ref="C12:K12"/>
    <mergeCell ref="A9:B9"/>
    <mergeCell ref="C9:K9"/>
    <mergeCell ref="A6:B6"/>
    <mergeCell ref="C6:K6"/>
    <mergeCell ref="A8:B8"/>
    <mergeCell ref="D8:K8"/>
    <mergeCell ref="A7:B7"/>
    <mergeCell ref="C7:K7"/>
    <mergeCell ref="G35:K35"/>
    <mergeCell ref="G36:K36"/>
    <mergeCell ref="G37:K37"/>
    <mergeCell ref="G38:K38"/>
    <mergeCell ref="J1:K4"/>
    <mergeCell ref="G32:K32"/>
    <mergeCell ref="C20:H20"/>
    <mergeCell ref="A27:K27"/>
    <mergeCell ref="G28:K28"/>
    <mergeCell ref="G29:K29"/>
    <mergeCell ref="G30:K30"/>
    <mergeCell ref="G31:K31"/>
    <mergeCell ref="A1:C4"/>
    <mergeCell ref="D1:I4"/>
    <mergeCell ref="G33:K33"/>
    <mergeCell ref="G34:K34"/>
  </mergeCells>
  <pageMargins left="0.7" right="0.7" top="0.75" bottom="0.75" header="0.3" footer="0.3"/>
  <pageSetup paperSize="9" scale="43" orientation="portrait" r:id="rId1"/>
  <ignoredErrors>
    <ignoredError sqref="E23:E24" formulaRange="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A526-9746-4B7A-BBFF-5D2E6790B3AD}">
  <sheetPr>
    <tabColor theme="3" tint="0.499984740745262"/>
  </sheetPr>
  <dimension ref="A1:M38"/>
  <sheetViews>
    <sheetView zoomScale="60" zoomScaleNormal="60" workbookViewId="0">
      <selection activeCell="E25" sqref="E25"/>
    </sheetView>
  </sheetViews>
  <sheetFormatPr baseColWidth="10" defaultColWidth="10.81640625" defaultRowHeight="14.5" x14ac:dyDescent="0.35"/>
  <cols>
    <col min="1" max="1" width="5.453125" style="1" customWidth="1"/>
    <col min="2" max="2" width="34" style="1" customWidth="1"/>
    <col min="3" max="3" width="24.72656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2" width="10.81640625" style="1" customWidth="1"/>
    <col min="13" max="16384" width="10.81640625" style="1"/>
  </cols>
  <sheetData>
    <row r="1" spans="1:12" s="62" customFormat="1" ht="22.5" customHeight="1" x14ac:dyDescent="0.35">
      <c r="A1" s="167"/>
      <c r="B1" s="168"/>
      <c r="C1" s="169"/>
      <c r="D1" s="176" t="s">
        <v>37</v>
      </c>
      <c r="E1" s="177"/>
      <c r="F1" s="177"/>
      <c r="G1" s="177"/>
      <c r="H1" s="177"/>
      <c r="I1" s="177"/>
      <c r="J1" s="166" t="s">
        <v>1</v>
      </c>
      <c r="K1" s="166"/>
    </row>
    <row r="2" spans="1:12" s="62" customFormat="1" ht="22.5" customHeight="1" x14ac:dyDescent="0.35">
      <c r="A2" s="170"/>
      <c r="B2" s="171"/>
      <c r="C2" s="172"/>
      <c r="D2" s="177"/>
      <c r="E2" s="177"/>
      <c r="F2" s="177"/>
      <c r="G2" s="177"/>
      <c r="H2" s="177"/>
      <c r="I2" s="177"/>
      <c r="J2" s="166"/>
      <c r="K2" s="166"/>
    </row>
    <row r="3" spans="1:12" s="62" customFormat="1" ht="22.5" customHeight="1" x14ac:dyDescent="0.35">
      <c r="A3" s="170"/>
      <c r="B3" s="171"/>
      <c r="C3" s="172"/>
      <c r="D3" s="177"/>
      <c r="E3" s="177"/>
      <c r="F3" s="177"/>
      <c r="G3" s="177"/>
      <c r="H3" s="177"/>
      <c r="I3" s="177"/>
      <c r="J3" s="166"/>
      <c r="K3" s="166"/>
    </row>
    <row r="4" spans="1:12" s="62" customFormat="1" ht="22.5" customHeight="1" x14ac:dyDescent="0.35">
      <c r="A4" s="173"/>
      <c r="B4" s="174"/>
      <c r="C4" s="175"/>
      <c r="D4" s="177"/>
      <c r="E4" s="177"/>
      <c r="F4" s="177"/>
      <c r="G4" s="177"/>
      <c r="H4" s="177"/>
      <c r="I4" s="177"/>
      <c r="J4" s="166"/>
      <c r="K4" s="166"/>
    </row>
    <row r="5" spans="1:12" s="4" customFormat="1" ht="20" x14ac:dyDescent="0.35">
      <c r="J5" s="7"/>
      <c r="K5" s="8"/>
    </row>
    <row r="6" spans="1:12" ht="35.25" customHeight="1" x14ac:dyDescent="0.35">
      <c r="A6" s="155" t="s">
        <v>38</v>
      </c>
      <c r="B6" s="155"/>
      <c r="C6" s="161" t="s">
        <v>20</v>
      </c>
      <c r="D6" s="161"/>
      <c r="E6" s="161"/>
      <c r="F6" s="161"/>
      <c r="G6" s="161"/>
      <c r="H6" s="161"/>
      <c r="I6" s="161"/>
      <c r="J6" s="161"/>
      <c r="K6" s="161"/>
    </row>
    <row r="7" spans="1:12" ht="30" customHeight="1" x14ac:dyDescent="0.35">
      <c r="A7" s="155" t="s">
        <v>472</v>
      </c>
      <c r="B7" s="155"/>
      <c r="C7" s="146" t="s">
        <v>473</v>
      </c>
      <c r="D7" s="146"/>
      <c r="E7" s="146"/>
      <c r="F7" s="146"/>
      <c r="G7" s="146"/>
      <c r="H7" s="146"/>
      <c r="I7" s="146"/>
      <c r="J7" s="146"/>
      <c r="K7" s="146"/>
    </row>
    <row r="8" spans="1:12" ht="48.75" customHeight="1" x14ac:dyDescent="0.35">
      <c r="A8" s="155" t="s">
        <v>40</v>
      </c>
      <c r="B8" s="155"/>
      <c r="C8" s="52" t="s">
        <v>139</v>
      </c>
      <c r="D8" s="248" t="s">
        <v>24</v>
      </c>
      <c r="E8" s="249"/>
      <c r="F8" s="249"/>
      <c r="G8" s="249"/>
      <c r="H8" s="249"/>
      <c r="I8" s="249"/>
      <c r="J8" s="249"/>
      <c r="K8" s="250"/>
    </row>
    <row r="9" spans="1:12" ht="29.25" customHeight="1" x14ac:dyDescent="0.35">
      <c r="A9" s="155" t="s">
        <v>42</v>
      </c>
      <c r="B9" s="155"/>
      <c r="C9" s="223" t="s">
        <v>140</v>
      </c>
      <c r="D9" s="223"/>
      <c r="E9" s="223"/>
      <c r="F9" s="223"/>
      <c r="G9" s="223"/>
      <c r="H9" s="223"/>
      <c r="I9" s="223"/>
      <c r="J9" s="223"/>
      <c r="K9" s="223"/>
    </row>
    <row r="10" spans="1:12" ht="29.25" customHeight="1" x14ac:dyDescent="0.35">
      <c r="A10" s="155" t="s">
        <v>44</v>
      </c>
      <c r="B10" s="155"/>
      <c r="C10" s="223" t="s">
        <v>141</v>
      </c>
      <c r="D10" s="223"/>
      <c r="E10" s="223"/>
      <c r="F10" s="223"/>
      <c r="G10" s="223"/>
      <c r="H10" s="223"/>
      <c r="I10" s="223"/>
      <c r="J10" s="223"/>
      <c r="K10" s="223"/>
      <c r="L10" s="45"/>
    </row>
    <row r="11" spans="1:12" ht="18.5" x14ac:dyDescent="0.35">
      <c r="A11" s="155" t="s">
        <v>46</v>
      </c>
      <c r="B11" s="155"/>
      <c r="C11" s="223" t="s">
        <v>142</v>
      </c>
      <c r="D11" s="223"/>
      <c r="E11" s="223"/>
      <c r="F11" s="223"/>
      <c r="G11" s="223"/>
      <c r="H11" s="223"/>
      <c r="I11" s="223"/>
      <c r="J11" s="223"/>
      <c r="K11" s="223"/>
    </row>
    <row r="12" spans="1:12" ht="29.25" customHeight="1" x14ac:dyDescent="0.35">
      <c r="A12" s="155" t="s">
        <v>48</v>
      </c>
      <c r="B12" s="155"/>
      <c r="C12" s="253" t="s">
        <v>49</v>
      </c>
      <c r="D12" s="253"/>
      <c r="E12" s="253"/>
      <c r="F12" s="253"/>
      <c r="G12" s="253"/>
      <c r="H12" s="253"/>
      <c r="I12" s="253"/>
      <c r="J12" s="253"/>
      <c r="K12" s="253"/>
    </row>
    <row r="13" spans="1:12" ht="29.25" customHeight="1" x14ac:dyDescent="0.35">
      <c r="A13" s="155" t="s">
        <v>50</v>
      </c>
      <c r="B13" s="156"/>
      <c r="C13" s="248" t="s">
        <v>51</v>
      </c>
      <c r="D13" s="249"/>
      <c r="E13" s="249"/>
      <c r="F13" s="249"/>
      <c r="G13" s="249"/>
      <c r="H13" s="249"/>
      <c r="I13" s="249"/>
      <c r="J13" s="249"/>
      <c r="K13" s="250"/>
    </row>
    <row r="14" spans="1:12" ht="29.25" customHeight="1" x14ac:dyDescent="0.35">
      <c r="A14" s="155" t="s">
        <v>52</v>
      </c>
      <c r="B14" s="155"/>
      <c r="C14" s="254" t="s">
        <v>143</v>
      </c>
      <c r="D14" s="254"/>
      <c r="E14" s="254"/>
      <c r="F14" s="254"/>
      <c r="G14" s="254"/>
      <c r="H14" s="254"/>
      <c r="I14" s="254"/>
      <c r="J14" s="254"/>
      <c r="K14" s="254"/>
    </row>
    <row r="15" spans="1:12" ht="29.25" customHeight="1" x14ac:dyDescent="0.35">
      <c r="A15" s="155" t="s">
        <v>54</v>
      </c>
      <c r="B15" s="155"/>
      <c r="C15" s="223" t="s">
        <v>144</v>
      </c>
      <c r="D15" s="223"/>
      <c r="E15" s="223"/>
      <c r="F15" s="223"/>
      <c r="G15" s="223"/>
      <c r="H15" s="223"/>
      <c r="I15" s="223"/>
      <c r="J15" s="223"/>
      <c r="K15" s="223"/>
    </row>
    <row r="16" spans="1:12" ht="29.25" customHeight="1" x14ac:dyDescent="0.35">
      <c r="A16" s="155" t="s">
        <v>56</v>
      </c>
      <c r="B16" s="155"/>
      <c r="C16" s="223" t="s">
        <v>134</v>
      </c>
      <c r="D16" s="223"/>
      <c r="E16" s="223"/>
      <c r="F16" s="223"/>
      <c r="G16" s="223"/>
      <c r="H16" s="223"/>
      <c r="I16" s="223"/>
      <c r="J16" s="223"/>
      <c r="K16" s="223"/>
    </row>
    <row r="17" spans="1:13" ht="29.25" customHeight="1" x14ac:dyDescent="0.35">
      <c r="A17" s="155" t="s">
        <v>58</v>
      </c>
      <c r="B17" s="155"/>
      <c r="C17" s="218" t="s">
        <v>17</v>
      </c>
      <c r="D17" s="218"/>
      <c r="E17" s="218"/>
      <c r="F17" s="218"/>
      <c r="G17" s="218" t="s">
        <v>60</v>
      </c>
      <c r="H17" s="218"/>
      <c r="I17" s="218"/>
      <c r="J17" s="218"/>
      <c r="K17" s="218"/>
    </row>
    <row r="18" spans="1:13" ht="29.25" customHeight="1" x14ac:dyDescent="0.35">
      <c r="A18" s="155" t="s">
        <v>61</v>
      </c>
      <c r="B18" s="155"/>
      <c r="C18" s="218" t="s">
        <v>62</v>
      </c>
      <c r="D18" s="218"/>
      <c r="E18" s="218"/>
      <c r="F18" s="218"/>
      <c r="G18" s="218"/>
      <c r="H18" s="218"/>
      <c r="I18" s="218"/>
      <c r="J18" s="218"/>
      <c r="K18" s="218"/>
    </row>
    <row r="19" spans="1:13" ht="29.25" customHeight="1" x14ac:dyDescent="0.35">
      <c r="A19" s="5"/>
      <c r="B19" s="5"/>
    </row>
    <row r="20" spans="1:13" ht="29.25" customHeight="1" x14ac:dyDescent="0.35">
      <c r="A20" s="5"/>
      <c r="B20" s="5"/>
      <c r="C20" s="151" t="s">
        <v>63</v>
      </c>
      <c r="D20" s="151"/>
      <c r="E20" s="151"/>
      <c r="F20" s="151"/>
      <c r="G20" s="151"/>
      <c r="H20" s="151"/>
      <c r="I20" s="73"/>
    </row>
    <row r="21" spans="1:13" ht="43.5" customHeight="1" x14ac:dyDescent="0.35">
      <c r="A21" s="162"/>
      <c r="B21" s="163"/>
      <c r="C21" s="22" t="s">
        <v>64</v>
      </c>
      <c r="D21" s="22" t="s">
        <v>65</v>
      </c>
      <c r="E21" s="22" t="s">
        <v>66</v>
      </c>
      <c r="F21" s="22" t="s">
        <v>67</v>
      </c>
      <c r="G21" s="22" t="s">
        <v>68</v>
      </c>
      <c r="H21" s="22" t="s">
        <v>69</v>
      </c>
      <c r="I21" s="73"/>
    </row>
    <row r="22" spans="1:13" ht="29.25" customHeight="1" x14ac:dyDescent="0.35">
      <c r="A22" s="164" t="s">
        <v>70</v>
      </c>
      <c r="B22" s="164"/>
      <c r="C22" s="19">
        <v>6</v>
      </c>
      <c r="D22" s="2">
        <v>6</v>
      </c>
      <c r="E22" s="2">
        <v>6</v>
      </c>
      <c r="F22" s="2">
        <v>6</v>
      </c>
      <c r="G22" s="2">
        <v>6</v>
      </c>
      <c r="H22" s="3">
        <v>30</v>
      </c>
      <c r="I22" s="73"/>
    </row>
    <row r="23" spans="1:13" ht="29.25" customHeight="1" x14ac:dyDescent="0.35">
      <c r="A23" s="164" t="s">
        <v>71</v>
      </c>
      <c r="B23" s="164"/>
      <c r="C23" s="19">
        <v>6</v>
      </c>
      <c r="D23" s="75">
        <f>+SUM(E31:E34)</f>
        <v>6</v>
      </c>
      <c r="E23" s="75">
        <f>+SUM(E35:E38)</f>
        <v>2</v>
      </c>
      <c r="F23" s="2"/>
      <c r="G23" s="2"/>
      <c r="H23" s="3">
        <f>SUM(C23:G23)</f>
        <v>14</v>
      </c>
      <c r="I23" s="72"/>
    </row>
    <row r="24" spans="1:13" ht="29.25" customHeight="1" x14ac:dyDescent="0.35">
      <c r="A24" s="164" t="s">
        <v>72</v>
      </c>
      <c r="B24" s="164"/>
      <c r="C24" s="20">
        <f>C23/C22</f>
        <v>1</v>
      </c>
      <c r="D24" s="20">
        <f t="shared" ref="D24:G24" si="0">D23/D22</f>
        <v>1</v>
      </c>
      <c r="E24" s="20">
        <f t="shared" si="0"/>
        <v>0.33333333333333331</v>
      </c>
      <c r="F24" s="20">
        <f t="shared" si="0"/>
        <v>0</v>
      </c>
      <c r="G24" s="20">
        <f t="shared" si="0"/>
        <v>0</v>
      </c>
      <c r="H24" s="21" t="s">
        <v>17</v>
      </c>
      <c r="I24" s="73"/>
    </row>
    <row r="25" spans="1:13" ht="29.25" customHeight="1" x14ac:dyDescent="0.35">
      <c r="A25" s="164" t="s">
        <v>7</v>
      </c>
      <c r="B25" s="164"/>
      <c r="C25" s="77">
        <f>(SUM(C23))/$H$22</f>
        <v>0.2</v>
      </c>
      <c r="D25" s="20">
        <f>(SUM(C23:D23))/$H$22</f>
        <v>0.4</v>
      </c>
      <c r="E25" s="20">
        <f>(SUM(C23:E23))/$H$22</f>
        <v>0.46666666666666667</v>
      </c>
      <c r="F25" s="79">
        <f>(SUM(C23:F23))/$H$22</f>
        <v>0.46666666666666667</v>
      </c>
      <c r="G25" s="79">
        <f>(SUM(C23:G23))/$H$22</f>
        <v>0.46666666666666667</v>
      </c>
      <c r="H25" s="77">
        <f>MAXA(C25:G25)</f>
        <v>0.46666666666666667</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151.5" customHeight="1" x14ac:dyDescent="0.35">
      <c r="A29" s="2">
        <v>1</v>
      </c>
      <c r="B29" s="46">
        <v>2024</v>
      </c>
      <c r="C29" s="46" t="s">
        <v>81</v>
      </c>
      <c r="D29" s="75">
        <v>3</v>
      </c>
      <c r="E29" s="75">
        <v>3</v>
      </c>
      <c r="F29" s="31">
        <f>IF(E29/D29&gt;100%,100%,E29/D29)</f>
        <v>1</v>
      </c>
      <c r="G29" s="148" t="s">
        <v>145</v>
      </c>
      <c r="H29" s="149"/>
      <c r="I29" s="149"/>
      <c r="J29" s="149"/>
      <c r="K29" s="150"/>
    </row>
    <row r="30" spans="1:13" ht="129" customHeight="1" x14ac:dyDescent="0.35">
      <c r="A30" s="2">
        <v>2</v>
      </c>
      <c r="B30" s="46">
        <v>2024</v>
      </c>
      <c r="C30" s="46" t="s">
        <v>83</v>
      </c>
      <c r="D30" s="75">
        <v>3</v>
      </c>
      <c r="E30" s="75">
        <v>3</v>
      </c>
      <c r="F30" s="31">
        <f t="shared" ref="F30:F32" si="1">IF(E30/D30&gt;100%,100%,E30/D30)</f>
        <v>1</v>
      </c>
      <c r="G30" s="148" t="s">
        <v>146</v>
      </c>
      <c r="H30" s="149"/>
      <c r="I30" s="149"/>
      <c r="J30" s="149"/>
      <c r="K30" s="150"/>
    </row>
    <row r="31" spans="1:13" ht="201" customHeight="1" x14ac:dyDescent="0.35">
      <c r="A31" s="2">
        <v>3</v>
      </c>
      <c r="B31" s="46">
        <v>2025</v>
      </c>
      <c r="C31" s="46" t="s">
        <v>84</v>
      </c>
      <c r="D31" s="75">
        <v>1</v>
      </c>
      <c r="E31" s="75">
        <v>1</v>
      </c>
      <c r="F31" s="31">
        <f t="shared" si="1"/>
        <v>1</v>
      </c>
      <c r="G31" s="148" t="s">
        <v>147</v>
      </c>
      <c r="H31" s="149"/>
      <c r="I31" s="149"/>
      <c r="J31" s="149"/>
      <c r="K31" s="150"/>
    </row>
    <row r="32" spans="1:13" ht="363.65" customHeight="1" x14ac:dyDescent="0.35">
      <c r="A32" s="2">
        <v>4</v>
      </c>
      <c r="B32" s="46">
        <v>2025</v>
      </c>
      <c r="C32" s="46" t="s">
        <v>86</v>
      </c>
      <c r="D32" s="75">
        <v>1</v>
      </c>
      <c r="E32" s="75">
        <v>1</v>
      </c>
      <c r="F32" s="31">
        <f t="shared" si="1"/>
        <v>1</v>
      </c>
      <c r="G32" s="148" t="s">
        <v>148</v>
      </c>
      <c r="H32" s="149"/>
      <c r="I32" s="149"/>
      <c r="J32" s="149"/>
      <c r="K32" s="150"/>
      <c r="M32" s="30"/>
    </row>
    <row r="33" spans="1:11" ht="201" customHeight="1" x14ac:dyDescent="0.35">
      <c r="A33" s="2">
        <v>5</v>
      </c>
      <c r="B33" s="46">
        <v>2025</v>
      </c>
      <c r="C33" s="46" t="s">
        <v>81</v>
      </c>
      <c r="D33" s="75">
        <v>2</v>
      </c>
      <c r="E33" s="75">
        <v>2</v>
      </c>
      <c r="F33" s="31">
        <f>IF(E33/D33&gt;100%,100%,E33/D33)</f>
        <v>1</v>
      </c>
      <c r="G33" s="148" t="s">
        <v>149</v>
      </c>
      <c r="H33" s="149"/>
      <c r="I33" s="149"/>
      <c r="J33" s="149"/>
      <c r="K33" s="150"/>
    </row>
    <row r="34" spans="1:11" ht="199" customHeight="1" x14ac:dyDescent="0.35">
      <c r="A34" s="2">
        <v>6</v>
      </c>
      <c r="B34" s="46">
        <v>2025</v>
      </c>
      <c r="C34" s="46" t="s">
        <v>83</v>
      </c>
      <c r="D34" s="75">
        <v>2</v>
      </c>
      <c r="E34" s="75">
        <v>2</v>
      </c>
      <c r="F34" s="31">
        <f t="shared" ref="F34:F38" si="2">IF(E34/D34&gt;100%,100%,E34/D34)</f>
        <v>1</v>
      </c>
      <c r="G34" s="252" t="s">
        <v>447</v>
      </c>
      <c r="H34" s="235"/>
      <c r="I34" s="235"/>
      <c r="J34" s="235"/>
      <c r="K34" s="236"/>
    </row>
    <row r="35" spans="1:11" ht="75" customHeight="1" x14ac:dyDescent="0.35">
      <c r="A35" s="2">
        <v>7</v>
      </c>
      <c r="B35" s="2">
        <v>2026</v>
      </c>
      <c r="C35" s="46" t="s">
        <v>84</v>
      </c>
      <c r="D35" s="2">
        <v>1</v>
      </c>
      <c r="E35" s="75">
        <v>1</v>
      </c>
      <c r="F35" s="31">
        <f t="shared" si="2"/>
        <v>1</v>
      </c>
      <c r="G35" s="245" t="s">
        <v>459</v>
      </c>
      <c r="H35" s="246"/>
      <c r="I35" s="246"/>
      <c r="J35" s="246"/>
      <c r="K35" s="247"/>
    </row>
    <row r="36" spans="1:11" ht="131.5" customHeight="1" x14ac:dyDescent="0.35">
      <c r="A36" s="2">
        <v>8</v>
      </c>
      <c r="B36" s="2">
        <v>2026</v>
      </c>
      <c r="C36" s="46" t="s">
        <v>86</v>
      </c>
      <c r="D36" s="2">
        <v>1</v>
      </c>
      <c r="E36" s="2">
        <v>1</v>
      </c>
      <c r="F36" s="31">
        <f t="shared" si="2"/>
        <v>1</v>
      </c>
      <c r="G36" s="224" t="s">
        <v>505</v>
      </c>
      <c r="H36" s="224"/>
      <c r="I36" s="224"/>
      <c r="J36" s="224"/>
      <c r="K36" s="224"/>
    </row>
    <row r="37" spans="1:11" x14ac:dyDescent="0.35">
      <c r="A37" s="2">
        <v>9</v>
      </c>
      <c r="B37" s="2">
        <v>2026</v>
      </c>
      <c r="C37" s="46" t="s">
        <v>81</v>
      </c>
      <c r="D37" s="2">
        <v>2</v>
      </c>
      <c r="E37" s="2"/>
      <c r="F37" s="31">
        <f t="shared" si="2"/>
        <v>0</v>
      </c>
      <c r="G37" s="147"/>
      <c r="H37" s="147"/>
      <c r="I37" s="147"/>
      <c r="J37" s="147"/>
      <c r="K37" s="147"/>
    </row>
    <row r="38" spans="1:11" x14ac:dyDescent="0.35">
      <c r="A38" s="2">
        <v>10</v>
      </c>
      <c r="B38" s="2">
        <v>2026</v>
      </c>
      <c r="C38" s="46" t="s">
        <v>83</v>
      </c>
      <c r="D38" s="2">
        <v>2</v>
      </c>
      <c r="E38" s="2"/>
      <c r="F38" s="31">
        <f t="shared" si="2"/>
        <v>0</v>
      </c>
      <c r="G38" s="147"/>
      <c r="H38" s="147"/>
      <c r="I38" s="147"/>
      <c r="J38" s="147"/>
      <c r="K38" s="147"/>
    </row>
  </sheetData>
  <mergeCells count="47">
    <mergeCell ref="A21:B21"/>
    <mergeCell ref="A22:B22"/>
    <mergeCell ref="A23:B23"/>
    <mergeCell ref="A24:B24"/>
    <mergeCell ref="A25:B25"/>
    <mergeCell ref="A16:B16"/>
    <mergeCell ref="C16:K16"/>
    <mergeCell ref="A17:B17"/>
    <mergeCell ref="C17:K17"/>
    <mergeCell ref="A18:B18"/>
    <mergeCell ref="C18:K18"/>
    <mergeCell ref="A13:B13"/>
    <mergeCell ref="C13:K13"/>
    <mergeCell ref="A14:B14"/>
    <mergeCell ref="C14:K14"/>
    <mergeCell ref="A15:B15"/>
    <mergeCell ref="C15:K15"/>
    <mergeCell ref="A10:B10"/>
    <mergeCell ref="C10:K10"/>
    <mergeCell ref="A11:B11"/>
    <mergeCell ref="C11:K11"/>
    <mergeCell ref="A12:B12"/>
    <mergeCell ref="C12:K12"/>
    <mergeCell ref="A9:B9"/>
    <mergeCell ref="C9:K9"/>
    <mergeCell ref="A6:B6"/>
    <mergeCell ref="C6:K6"/>
    <mergeCell ref="A8:B8"/>
    <mergeCell ref="D8:K8"/>
    <mergeCell ref="A7:B7"/>
    <mergeCell ref="C7:K7"/>
    <mergeCell ref="G35:K35"/>
    <mergeCell ref="G36:K36"/>
    <mergeCell ref="G37:K37"/>
    <mergeCell ref="G38:K38"/>
    <mergeCell ref="J1:K4"/>
    <mergeCell ref="G32:K32"/>
    <mergeCell ref="C20:H20"/>
    <mergeCell ref="A27:K27"/>
    <mergeCell ref="G28:K28"/>
    <mergeCell ref="G29:K29"/>
    <mergeCell ref="G30:K30"/>
    <mergeCell ref="G31:K31"/>
    <mergeCell ref="A1:C4"/>
    <mergeCell ref="D1:I4"/>
    <mergeCell ref="G33:K33"/>
    <mergeCell ref="G34:K34"/>
  </mergeCells>
  <pageMargins left="0.7" right="0.7" top="0.75" bottom="0.75" header="0.3" footer="0.3"/>
  <pageSetup paperSize="9" scale="43" orientation="portrait" r:id="rId1"/>
  <ignoredErrors>
    <ignoredError sqref="D23:E23" formulaRange="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FFAC-2257-4CC9-A01F-4C5FF0FDF2B5}">
  <sheetPr>
    <tabColor theme="5" tint="0.39997558519241921"/>
  </sheetPr>
  <dimension ref="A1:M38"/>
  <sheetViews>
    <sheetView zoomScale="60" zoomScaleNormal="60" workbookViewId="0">
      <selection activeCell="I22" sqref="I22"/>
    </sheetView>
  </sheetViews>
  <sheetFormatPr baseColWidth="10" defaultColWidth="10.81640625" defaultRowHeight="14.5" x14ac:dyDescent="0.35"/>
  <cols>
    <col min="1" max="1" width="5.54296875" style="1" customWidth="1"/>
    <col min="2" max="2" width="34" style="1" customWidth="1"/>
    <col min="3" max="3" width="19.453125" style="1" customWidth="1"/>
    <col min="4" max="4" width="23.453125" style="1" customWidth="1"/>
    <col min="5" max="6" width="25.453125" style="1" customWidth="1"/>
    <col min="7" max="7" width="28.81640625" style="1" customWidth="1"/>
    <col min="8" max="9" width="22.1796875" style="1" customWidth="1"/>
    <col min="10" max="10" width="20.1796875" style="1" customWidth="1"/>
    <col min="11" max="11" width="22.7265625" style="1" customWidth="1"/>
    <col min="12" max="16384" width="10.81640625" style="1"/>
  </cols>
  <sheetData>
    <row r="1" spans="1:11" s="62" customFormat="1" ht="22.5" customHeight="1" x14ac:dyDescent="0.35">
      <c r="A1" s="167"/>
      <c r="B1" s="168"/>
      <c r="C1" s="169"/>
      <c r="D1" s="176" t="s">
        <v>37</v>
      </c>
      <c r="E1" s="177"/>
      <c r="F1" s="177"/>
      <c r="G1" s="177"/>
      <c r="H1" s="177"/>
      <c r="I1" s="177"/>
      <c r="J1" s="166" t="s">
        <v>1</v>
      </c>
      <c r="K1" s="166"/>
    </row>
    <row r="2" spans="1:11" s="62" customFormat="1" ht="22.5" customHeight="1" x14ac:dyDescent="0.35">
      <c r="A2" s="170"/>
      <c r="B2" s="171"/>
      <c r="C2" s="172"/>
      <c r="D2" s="177"/>
      <c r="E2" s="177"/>
      <c r="F2" s="177"/>
      <c r="G2" s="177"/>
      <c r="H2" s="177"/>
      <c r="I2" s="177"/>
      <c r="J2" s="166"/>
      <c r="K2" s="166"/>
    </row>
    <row r="3" spans="1:11" s="62" customFormat="1" ht="22.5" customHeight="1" x14ac:dyDescent="0.35">
      <c r="A3" s="170"/>
      <c r="B3" s="171"/>
      <c r="C3" s="172"/>
      <c r="D3" s="177"/>
      <c r="E3" s="177"/>
      <c r="F3" s="177"/>
      <c r="G3" s="177"/>
      <c r="H3" s="177"/>
      <c r="I3" s="177"/>
      <c r="J3" s="166"/>
      <c r="K3" s="166"/>
    </row>
    <row r="4" spans="1:11" s="62" customFormat="1" ht="22.5" customHeight="1" x14ac:dyDescent="0.35">
      <c r="A4" s="173"/>
      <c r="B4" s="174"/>
      <c r="C4" s="175"/>
      <c r="D4" s="177"/>
      <c r="E4" s="177"/>
      <c r="F4" s="177"/>
      <c r="G4" s="177"/>
      <c r="H4" s="177"/>
      <c r="I4" s="177"/>
      <c r="J4" s="166"/>
      <c r="K4" s="166"/>
    </row>
    <row r="5" spans="1:11" s="4" customFormat="1" ht="20" x14ac:dyDescent="0.35">
      <c r="J5" s="7"/>
      <c r="K5" s="8"/>
    </row>
    <row r="6" spans="1:11" ht="45.75" customHeight="1" x14ac:dyDescent="0.35">
      <c r="A6" s="155" t="s">
        <v>38</v>
      </c>
      <c r="B6" s="155"/>
      <c r="C6" s="161" t="s">
        <v>25</v>
      </c>
      <c r="D6" s="161"/>
      <c r="E6" s="161"/>
      <c r="F6" s="161"/>
      <c r="G6" s="161"/>
      <c r="H6" s="161"/>
      <c r="I6" s="161"/>
      <c r="J6" s="161"/>
      <c r="K6" s="161"/>
    </row>
    <row r="7" spans="1:11" ht="32.5" customHeight="1" x14ac:dyDescent="0.35">
      <c r="A7" s="155" t="s">
        <v>472</v>
      </c>
      <c r="B7" s="155"/>
      <c r="C7" s="146" t="s">
        <v>473</v>
      </c>
      <c r="D7" s="146"/>
      <c r="E7" s="146"/>
      <c r="F7" s="146"/>
      <c r="G7" s="146"/>
      <c r="H7" s="146"/>
      <c r="I7" s="146"/>
      <c r="J7" s="146"/>
      <c r="K7" s="146"/>
    </row>
    <row r="8" spans="1:11" ht="44.25" customHeight="1" x14ac:dyDescent="0.35">
      <c r="A8" s="155" t="s">
        <v>40</v>
      </c>
      <c r="B8" s="155"/>
      <c r="C8" s="50" t="s">
        <v>150</v>
      </c>
      <c r="D8" s="157" t="s">
        <v>26</v>
      </c>
      <c r="E8" s="158"/>
      <c r="F8" s="158"/>
      <c r="G8" s="158"/>
      <c r="H8" s="158"/>
      <c r="I8" s="158"/>
      <c r="J8" s="158"/>
      <c r="K8" s="159"/>
    </row>
    <row r="9" spans="1:11" ht="42.75" customHeight="1" x14ac:dyDescent="0.35">
      <c r="A9" s="155" t="s">
        <v>42</v>
      </c>
      <c r="B9" s="155"/>
      <c r="C9" s="161" t="s">
        <v>151</v>
      </c>
      <c r="D9" s="161"/>
      <c r="E9" s="161"/>
      <c r="F9" s="161"/>
      <c r="G9" s="161"/>
      <c r="H9" s="161"/>
      <c r="I9" s="161"/>
      <c r="J9" s="161"/>
      <c r="K9" s="161"/>
    </row>
    <row r="10" spans="1:11" ht="42" customHeight="1" x14ac:dyDescent="0.35">
      <c r="A10" s="155" t="s">
        <v>44</v>
      </c>
      <c r="B10" s="155"/>
      <c r="C10" s="161" t="s">
        <v>151</v>
      </c>
      <c r="D10" s="161"/>
      <c r="E10" s="161"/>
      <c r="F10" s="161"/>
      <c r="G10" s="161"/>
      <c r="H10" s="161"/>
      <c r="I10" s="161"/>
      <c r="J10" s="161"/>
      <c r="K10" s="161"/>
    </row>
    <row r="11" spans="1:11" ht="39.75" customHeight="1" x14ac:dyDescent="0.35">
      <c r="A11" s="155" t="s">
        <v>46</v>
      </c>
      <c r="B11" s="155"/>
      <c r="C11" s="161" t="s">
        <v>152</v>
      </c>
      <c r="D11" s="161"/>
      <c r="E11" s="161"/>
      <c r="F11" s="161"/>
      <c r="G11" s="161"/>
      <c r="H11" s="161"/>
      <c r="I11" s="161"/>
      <c r="J11" s="161"/>
      <c r="K11" s="161"/>
    </row>
    <row r="12" spans="1:11" ht="29.25" customHeight="1" x14ac:dyDescent="0.35">
      <c r="A12" s="155" t="s">
        <v>48</v>
      </c>
      <c r="B12" s="155"/>
      <c r="C12" s="165" t="s">
        <v>49</v>
      </c>
      <c r="D12" s="165"/>
      <c r="E12" s="165"/>
      <c r="F12" s="165"/>
      <c r="G12" s="165"/>
      <c r="H12" s="165"/>
      <c r="I12" s="165"/>
      <c r="J12" s="165"/>
      <c r="K12" s="165"/>
    </row>
    <row r="13" spans="1:11" ht="29.25" customHeight="1" x14ac:dyDescent="0.35">
      <c r="A13" s="155" t="s">
        <v>50</v>
      </c>
      <c r="B13" s="156"/>
      <c r="C13" s="157" t="s">
        <v>51</v>
      </c>
      <c r="D13" s="158"/>
      <c r="E13" s="158"/>
      <c r="F13" s="158"/>
      <c r="G13" s="158"/>
      <c r="H13" s="158"/>
      <c r="I13" s="158"/>
      <c r="J13" s="158"/>
      <c r="K13" s="159"/>
    </row>
    <row r="14" spans="1:11" ht="29.25" customHeight="1" x14ac:dyDescent="0.35">
      <c r="A14" s="155" t="s">
        <v>52</v>
      </c>
      <c r="B14" s="155"/>
      <c r="C14" s="160" t="s">
        <v>153</v>
      </c>
      <c r="D14" s="160"/>
      <c r="E14" s="160"/>
      <c r="F14" s="160"/>
      <c r="G14" s="160"/>
      <c r="H14" s="160"/>
      <c r="I14" s="160"/>
      <c r="J14" s="160"/>
      <c r="K14" s="160"/>
    </row>
    <row r="15" spans="1:11" ht="29.25" customHeight="1" x14ac:dyDescent="0.35">
      <c r="A15" s="155" t="s">
        <v>54</v>
      </c>
      <c r="B15" s="155"/>
      <c r="C15" s="161" t="s">
        <v>154</v>
      </c>
      <c r="D15" s="161"/>
      <c r="E15" s="161"/>
      <c r="F15" s="161"/>
      <c r="G15" s="161"/>
      <c r="H15" s="161"/>
      <c r="I15" s="161"/>
      <c r="J15" s="161"/>
      <c r="K15" s="161"/>
    </row>
    <row r="16" spans="1:11" ht="29.25" customHeight="1" x14ac:dyDescent="0.35">
      <c r="A16" s="155" t="s">
        <v>56</v>
      </c>
      <c r="B16" s="155"/>
      <c r="C16" s="157" t="s">
        <v>118</v>
      </c>
      <c r="D16" s="158"/>
      <c r="E16" s="158"/>
      <c r="F16" s="158"/>
      <c r="G16" s="158"/>
      <c r="H16" s="158"/>
      <c r="I16" s="158"/>
      <c r="J16" s="158"/>
      <c r="K16" s="159"/>
    </row>
    <row r="17" spans="1:13" ht="29.25" customHeight="1" x14ac:dyDescent="0.35">
      <c r="A17" s="155" t="s">
        <v>58</v>
      </c>
      <c r="B17" s="155"/>
      <c r="C17" s="161">
        <v>0</v>
      </c>
      <c r="D17" s="161"/>
      <c r="E17" s="161"/>
      <c r="F17" s="161"/>
      <c r="G17" s="161" t="s">
        <v>60</v>
      </c>
      <c r="H17" s="161"/>
      <c r="I17" s="161"/>
      <c r="J17" s="161"/>
      <c r="K17" s="161"/>
    </row>
    <row r="18" spans="1:13" ht="29.25" customHeight="1" x14ac:dyDescent="0.35">
      <c r="A18" s="155" t="s">
        <v>61</v>
      </c>
      <c r="B18" s="155"/>
      <c r="C18" s="161" t="s">
        <v>62</v>
      </c>
      <c r="D18" s="161"/>
      <c r="E18" s="161"/>
      <c r="F18" s="161"/>
      <c r="G18" s="161"/>
      <c r="H18" s="161"/>
      <c r="I18" s="161"/>
      <c r="J18" s="161"/>
      <c r="K18" s="161"/>
    </row>
    <row r="19" spans="1:13" ht="29.25" customHeight="1" x14ac:dyDescent="0.35">
      <c r="A19" s="5"/>
      <c r="B19" s="5"/>
    </row>
    <row r="20" spans="1:13" ht="29.25" customHeight="1" x14ac:dyDescent="0.35">
      <c r="A20" s="5"/>
      <c r="B20" s="5"/>
      <c r="C20" s="151" t="s">
        <v>63</v>
      </c>
      <c r="D20" s="151"/>
      <c r="E20" s="151"/>
      <c r="F20" s="151"/>
      <c r="G20" s="151"/>
      <c r="H20" s="151"/>
      <c r="I20" s="72"/>
    </row>
    <row r="21" spans="1:13" ht="43.5" customHeight="1" x14ac:dyDescent="0.35">
      <c r="A21" s="162"/>
      <c r="B21" s="163"/>
      <c r="C21" s="22" t="s">
        <v>64</v>
      </c>
      <c r="D21" s="22" t="s">
        <v>65</v>
      </c>
      <c r="E21" s="22" t="s">
        <v>66</v>
      </c>
      <c r="F21" s="22" t="s">
        <v>67</v>
      </c>
      <c r="G21" s="22" t="s">
        <v>68</v>
      </c>
      <c r="H21" s="22" t="s">
        <v>69</v>
      </c>
      <c r="I21" s="72"/>
    </row>
    <row r="22" spans="1:13" ht="29.25" customHeight="1" x14ac:dyDescent="0.35">
      <c r="A22" s="164" t="s">
        <v>70</v>
      </c>
      <c r="B22" s="164"/>
      <c r="C22" s="19">
        <v>2</v>
      </c>
      <c r="D22" s="2">
        <v>12</v>
      </c>
      <c r="E22" s="2">
        <v>12</v>
      </c>
      <c r="F22" s="2">
        <v>7</v>
      </c>
      <c r="G22" s="2">
        <v>2</v>
      </c>
      <c r="H22" s="3">
        <f>SUM(C22:G22)</f>
        <v>35</v>
      </c>
      <c r="I22" s="72"/>
    </row>
    <row r="23" spans="1:13" ht="29.25" customHeight="1" x14ac:dyDescent="0.35">
      <c r="A23" s="164" t="s">
        <v>71</v>
      </c>
      <c r="B23" s="164"/>
      <c r="C23" s="19">
        <v>4</v>
      </c>
      <c r="D23" s="75">
        <f>+SUM(E32:E33)</f>
        <v>12</v>
      </c>
      <c r="E23" s="75">
        <f>+SUM(E35:E38)</f>
        <v>4</v>
      </c>
      <c r="F23" s="2"/>
      <c r="G23" s="2"/>
      <c r="H23" s="3">
        <f>SUM(C23:G23)</f>
        <v>20</v>
      </c>
      <c r="I23" s="72"/>
    </row>
    <row r="24" spans="1:13" ht="29.25" customHeight="1" x14ac:dyDescent="0.35">
      <c r="A24" s="164" t="s">
        <v>72</v>
      </c>
      <c r="B24" s="164"/>
      <c r="C24" s="20">
        <f>IF(C23/C22&gt;100%,100%,C23/C22)</f>
        <v>1</v>
      </c>
      <c r="D24" s="20">
        <f t="shared" ref="D24:G24" si="0">D23/D22</f>
        <v>1</v>
      </c>
      <c r="E24" s="20">
        <f t="shared" si="0"/>
        <v>0.33333333333333331</v>
      </c>
      <c r="F24" s="20">
        <f t="shared" si="0"/>
        <v>0</v>
      </c>
      <c r="G24" s="20">
        <f t="shared" si="0"/>
        <v>0</v>
      </c>
      <c r="H24" s="21" t="s">
        <v>17</v>
      </c>
      <c r="I24" s="73"/>
    </row>
    <row r="25" spans="1:13" ht="29.25" customHeight="1" x14ac:dyDescent="0.35">
      <c r="A25" s="164" t="s">
        <v>7</v>
      </c>
      <c r="B25" s="164"/>
      <c r="C25" s="20">
        <f>C23/$H$22</f>
        <v>0.11428571428571428</v>
      </c>
      <c r="D25" s="20">
        <f>(SUM(C23:D23))/$H$22</f>
        <v>0.45714285714285713</v>
      </c>
      <c r="E25" s="20">
        <f>(SUM(C23:E23))/$H$22</f>
        <v>0.5714285714285714</v>
      </c>
      <c r="F25" s="20"/>
      <c r="G25" s="20"/>
      <c r="H25" s="20">
        <f>MAXA(C25:G25)</f>
        <v>0.5714285714285714</v>
      </c>
      <c r="I25" s="73"/>
    </row>
    <row r="26" spans="1:13" ht="29.25" customHeight="1" x14ac:dyDescent="0.35"/>
    <row r="27" spans="1:13" ht="28.5" customHeight="1" x14ac:dyDescent="0.35">
      <c r="A27" s="151" t="s">
        <v>73</v>
      </c>
      <c r="B27" s="151"/>
      <c r="C27" s="151"/>
      <c r="D27" s="151"/>
      <c r="E27" s="151"/>
      <c r="F27" s="151"/>
      <c r="G27" s="151"/>
      <c r="H27" s="151"/>
      <c r="I27" s="151"/>
      <c r="J27" s="151"/>
      <c r="K27" s="151"/>
    </row>
    <row r="28" spans="1:13" ht="53.25" customHeight="1" x14ac:dyDescent="0.35">
      <c r="A28" s="6" t="s">
        <v>74</v>
      </c>
      <c r="B28" s="6" t="s">
        <v>75</v>
      </c>
      <c r="C28" s="6" t="s">
        <v>76</v>
      </c>
      <c r="D28" s="6" t="s">
        <v>77</v>
      </c>
      <c r="E28" s="6" t="s">
        <v>78</v>
      </c>
      <c r="F28" s="6" t="s">
        <v>79</v>
      </c>
      <c r="G28" s="152" t="s">
        <v>80</v>
      </c>
      <c r="H28" s="153"/>
      <c r="I28" s="153"/>
      <c r="J28" s="153"/>
      <c r="K28" s="154"/>
    </row>
    <row r="29" spans="1:13" ht="50.25" customHeight="1" x14ac:dyDescent="0.35">
      <c r="A29" s="2">
        <v>1</v>
      </c>
      <c r="B29" s="46">
        <v>2024</v>
      </c>
      <c r="C29" s="46" t="s">
        <v>81</v>
      </c>
      <c r="D29" s="106" t="s">
        <v>119</v>
      </c>
      <c r="E29" s="106" t="s">
        <v>119</v>
      </c>
      <c r="F29" s="31" t="s">
        <v>119</v>
      </c>
      <c r="G29" s="148" t="s">
        <v>155</v>
      </c>
      <c r="H29" s="149"/>
      <c r="I29" s="149"/>
      <c r="J29" s="149"/>
      <c r="K29" s="150"/>
    </row>
    <row r="30" spans="1:13" ht="104.25" customHeight="1" x14ac:dyDescent="0.35">
      <c r="A30" s="2">
        <v>2</v>
      </c>
      <c r="B30" s="46">
        <v>2024</v>
      </c>
      <c r="C30" s="46" t="s">
        <v>83</v>
      </c>
      <c r="D30" s="106">
        <v>2</v>
      </c>
      <c r="E30" s="117">
        <v>4</v>
      </c>
      <c r="F30" s="31">
        <v>1</v>
      </c>
      <c r="G30" s="148" t="s">
        <v>156</v>
      </c>
      <c r="H30" s="149"/>
      <c r="I30" s="149"/>
      <c r="J30" s="149"/>
      <c r="K30" s="150"/>
    </row>
    <row r="31" spans="1:13" ht="38.25" customHeight="1" x14ac:dyDescent="0.35">
      <c r="A31" s="2">
        <v>3</v>
      </c>
      <c r="B31" s="46">
        <v>2025</v>
      </c>
      <c r="C31" s="46" t="s">
        <v>84</v>
      </c>
      <c r="D31" s="106" t="s">
        <v>119</v>
      </c>
      <c r="E31" s="117" t="s">
        <v>119</v>
      </c>
      <c r="F31" s="31" t="s">
        <v>119</v>
      </c>
      <c r="G31" s="148" t="s">
        <v>157</v>
      </c>
      <c r="H31" s="149"/>
      <c r="I31" s="149"/>
      <c r="J31" s="149"/>
      <c r="K31" s="150"/>
    </row>
    <row r="32" spans="1:13" ht="131.25" customHeight="1" x14ac:dyDescent="0.35">
      <c r="A32" s="2">
        <v>4</v>
      </c>
      <c r="B32" s="46">
        <v>2025</v>
      </c>
      <c r="C32" s="46" t="s">
        <v>86</v>
      </c>
      <c r="D32" s="106">
        <v>3</v>
      </c>
      <c r="E32" s="117">
        <v>3</v>
      </c>
      <c r="F32" s="31">
        <v>1</v>
      </c>
      <c r="G32" s="148" t="s">
        <v>158</v>
      </c>
      <c r="H32" s="149"/>
      <c r="I32" s="149"/>
      <c r="J32" s="149"/>
      <c r="K32" s="150"/>
      <c r="M32" s="30"/>
    </row>
    <row r="33" spans="1:11" ht="132" customHeight="1" x14ac:dyDescent="0.35">
      <c r="A33" s="2">
        <v>5</v>
      </c>
      <c r="B33" s="46">
        <v>2025</v>
      </c>
      <c r="C33" s="46" t="s">
        <v>81</v>
      </c>
      <c r="D33" s="113">
        <v>4</v>
      </c>
      <c r="E33" s="117">
        <v>9</v>
      </c>
      <c r="F33" s="109">
        <f t="shared" ref="F33:F36" si="1">IF(E33/D33&gt;100%,100%,E33/D33)</f>
        <v>1</v>
      </c>
      <c r="G33" s="240" t="s">
        <v>159</v>
      </c>
      <c r="H33" s="241"/>
      <c r="I33" s="241"/>
      <c r="J33" s="241"/>
      <c r="K33" s="242"/>
    </row>
    <row r="34" spans="1:11" ht="42.65" customHeight="1" x14ac:dyDescent="0.35">
      <c r="A34" s="2">
        <v>6</v>
      </c>
      <c r="B34" s="46">
        <v>2025</v>
      </c>
      <c r="C34" s="46" t="s">
        <v>83</v>
      </c>
      <c r="D34" s="106">
        <v>5</v>
      </c>
      <c r="E34" s="117" t="s">
        <v>443</v>
      </c>
      <c r="F34" s="31">
        <v>0</v>
      </c>
      <c r="G34" s="148" t="s">
        <v>444</v>
      </c>
      <c r="H34" s="149"/>
      <c r="I34" s="149"/>
      <c r="J34" s="149"/>
      <c r="K34" s="150"/>
    </row>
    <row r="35" spans="1:11" ht="119" customHeight="1" x14ac:dyDescent="0.35">
      <c r="A35" s="2">
        <v>7</v>
      </c>
      <c r="B35" s="2">
        <v>2026</v>
      </c>
      <c r="C35" s="46" t="s">
        <v>84</v>
      </c>
      <c r="D35" s="2">
        <v>2</v>
      </c>
      <c r="E35" s="75">
        <v>2</v>
      </c>
      <c r="F35" s="109">
        <f t="shared" si="1"/>
        <v>1</v>
      </c>
      <c r="G35" s="224" t="s">
        <v>493</v>
      </c>
      <c r="H35" s="224"/>
      <c r="I35" s="224"/>
      <c r="J35" s="224"/>
      <c r="K35" s="224"/>
    </row>
    <row r="36" spans="1:11" ht="259.5" customHeight="1" x14ac:dyDescent="0.35">
      <c r="A36" s="2">
        <v>8</v>
      </c>
      <c r="B36" s="2">
        <v>2026</v>
      </c>
      <c r="C36" s="46" t="s">
        <v>86</v>
      </c>
      <c r="D36" s="2">
        <v>3</v>
      </c>
      <c r="E36" s="2">
        <v>2</v>
      </c>
      <c r="F36" s="109">
        <f t="shared" si="1"/>
        <v>0.66666666666666663</v>
      </c>
      <c r="G36" s="224" t="s">
        <v>494</v>
      </c>
      <c r="H36" s="224"/>
      <c r="I36" s="224"/>
      <c r="J36" s="224"/>
      <c r="K36" s="224"/>
    </row>
    <row r="37" spans="1:11" x14ac:dyDescent="0.35">
      <c r="A37" s="2">
        <v>9</v>
      </c>
      <c r="B37" s="2">
        <v>2026</v>
      </c>
      <c r="C37" s="46" t="s">
        <v>81</v>
      </c>
      <c r="D37" s="2">
        <v>4</v>
      </c>
      <c r="E37" s="2"/>
      <c r="F37" s="31">
        <v>0</v>
      </c>
      <c r="G37" s="147"/>
      <c r="H37" s="147"/>
      <c r="I37" s="147"/>
      <c r="J37" s="147"/>
      <c r="K37" s="147"/>
    </row>
    <row r="38" spans="1:11" x14ac:dyDescent="0.35">
      <c r="A38" s="2">
        <v>10</v>
      </c>
      <c r="B38" s="2">
        <v>2026</v>
      </c>
      <c r="C38" s="46" t="s">
        <v>83</v>
      </c>
      <c r="D38" s="2">
        <v>3</v>
      </c>
      <c r="E38" s="2"/>
      <c r="F38" s="31">
        <v>0</v>
      </c>
      <c r="G38" s="147"/>
      <c r="H38" s="147"/>
      <c r="I38" s="147"/>
      <c r="J38" s="147"/>
      <c r="K38" s="147"/>
    </row>
  </sheetData>
  <mergeCells count="47">
    <mergeCell ref="J1:K4"/>
    <mergeCell ref="G30:K30"/>
    <mergeCell ref="G31:K31"/>
    <mergeCell ref="A27:K27"/>
    <mergeCell ref="G28:K28"/>
    <mergeCell ref="A1:C4"/>
    <mergeCell ref="D1:I4"/>
    <mergeCell ref="A10:B10"/>
    <mergeCell ref="C10:K10"/>
    <mergeCell ref="A9:B9"/>
    <mergeCell ref="C9:K9"/>
    <mergeCell ref="A6:B6"/>
    <mergeCell ref="C6:K6"/>
    <mergeCell ref="A8:B8"/>
    <mergeCell ref="D8:K8"/>
    <mergeCell ref="A11:B11"/>
    <mergeCell ref="C11:K11"/>
    <mergeCell ref="A12:B12"/>
    <mergeCell ref="C12:K12"/>
    <mergeCell ref="A13:B13"/>
    <mergeCell ref="C13:K13"/>
    <mergeCell ref="C17:K17"/>
    <mergeCell ref="A18:B18"/>
    <mergeCell ref="C18:K18"/>
    <mergeCell ref="C20:H20"/>
    <mergeCell ref="A14:B14"/>
    <mergeCell ref="C14:K14"/>
    <mergeCell ref="A15:B15"/>
    <mergeCell ref="C15:K15"/>
    <mergeCell ref="A16:B16"/>
    <mergeCell ref="C16:K16"/>
    <mergeCell ref="A7:B7"/>
    <mergeCell ref="C7:K7"/>
    <mergeCell ref="G38:K38"/>
    <mergeCell ref="A23:B23"/>
    <mergeCell ref="A24:B24"/>
    <mergeCell ref="A25:B25"/>
    <mergeCell ref="G33:K33"/>
    <mergeCell ref="G34:K34"/>
    <mergeCell ref="G32:K32"/>
    <mergeCell ref="G29:K29"/>
    <mergeCell ref="A21:B21"/>
    <mergeCell ref="A22:B22"/>
    <mergeCell ref="G35:K35"/>
    <mergeCell ref="G36:K36"/>
    <mergeCell ref="G37:K37"/>
    <mergeCell ref="A17:B17"/>
  </mergeCells>
  <pageMargins left="0.7" right="0.7" top="0.75" bottom="0.75" header="0.3" footer="0.3"/>
  <ignoredErrors>
    <ignoredError sqref="E34" numberStoredAsText="1"/>
  </ignoredErrors>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Props1.xml><?xml version="1.0" encoding="utf-8"?>
<ds:datastoreItem xmlns:ds="http://schemas.openxmlformats.org/officeDocument/2006/customXml" ds:itemID="{0C2FB92A-A15B-4427-98D2-FC7D4942B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B0339D-7D95-4AFD-9A12-A2BCBE94867E}">
  <ds:schemaRefs>
    <ds:schemaRef ds:uri="http://schemas.microsoft.com/sharepoint/v3/contenttype/forms"/>
  </ds:schemaRefs>
</ds:datastoreItem>
</file>

<file path=customXml/itemProps3.xml><?xml version="1.0" encoding="utf-8"?>
<ds:datastoreItem xmlns:ds="http://schemas.openxmlformats.org/officeDocument/2006/customXml" ds:itemID="{9B04B6D9-4E79-4B3B-979F-65DFED374D4F}">
  <ds:schemaRefs>
    <ds:schemaRef ds:uri="http://purl.org/dc/elements/1.1/"/>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d6eaa91c-3afb-4015-aba1-5ff992c1a5ca"/>
    <ds:schemaRef ds:uri="4d1d2e24-7be0-47eb-a1db-99cc6d75ca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Objetivos Estratégicos</vt:lpstr>
      <vt:lpstr>ME_01_DADEP</vt:lpstr>
      <vt:lpstr>ME_02_DADEP</vt:lpstr>
      <vt:lpstr>ME_03_SDG</vt:lpstr>
      <vt:lpstr>ME_04_IDPAC</vt:lpstr>
      <vt:lpstr>ME_05_IDPAC</vt:lpstr>
      <vt:lpstr>ME_06_PP</vt:lpstr>
      <vt:lpstr>ME_07_PP</vt:lpstr>
      <vt:lpstr>ME_08_IDPAC</vt:lpstr>
      <vt:lpstr>ME_09_SDG</vt:lpstr>
      <vt:lpstr>ME_10_SDG</vt:lpstr>
      <vt:lpstr>ME_11_SDG</vt:lpstr>
      <vt:lpstr>ME_12_SDG</vt:lpstr>
      <vt:lpstr>ME_13_SDG</vt:lpstr>
      <vt:lpstr>ME_14_DADEP</vt:lpstr>
      <vt:lpstr>ME_15_SDG</vt:lpstr>
      <vt:lpstr>ME_16_SDG</vt:lpstr>
      <vt:lpstr>Control</vt:lpstr>
      <vt:lpstr>Instrucciones diligenciamiento</vt:lpstr>
      <vt:lpstr>formato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Espinosa Galindo</dc:creator>
  <cp:keywords/>
  <dc:description/>
  <cp:lastModifiedBy>Leidy Johana Avila Arias</cp:lastModifiedBy>
  <cp:revision/>
  <dcterms:created xsi:type="dcterms:W3CDTF">2024-05-21T13:20:17Z</dcterms:created>
  <dcterms:modified xsi:type="dcterms:W3CDTF">2026-09-01T04:15:14Z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