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STIÓN INSTITUCIONAL/P Gestión del Talento Humano/PI PSST/"/>
    </mc:Choice>
  </mc:AlternateContent>
  <xr:revisionPtr revIDLastSave="117" documentId="13_ncr:1_{3DB8C4C4-C491-46DD-9F4E-3512F387C624}" xr6:coauthVersionLast="47" xr6:coauthVersionMax="47" xr10:uidLastSave="{C1FFBA7E-7824-48C4-B4C0-313B17C30358}"/>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7" i="1" l="1"/>
  <c r="AC16" i="1"/>
  <c r="AC15" i="1"/>
  <c r="AC14" i="1"/>
  <c r="AC13" i="1"/>
  <c r="AC12" i="1"/>
  <c r="AC11" i="1"/>
  <c r="AB11" i="1"/>
  <c r="AQ11" i="1" s="1"/>
  <c r="AA11" i="1"/>
  <c r="AA12" i="1"/>
  <c r="AA13" i="1"/>
  <c r="AA14" i="1"/>
  <c r="AA15" i="1"/>
  <c r="AA16" i="1"/>
  <c r="AQ16" i="1"/>
  <c r="AQ15" i="1"/>
  <c r="AQ14" i="1"/>
  <c r="AQ13" i="1"/>
  <c r="AQ12" i="1"/>
  <c r="W15" i="1"/>
  <c r="W14" i="1"/>
  <c r="W13" i="1"/>
  <c r="W12" i="1"/>
  <c r="W11" i="1"/>
  <c r="Q16" i="1"/>
  <c r="AP16" i="1" s="1"/>
  <c r="Q15" i="1"/>
  <c r="AP15" i="1" s="1"/>
  <c r="Q14" i="1"/>
  <c r="Q13" i="1"/>
  <c r="AP13" i="1" s="1"/>
  <c r="Q12" i="1"/>
  <c r="AP12" i="1" s="1"/>
  <c r="Q11" i="1"/>
  <c r="AP11" i="1" s="1"/>
  <c r="AK16" i="1"/>
  <c r="AM16" i="1" s="1"/>
  <c r="AF16" i="1"/>
  <c r="AH16" i="1" s="1"/>
  <c r="V16" i="1"/>
  <c r="AK14" i="1"/>
  <c r="AM14" i="1" s="1"/>
  <c r="AF14" i="1"/>
  <c r="AH14" i="1" s="1"/>
  <c r="V14" i="1"/>
  <c r="AK13" i="1"/>
  <c r="AM13" i="1" s="1"/>
  <c r="AF13" i="1"/>
  <c r="AH13" i="1" s="1"/>
  <c r="V13" i="1"/>
  <c r="AP14" i="1"/>
  <c r="AK15" i="1"/>
  <c r="AM15" i="1" s="1"/>
  <c r="AF15" i="1"/>
  <c r="AH15" i="1" s="1"/>
  <c r="V15" i="1"/>
  <c r="AK12" i="1"/>
  <c r="AM12" i="1" s="1"/>
  <c r="AK11" i="1"/>
  <c r="AM11" i="1" s="1"/>
  <c r="AF12" i="1"/>
  <c r="AH12" i="1" s="1"/>
  <c r="AF11" i="1"/>
  <c r="AH11" i="1" s="1"/>
  <c r="V12" i="1"/>
  <c r="V11" i="1"/>
  <c r="AR13" i="1" l="1"/>
  <c r="AR15" i="1"/>
  <c r="AR12" i="1"/>
  <c r="AR11" i="1"/>
  <c r="AR14" i="1"/>
  <c r="AR16" i="1"/>
  <c r="X16" i="1"/>
  <c r="X15" i="1"/>
  <c r="X14" i="1"/>
  <c r="X13" i="1"/>
  <c r="X12" i="1"/>
  <c r="X11" i="1"/>
  <c r="AM17" i="1"/>
  <c r="AH17" i="1"/>
  <c r="AR17" i="1" l="1"/>
  <c r="X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<sst xmlns="http://schemas.openxmlformats.org/spreadsheetml/2006/main" count="324" uniqueCount="233">
  <si>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</si>
  <si>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</si>
  <si>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</si>
  <si>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de Trabajo Anual en Seguridad y Salud en el Trabajo</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</si>
  <si>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</si>
  <si>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</si>
  <si>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</si>
  <si>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</si>
  <si>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</si>
  <si>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</si>
  <si>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</si>
  <si>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</si>
  <si>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</si>
  <si>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30/06/2026. Para el II trimestre de la vigencia 2026, el Plan de Trabajo Anual en Seguridad y Salud en el Trabajo obtuvo un nivel de desempeño de 98,38% y 39,03%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</si>
  <si>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</si>
  <si>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</si>
  <si>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</si>
  <si>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</si>
  <si>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</si>
  <si>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</si>
  <si>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</si>
  <si>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</si>
  <si>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</si>
  <si>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</si>
  <si>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</si>
  <si>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</si>
  <si>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</si>
  <si>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</si>
  <si>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</si>
  <si>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</si>
  <si>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</si>
  <si>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</si>
  <si>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</si>
  <si>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</si>
  <si>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</si>
  <si>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</si>
  <si>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</si>
  <si>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</si>
  <si>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</si>
  <si>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</si>
  <si>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</si>
  <si>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</si>
  <si>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</si>
  <si>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</si>
  <si>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</si>
  <si>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</si>
  <si>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</si>
  <si>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</si>
  <si>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</si>
  <si>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</si>
  <si>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Cumplir el 90% de las actividades establecidas en el componente Recursos del plan de trabajo anual en Seguridad y Salud en el Trabajo de la vigencia 2026</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</si>
  <si>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</si>
  <si>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</si>
  <si>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</si>
  <si>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</si>
  <si>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</si>
  <si>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actividades cumplidas del PSST en el componente Recursos</t>
  </si>
  <si>
    <t>Porcentaje</t>
  </si>
  <si>
    <t>(Número de actividades cumplidas del plan de trabajo en el componente Recursos / Número total de actividades del componente Recursos) × 100</t>
  </si>
  <si>
    <t>Constante</t>
  </si>
  <si>
    <t>Evidencias de la ejecución de las actividades que pueden ser:
• Planillas de asistencia a las capacitaciones SST
• Presentaciones de las socializaciones de los temas
• Actas de reunión del COPASST
• Relación de las sesiones del Comité de Convivencia Laboral
• Registro asistencia capacitación del Comité de Convivencia Laboral
• Registros de asistencia a las capacitaciones</t>
  </si>
  <si>
    <t>Soportes de las diferentes actividades ejecutadas</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</si>
  <si>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RECURSOS se tenían programadas 25 actividades de las cuales se realizaron 22 logrando un cumplimiento del 88%. Es importante mencionar que las actividades pendientes fueron reprogramadas para el mes de mayo2026 (2trimestre).
Las actividades realizadas en este eje fueron:
• Capacitación / sensibilización a los miembros del Copasst
• Capacitación / sensibilización en actores viales vulnerables
• Capacitación / sensibilización en Percepción del riesgo
• Capacitación / sensibilización en riesgo biomecánico, higiene postural, manejo de cargas y prevención de lesiones osteomusculares
• Capacitación / sensibilización prevención de acoso laboral y acoso sexual laboral
• Capacitación / sensibilizaciones incidentes y accidentes laborales
• Capacitación / sensibilizaciones relacionadas con salud mental y orientación psicosocial preventiva
• Capacitación a los miembros CCL
• Desarrollo de reuniones mensuales de COPASST
• Intervención de riesgo psicosocial
• Lecciones aprendidas (caídas a nivel y otros riesgos recurrentes AT) Acciones preventivas y Correctivas
• Participación del COPASST en la investigación de accidentes de trabajo
• Sensibilización prevención del consumo de sustancias psicoactivas
• "Socialización a Referentes SST de alcaldías locales sobre:
Matriz de peligros
 SVE DME
 SVE Riesgo Psicosocial
 SVE DME"
• "Socialización a Referentes SST de alcaldías locales sobre:
Reporte e Investigación de accidentes
Realización de inspecciones SOL
Plan de emergencias"
• Socialización del Sistema de la Seguridad y Salud en el Trabajo y Plan de Trabajo 2026 a Referentes SST de alcaldías locales</t>
  </si>
  <si>
    <t>-Planillas de asistencia a las capacitaciones SST
-Presentaciones de las socializaciones de los temas
-Actas de reunión del COPASST
-Relación de las sesiones del Comité de Convivencia Laboral
-Registro asistencia capacitación del Comité de Convivencia Laboral
-Registros de asistencia a las capacitaciones</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</si>
  <si>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2do trimestre de 2026, en el EJE RECURSOS se tenían programadas 30 actividades de las cuales se realizaron 26 logrando un cumplimiento del 86,7%.
 Las actividades realizadas en este eje fueron:
1.	Divulgación de las responsabilidades en el Sistema de Seguridad y Salud en el Trabajo (Divulgación Intranet - Moodle - medios de comunicación institucional masiva, reuniones referentes SST)                  04.ABRIL
2.	Desarrollo de reuniones mensuales de COPASST                 04.ABRIL
3.	Desarrollo de reuniones mensuales de COPASST                 05.MAYO
4.	Desarrollo de reuniones mensuales de COPASST                 06.JUNIO
5.	Participación del COPASST en la investigación de accidentes de trabajo            04.ABRIL
6.	Participación del COPASST en la investigación de accidentes de trabajo            05.MAYO
7.	Participación del COPASST en la investigación de accidentes de trabajo            06.JUNIO
8.	Capacitación a los miembros CCL                  0 6.JUNIO
9.	Sensibilización prevención del consumo de sustancias psicoactivas  06.JUNIO
10.	10 Capacitación / sensibilización prevención de acoso laboral y acoso sexual laboral             06.JUNIO
11.	Capacitación / sensibilizaciones relacionadas con salud mental y orientación psicosocial preventiva                 04.ABRIL
12.	Capacitación / sensibilizaciones relacionadas con salud mental y orientación psicosocial preventiva                 05.MAYO
13.	Capacitación / sensibilizaciones relacionadas con salud mental y orientación psicosocial preventiva                 06.JUNIO
14.	Intervención de riesgo psicosocial           04.ABRIL
15.	Intervención de riesgo psicosocial           05.MAYO
16.	Intervención de riesgo psicosocial           06.JUNIO
17.	Capacitación / sensibilización en riesgo biomecánico, higiene postural, manejo de cargas y prevención de lesiones osteomusculares        04.ABRIL
18.	Capacitación / sensibilización en riesgo biomecánico, higiene postural, manejo de cargas y prevención de lesiones osteomusculares        05.MAYO
19.	Capacitación / sensibilización en riesgo biomecánico, higiene postural, manejo de cargas y prevención de lesiones osteomusculares        06.JUNIO
20.	Capacitación / sensibilización lideres de pausas activas a referentes SST 04.JUNIO
21.	Capacitación / sensibilización promoción y prevención de la salud y estilos de vida saludable                  04.ABRIL
22.	Capacitación / sensibilización promoción y prevención de la salud y estilos de vida saludable                  06.JUNIO
23.	Capacitación / sensibilizaciones incidentes y accidentes laborales                06.JUNIO
24.	Capacitación / sensibilización lactancia materna - propiedades y efectos a largo plazo - beneficios y ventajas de la leche materna - técnicas de amamantamiento, extracción, conservación, transporte y suministro de la leche humana - alimentación complementaria y normatividad (solo nivel central) cada alcaldía debe incluir en su plan de trabajo tres capacitaciones obligatorias por resolución 2423 del 2018                  04.ABRIL
25.	Lecciones aprendidas (caídas a nivel y otros riesgos recurrentes AT) Acciones preventivas y Correctivas           06.JUNIO
26.	Capacitación y entrenamiento a la Brigada de Emergencias                04. ABRIL (NO PROGRAMADA)
27.	Capacitación y entrenamiento a la Brigada de Emergencias                05.MAYO
28.	Capacitación / sensibilización como actuar en una emergencia       05.MAYO
29.	Capacitación / sensibilización en Percepción del riesgo       05.MAYO (NO PROGRAMADA)
30.	Capacitación / sensibilización en Percepción del riesgo       06.JUNIO</t>
  </si>
  <si>
    <t>MT2</t>
  </si>
  <si>
    <t>Ejecutar el 90% de las actividades establecidas en el componente de Gestión Integral del plan de trabajo anual en Seguridad y Salud en el Trabajo de la vigencia 2026</t>
  </si>
  <si>
    <t>Porcentaje de actividades ejecutadas del PSST en el componente Gestión Integral</t>
  </si>
  <si>
    <t>(Número de actividades ejecutadas del componente de Gestión Integral / Número total de actividades del componente de Gestión Integral) x 100</t>
  </si>
  <si>
    <t>Evidencias de la ejecución de las actividades que pueden ser:
• Presentación actualización de matriz de requisitos legales
• Documento de políticas
• Planillas de asistencia a las capacitaciones SST
• Planillas de asistencia a reuniones SST</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</si>
  <si>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GESTION INTEGRAL se tenían programadas 9 actividades de las cuales se realizaron 9 logrando un cumplimiento del 100%.
Las actividades realizadas en este eje fueron:
1. Realización de visita diagnóstico e identificación de peligros y condiciones de trabajo en las corregidurias de las alcaldías locales
2. Realización de reuniones con referentes SST de alcaldías locales
3. Realización seguimiento Plan de trabajo SST alcaldías locales con referentes SST de alcaldías locales
5. Realización de la evaluación del Sistema de Seguridad y Salud en el Trabajo  - Estándares Mínimos
6. Realización de la evaluación del Sistema de Seguridad y Salud en el Trabajo  - Estándares Mínimos
7. Mantenimiento de sala amiga de la familia lactante de Nivel Central (Toma de temperatura diaria, revisión de insumos, revisión de formatos, todo lo relacionado con la Resolución 2423 de 2018)</t>
  </si>
  <si>
    <t xml:space="preserve"> 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 trimestre de 2026, en el EJE GESTION INTEGRAL se tenían programadas 20 actividades de las cuales se realizaron 20 logrando un cumplimiento del 100%.
Las actividades realizadas en este eje fueron:
1	Actualización y divulgación de la Política y objetivos del Seguridad y Salud en el Trabajo (Divulgación web).	04.ABRIL
2	Actualización y divulgación de la Política y objetivos del Seguridad y Salud en el Trabajo (Divulgación web).	05.MAYO
3	Actualización y divulgación de la Política y objetivos de no alcohol drogas ilícitas, ni tabaquismo	04.ABRIL
4	Actualización y divulgación de la Política y objetivos de no alcohol drogas ilícitas, ni tabaquismo	05.MAYO
5	Creación y divulgación de la política de preparación, prevención y respuesta ante emergencias 	04.ABRIL
6	Creación y divulgación de la política de preparación, prevención y respuesta ante emergencias 	05.MAYO
7	Realización de visita diagnóstico e identifiación de peligros y condiciones de trabajo en las corregidurias de las alcaldías locales	04.ABRIL
8	Gestionar un memorando desde el Despacho que respalde y comunique la obligatoriedad de la ejecución de los reportes e investigaciones de accidentes de trabajo, accidentes de tránsito y siniestros viales, en los tiempos establecidos en la normativa vigente,	06.JUNIO
9	Realización de Inducción del Sistema de Seguridad y Salud en el Trabajo	04.ABRIL
10	Realización de reuniones con referentes SST de alcaldías locales	04.ABRIL
11	Realización de reuniones con referentes SST de alcaldías locales	05.MAYO
12	Realización de reuniones con referentes SST de alcaldías locales	06.JUNIO
13	Realización seguimiento Plan de trabajo SST alcaldías locales con referentes SST de alcaldías locales	06.JUNIO
14	Actualización de la matriz legal	05.MAYO
15	Desarrollar la rendición de cuentas vigencia 2025	04.ABRIL
16	Desarrollar la rendición de cuentas vigencia 2025	05.MAYO
17	Realización de seguimiento salas amigas de la familia lactante de las Alcaldías Locales	04.ABRIL
18	Mantenimiento de sala amiga de la familia lactante de Nivel Central (Toma de temperatura diaria, revisión de insumos, revisión de formatos, todo lo relacionado con la Resolución 2423 de 2018)	04.ABRIL
19	Mantenimiento de sala amiga de la familia lactante de Nivel Central (Toma de temperatura diaria, revisión de insumos, revisión de formatos, todo lo relacionado con la Resolución 2423 de 2018)	05.MAYO
20	Mantenimiento de sala amiga de la familia lactante de Nivel Central (Toma de temperatura diaria, revisión de insumos, revisión de formatos, todo lo relacionado con la Resolución 2423 de 2018)	06.JUNIO</t>
  </si>
  <si>
    <t>MT3</t>
  </si>
  <si>
    <t>Ejecutar el 90% de las actividades establecidas en el componente de Gestión de la Salud del plan de trabajo anual en Seguridad y Salud en el Trabajo de la vigencia 2026.</t>
  </si>
  <si>
    <t>Porcentaje de actividades ejecutadas del PSST en el componente de Gestión de la Salud</t>
  </si>
  <si>
    <t>(Número de actividades del componente Gestión de la Salud ejecutadas / Número total de actividades programadas en el trimestre del componente Gestión de la Salud) ×100</t>
  </si>
  <si>
    <t>Evidencias de la ejecución de las actividades que pueden ser:
• Soporte realización mesas laborales
• Soporte perfil socio demográfico
• Soporte ausentismo laboral
• Soporte restricciones y recomendaciones
• Documentos Actividades de seguimiento SST
• Soporte riesgo biomecánico
• Soporte inspección puesto de trabajo
• Soporte intervención riesgo psicosocial
• Soporte tamizaje cardiovascular
• Documentos pausas activas
• Caracterización de los seguimientos de I, AT y EL
• Documento participación del COPASST</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</si>
  <si>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GESTION DE LA SALUD se tenían programadas 35 actividades de las cuales se realizaron 32 logrando un cumplimiento del 91.43%. Es importante mencionar que las actividades pendientes fueron reprogramadas para el mes de mayo y junio2026 (2trimestre).
Las actividades realizadas en este eje fueron:
1. Programar los exámenes médico-ocupacionales de ingreso
2. Realizar mesas laborales casos especiales de salud
3. Seguimiento a restricciones y recomendaciones laborales
4. Seguimiento ausentismo laboral por incapacidad médica
5. Aplicación encuesta de sintomatología Osteomuscular 
6. Acompañamiento / realización de pausas activas
7. Realización de pausas activas presenciales en las corregidurías de las alcaldías locales
8. Inspección y seguimiento de puestos de trabajo en DME
9. Apoyo, verificación y seguimiento riesgo biomecánico a teletrabajadores (depende de la demanda de solicitudes)
10. Actualización diseño documento del programa de salud mental febrero
11. Actualización diseño documento del programa de salud mental marzo
12. Actualización diseño documento macro del programa de riesgo psicosocial febrero
13. Actualización diseño documento macro del programa de riesgo psicosocial marzo
14. Talleres prevención de estrés, autocuidado y manejo de cargas laborales
15. Intervención individual y/o colectivo riesgo psicosocial, primeros auxilios psicológicos y, orientación y acompañamiento a situaciones de estrés o ansiedad.
16. Referencia a profesionales de la salud mental para atención especializada (cuando sea necesario).
17. Referencia a profesionales de la salud mental para atención especializada (cuando sea necesario).
18. Seguimiento trimestral a atenciones telefónicas en primeros auxilios psicológicos de la ARL Positiva en portal “Positivamente”
19. Realización de tamizajes cardiovasculares
20. Realizar el reporte de los incidentes, accidentes y enfermedades laborales enero</t>
  </si>
  <si>
    <t>´-correos actualizaciones procedimientos
-Inspecciones
-Programaciones de examenes
-Ausentismo laboral</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</si>
  <si>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 trimestre de 2026, en el EJE GESTION DE LA SALUD se tenían programadas 46 actividades de las cuales se realizaron 46 logrando un cumplimiento del 100%.
Las actividades realizadas en este eje fueron:
1	Programar los exámenes médico-ocupacionales de ingreso, periódico, retiro	04.ABRIL
2	Programar los exámenes médico-ocupacionales de ingreso, periódico, retiro	05.MAYO
3	Programar los exámenes médico-ocupacionales de ingreso, periódico, retiro	06.JUNIO
4	Programar los exámenes médico-ocupacionales periódico a conductores de planta 	06.JUNIO
5	Revisión informe de perfil sociodemográfico 	06.JUNIO
6	Realizar mesas laborales casos especiales de salud	06.JUNIO
7	Seguimiento a restricciones y recomendaciones laborales	06.JUNIO
8	Seguimiento ausentismo laboral por incapacidad médica	04.ABRIL
9	Seguimiento ausentismo laboral por incapacidad médica	06.JUNIO
10	Actualización diseño del documento del SVE de Desordenes Músculo Esquelético	06.JUNIO
11	Acompañamiento / realización de pausas activas 	04.ABRIL
12	Acompañamiento / realización de pausas activas 	05.MAYO
13	Acompañamiento / realización de pausas activas 	06.JUNIO
14	Realización de pausas activas presenciales en las corregidurías de las alcaldías locales	04.ABRIL
15	Realización de pausas activas virtuales en las corregidurías de las alcaldías locales	05.MAYO
16	Inspección y seguimiento de puestos de trabajo en DME	04.ABRIL
17	Inspección y seguimiento de puestos de trabajo en DME	05.MAYO
18	Inspección y seguimiento de puestos de trabajo en DME	06.JUNIO
19	Análisis de puesto de trabajo con énfasis biomecánico (depende seguimiento SVE y solicitud de EPS)	05.MAYO
20	Apoyo, verificación y seguimiento riesgo biomecánico a teletrabajadores (depende de la demanda de solicitudes)	06.JUNIO
21	Intervención individual y colectiva - Escuelas terapéuticas 	04.ABRIL
22	Intervención individual y colectiva - Escuelas terapéuticas 	05.MAYO
23	Intervención individual y colectiva - Escuelas terapéuticas 	06.JUNIO
24	Actualización diseño documento macro del programa de riesgo psicosocial 	04.ABRIL
25	Talleres prevención de estrés, autocuidado y manejo de cargas laborales	05.MAYO
26	Análisis de puesto de trabajo con énfasis psicosocial (depende seguimiento SVE y solicitud de EPS)	05.MAYO
27	Intervención individual y/o colectivo riesgo psicosocial, primeros auxilios psicológicos y, orientación y acompañamiento a situaciones de estrés o ansiedad.	04.ABRIL
28	Intervención individual y/o colectivo riesgo psicosocial, primeros auxilios psicológicos y, orientación y acompañamiento a situaciones de estrés o ansiedad.	05.MAYO
29	Intervención individual y/o colectivo riesgo psicosocial, primeros auxilios psicológicos y, orientación y acompañamiento a situaciones de estrés o ansiedad.	06.JUNIO
30	Referencia a profesionales de la salud mental para atención especializada (cuando sea necesario). 	04.ABRIL
31	Referencia a profesionales de la salud mental para atención especializada (cuando sea necesario). 	05.MAYO
32	Referencia a profesionales de la salud mental para atención especializada (cuando sea necesario). 	06.JUNIO
33	Seguimiento trimestral a atenciones telefónicas en primeros auxilios psicológicos de la ARL Positiva en portal “Positivamente” 	06.JUNIO
34	Actualizar documento SVE de riesgo cardiovascular	04.ABRIL
35	Realización de tamizajes cardiovasculares	04.ABRIL
36	Realización de tamizajes cardiovasculares	05.MAYO
37	Realización de tamizajes cardiovasculares	06.JUNIO
38	Realizar el reporte de los incidentes, accidentes y enfermedades laborales	04.ABRIL
39	Realizar el reporte de los incidentes, accidentes y enfermedades laborales	05.MAYO
40	Realizar el reporte de los incidentes, accidentes y enfermedades laborales	06.JUNIO
41	Realizar la investigación de accidentes, incidentes de trabajo y enfermedad laboral calificada y enviar aporte de pruebas a ARL Positiva	04.ABRIL
42	Realizar la investigación de accidentes, incidentes de trabajo y enfermedad laboral calificada y enviar aporte de pruebas a ARL Positiva	05.MAYO
43	Realizar la investigación de accidentes, incidentes de trabajo y enfermedad laboral calificada y enviar aporte de pruebas a ARL Positiva	06.JUNIO
44	Realizar seguimiento de accidentes de trabajo a través de la matriz de investigación de AT	06.JUNIO
45	Actualización del procedimiento de reporte e investigación de incidentes y accidentes	06.JUNIO
46	Indicadores de accidentalidad y seguimiento acciones preventivas y correctivas	06.JUNIO</t>
  </si>
  <si>
    <t>MT4</t>
  </si>
  <si>
    <t>Ejecutar el 90% de las actividades establecidas en el componente de Gestión de Amenazas y Gestión de Peligros del plan de trabajo anual en Seguridad y Salud en el Trabajo de la vigencia 2026.</t>
  </si>
  <si>
    <t>Porcentaje de actividades ejecutadas del PSST en los componentes de Gestión de Amenazas y Gestión de Peligros y Riesgos</t>
  </si>
  <si>
    <t>(Número de actividades de los componentes Gestión de Amenazas y Gestión de Peligros y Riesgos realizadas en el trimestre / Número total de actividades programadas en los componentes de Gestión de Amenazas y Gestión de Peligros y Riesgos) × 100</t>
  </si>
  <si>
    <t>Evidencias de la ejecución de las actividades que pueden ser:
• Soporte actualización de matriz de peligros
• Soportes de seguimientos
• Soporte de inspección y seguimientos entrega de elementos de emergencia
• Soporte socialización plan de emergencias
• Soporte conformación CAM
• Soporte implementación plan de emergencias sedes nuevas
• Soporte de Inspección entrega de elementos de emergencias</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</si>
  <si>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GESTION DE PELIGROS RIESGOS Y AMENAZAS se tenían programadas 4 actividades de las cuales se realizaron 4 logrando un cumplimiento del 100%.
Las actividades realizadas en este eje fueron:
1. Realizar inspecciones locativas de acuerdo con el procedimiento SOL en Nivel Central
2. Realizar inspecciones de máquinas, equipos y herramientas de acuerdo al procedimiento SOL en Nivel Central
3. Seguimiento al 70% Alcaldías Locales para validación de la actualización de planes de prevención, preparación y respuesta ante emergencias de las Alcaldías Locales
4. Inspección de elementos de emergencias (Botiquines, camillas y extintores)</t>
  </si>
  <si>
    <t>-Matriz de inpecciones
-Listados de Asistencia</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</si>
  <si>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2do trimestre de 2026, en el EJE GESTION DE PELIGROS RIESGOS Y AMENAZAS se tenían programadas 4 actividades de las cuales se realizaron 4 logrando un cumplimiento del 100%.
Las actividades realizadas en este eje fueron:
1	Desarrollo de mediciones ambientales (iluminación, ruido y confort térmico) conforme a las necesidades identificadas y priorizadas	06.JUNIO
2	Realizar inspecciones locativas de acuerdo con el procedimiento SOL en Nivel Central	06.JUNIO
3	Realizar inspecciones de máquinas, equipos y herramientas de acuerdo con el procedimiento SOL en Nivel Central	04.ABRIL
4	Realizar inspecciones de máquinas, equipos y herramientas de acuerdo con el procedimiento SOL en Nivel Central	05.MAYO
5	Realizar inspecciones de máquinas, equipos y herramientas de acuerdo con el procedimiento SOL en Nivel Central	06.JUNIO
6	Adquisición y suministro de elementos de protección personal y de confort	06.JUNIO
7	Seguimiento al 70% Alcaldías Locales para validación de la actualización de planes de prevención, preparación y respuesta ante emergencias de las Alcaldías Locales	05.MAYO
8	Actualización del procedimiento de prevención, preparación y respuesta ante emergencias	06.JUNIO
9	Inspección de elementos de emergencias (Botiquines, camillas y extintores)	06.JUNIO</t>
  </si>
  <si>
    <t>MT5</t>
  </si>
  <si>
    <t>Ejecutar el 90% de las actividades establecidas en el componente de Verificación del plan de trabajo anual en Seguridad y Salud en el Trabajo de la vigencia 2026.</t>
  </si>
  <si>
    <t>Porcentaje de actividades ejecutadas del PSST en el componente de Verificación</t>
  </si>
  <si>
    <t>(Número de actividades ejecutadas del componente Verificación / Número total de actividades programadas  del componente Verificación) × 100</t>
  </si>
  <si>
    <t>Evidencias de la ejecución de las actividades que pueden ser:
• Soporte de realización de auditoría
• Soportes de reuniones internas del equipo SST
• Soportes de solicitud de revisión por parte de la Mesa Técnica de Gestión y Desempeño de la Política de Gestión Estratégica de Talento o Comité Institucional de Gestión y Desempeño.</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</si>
  <si>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VERIFICACIÓN se tenía programada 1 actividad a saber:“Formular una (1) encuesta dirigida a los miembros del Comité Institucional de Gestión y Desempeño, con el propósito de lograr la revisión y retroalimentación por parte de la Alta Dirección al Sistema de Gestión de la Seguridad y Salud en el Trabajo“, la cual fue desarrollada logrando un cumplimiento del 100%.</t>
  </si>
  <si>
    <t>-Encuesta propuesta</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</si>
  <si>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2do trimestre de 2026, en el EJE VERIFICACIÓN se tenían programadas 3 actividades de las cuales se realizaron 3 logrando un cumplimiento del 100%.
1	Reuniones con el equipo de trabajo del proceso de Gestión de la Seguridad y Salud en el Trabajo	04.ABRIL
2	Reuniones con el equipo de trabajo del proceso de Gestión de la Seguridad y Salud en el Trabajo	05.MAYO
3	Reuniones con el equipo de trabajo del proceso de Gestión de la Seguridad y Salud en el Trabajo	06.JUNIO</t>
  </si>
  <si>
    <t>MT6</t>
  </si>
  <si>
    <t>Ejecutar el 90% de las actividades establecidas en el componente Acciones de Mejora del plan de trabajo anual en Seguridad y Salud en el Trabajo de la vigencia 2026.</t>
  </si>
  <si>
    <t>Porcentaje de actividades ejecutadas del PSST en el componente de Acciones de Mejora</t>
  </si>
  <si>
    <t>(Número de actividades ejecutadas del componente de Acciones de Mejora / Número total de actividades programadas del componente de Acciones de Mejora) ×100</t>
  </si>
  <si>
    <t>Suma</t>
  </si>
  <si>
    <t>• Evidencias reportes de avances en el MIMEC
• Excel de monitoreo y control de las acciones de mejora
• Evidencias de avance de las acciones de mejora.</t>
  </si>
  <si>
    <r>
      <rPr>
        <sz val="11"/>
        <color rgb="FF000000"/>
        <rFont val="Calibri Light"/>
        <scheme val="major"/>
      </rPr>
      <t xml:space="preserve">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1 trimestre de 2026, en el EJE ACCIONES DE MEJORA se tenía programada 1 actividad a saber “Realizar seguimiento al cumplimiento de acciones de mejora“, la cual fue desarrollada logrando un cumplimiento del 100%.
</t>
    </r>
    <r>
      <rPr>
        <i/>
        <sz val="11"/>
        <color rgb="FF000000"/>
        <rFont val="Calibri Light"/>
        <scheme val="major"/>
      </rPr>
      <t>Nota de la OAP:
La dependencia no presentó aclaración sobre la cantidad de actividades del componente para la vigencia.</t>
    </r>
  </si>
  <si>
    <t>-Seguimiento PDF</t>
  </si>
  <si>
    <t>El plan de trabajo de seguridad y salud en el trabajo fue concebido bajo los estándares mínimos que debe cumplir el sistema SST. En el marco de estos estándares y con el fin de dar cumplimiento a la normatividad en materia de SST, la Secretaria de Gobierno definió unos ejes temáticos a partir de los cuales se desprenden las actividades programadas de este plan. Con corte al 2 trimestre de 2026, en el EJE ACCIONES DE MEJORA se tenía programada 1 actividad a saber “Realizar seguimiento al cumplimiento de acciones de mejora“, la cual fue desarrollada logrando un cumplimiento del 100%.
Para el cumplimiento de esta actividad la dirección ha venido ealizando actualización de sus procedimientos e iniciado el flujo de aprobación en el sistema MATIZ.</t>
  </si>
  <si>
    <t>-Seguimiento matiz de documentos</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</si>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</sst>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4">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sz val="11"/>
      <color rgb="FF000000"/>
      <name val="Calibri Light"/>
      <scheme val="major"/>
    </font>
    <font>
      <sz val="11"/>
      <color rgb="FF000000"/>
      <name val="Calibri Light"/>
      <family val="2"/>
    </font>
    <font>
      <i/>
      <sz val="11"/>
      <color rgb="FF000000"/>
      <name val="Calibri Light"/>
      <scheme val="major"/>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100">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Fill="1" applyBorder="1" applyAlignment="1">
      <alignment horizontal="center" vertical="center" wrapText="1"/>
    </xf>
    <xf numFmtId="0" fontId="20" fillId="15" borderId="1" xfId="4" applyFont="1" applyFill="1" applyBorder="1" applyAlignment="1">
      <alignment horizontal="left" vertical="top" wrapText="1"/>
    </xf>
    <xf numFmtId="0" fontId="20" fillId="15" borderId="1" xfId="4" applyFont="1" applyFill="1" applyBorder="1" applyAlignment="1">
      <alignment horizontal="left" vertical="center" wrapText="1"/>
    </xf>
    <xf numFmtId="9" fontId="1" fillId="0" borderId="1" xfId="1" applyFont="1" applyBorder="1" applyAlignment="1">
      <alignment horizontal="right" vertical="center" wrapText="1"/>
    </xf>
    <xf numFmtId="9" fontId="1" fillId="0" borderId="1" xfId="1" applyFont="1" applyFill="1" applyBorder="1" applyAlignment="1">
      <alignment horizontal="right" vertical="center" wrapText="1"/>
    </xf>
    <xf numFmtId="14" fontId="1" fillId="4" borderId="1" xfId="0" applyNumberFormat="1" applyFont="1" applyFill="1" applyBorder="1" applyAlignment="1">
      <alignment horizontal="center" vertical="center" wrapText="1"/>
    </xf>
    <xf numFmtId="0" fontId="1" fillId="0" borderId="1" xfId="0" quotePrefix="1" applyFont="1" applyBorder="1" applyAlignment="1">
      <alignment horizontal="justify"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10"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0" fontId="4" fillId="9" borderId="1" xfId="1" applyNumberFormat="1" applyFont="1" applyFill="1" applyBorder="1" applyAlignment="1">
      <alignment horizontal="center" wrapText="1"/>
    </xf>
    <xf numFmtId="0" fontId="1" fillId="0" borderId="0" xfId="0" applyFont="1" applyAlignment="1">
      <alignment horizontal="center" wrapText="1"/>
    </xf>
    <xf numFmtId="9" fontId="2" fillId="0" borderId="1" xfId="1" applyFont="1" applyBorder="1" applyAlignment="1">
      <alignment horizontal="center" vertical="center" wrapText="1"/>
    </xf>
    <xf numFmtId="10" fontId="2" fillId="0" borderId="1" xfId="1" applyNumberFormat="1" applyFont="1" applyBorder="1" applyAlignment="1">
      <alignment horizontal="center" vertical="center" wrapText="1"/>
    </xf>
    <xf numFmtId="9" fontId="2" fillId="0" borderId="1" xfId="1" applyFont="1" applyFill="1" applyBorder="1" applyAlignment="1">
      <alignment horizontal="center" vertical="center" wrapText="1"/>
    </xf>
    <xf numFmtId="1" fontId="4" fillId="9" borderId="1" xfId="1" applyNumberFormat="1" applyFont="1" applyFill="1" applyBorder="1" applyAlignment="1">
      <alignment horizontal="center" wrapText="1"/>
    </xf>
    <xf numFmtId="164" fontId="4" fillId="9" borderId="1" xfId="1" applyNumberFormat="1" applyFont="1" applyFill="1" applyBorder="1" applyAlignment="1">
      <alignment horizontal="center" wrapText="1"/>
    </xf>
    <xf numFmtId="10" fontId="19" fillId="9" borderId="1" xfId="1" applyNumberFormat="1" applyFont="1" applyFill="1" applyBorder="1" applyAlignment="1">
      <alignment horizontal="center" wrapText="1"/>
    </xf>
    <xf numFmtId="0" fontId="4" fillId="9" borderId="1" xfId="0" applyFont="1" applyFill="1" applyBorder="1" applyAlignment="1">
      <alignment horizontal="center" wrapText="1"/>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10" fontId="22" fillId="0" borderId="1" xfId="0" applyNumberFormat="1" applyFont="1" applyBorder="1" applyAlignment="1">
      <alignment horizontal="right" vertical="center" wrapText="1"/>
    </xf>
    <xf numFmtId="9" fontId="22" fillId="0" borderId="1" xfId="1" applyFont="1" applyBorder="1" applyAlignment="1">
      <alignment horizontal="right" vertical="center" wrapText="1"/>
    </xf>
    <xf numFmtId="0" fontId="1" fillId="4"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xf numFmtId="0" fontId="21" fillId="0" borderId="1" xfId="0" applyFont="1" applyBorder="1" applyAlignment="1">
      <alignment horizontal="justify"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7"/>
  <sheetViews>
    <sheetView tabSelected="1" zoomScaleNormal="100" workbookViewId="0">
      <selection sqref="A1:G1"/>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55"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55" customWidth="1"/>
    <col min="45" max="46" width="16.5703125" style="1" customWidth="1"/>
    <col min="47" max="47" width="39.42578125" style="1" customWidth="1"/>
    <col min="48" max="16384" width="10.85546875" style="1"/>
  </cols>
  <sheetData>
    <row r="1" spans="1:44" s="6" customFormat="1" ht="61.5" customHeight="1">
      <c r="A1" s="74" t="s">
        <v>0</v>
      </c>
      <c r="B1" s="69"/>
      <c r="C1" s="69"/>
      <c r="D1" s="69"/>
      <c r="E1" s="69"/>
      <c r="F1" s="69"/>
      <c r="G1" s="69"/>
      <c r="H1" s="67" t="s">
        <v>1</v>
      </c>
      <c r="I1" s="67"/>
      <c r="V1" s="50"/>
      <c r="W1" s="50"/>
      <c r="X1" s="50"/>
      <c r="AP1" s="50"/>
      <c r="AQ1" s="50"/>
      <c r="AR1" s="50"/>
    </row>
    <row r="2" spans="1:44" s="8" customFormat="1">
      <c r="A2" s="33"/>
      <c r="B2" s="13"/>
      <c r="C2" s="13"/>
      <c r="D2" s="13"/>
      <c r="E2" s="13"/>
      <c r="F2" s="13"/>
      <c r="G2" s="13"/>
      <c r="H2" s="13"/>
      <c r="I2" s="13"/>
      <c r="J2" s="13"/>
      <c r="K2" s="13"/>
      <c r="L2" s="13"/>
      <c r="M2" s="13"/>
      <c r="N2" s="7"/>
      <c r="O2" s="7"/>
      <c r="P2" s="7"/>
      <c r="Q2" s="7"/>
      <c r="V2" s="51"/>
      <c r="W2" s="51"/>
      <c r="X2" s="51"/>
      <c r="AP2" s="51"/>
      <c r="AQ2" s="51"/>
      <c r="AR2" s="51"/>
    </row>
    <row r="3" spans="1:44" s="6" customFormat="1" ht="15" customHeight="1">
      <c r="A3" s="68" t="s">
        <v>2</v>
      </c>
      <c r="B3" s="68"/>
      <c r="C3" s="69" t="s">
        <v>3</v>
      </c>
      <c r="E3" s="68" t="s">
        <v>4</v>
      </c>
      <c r="F3" s="68"/>
      <c r="G3" s="68"/>
      <c r="H3" s="68"/>
      <c r="I3" s="68"/>
      <c r="V3" s="50"/>
      <c r="W3" s="50"/>
      <c r="X3" s="50"/>
      <c r="AP3" s="50"/>
      <c r="AQ3" s="50"/>
      <c r="AR3" s="50"/>
    </row>
    <row r="4" spans="1:44" s="6" customFormat="1" ht="15" customHeight="1">
      <c r="A4" s="68"/>
      <c r="B4" s="68"/>
      <c r="C4" s="69"/>
      <c r="E4" s="14" t="s">
        <v>5</v>
      </c>
      <c r="F4" s="14" t="s">
        <v>6</v>
      </c>
      <c r="G4" s="68" t="s">
        <v>7</v>
      </c>
      <c r="H4" s="68"/>
      <c r="I4" s="68"/>
      <c r="V4" s="50"/>
      <c r="W4" s="50"/>
      <c r="X4" s="50"/>
      <c r="AP4" s="50"/>
      <c r="AQ4" s="50"/>
      <c r="AR4" s="50"/>
    </row>
    <row r="5" spans="1:44" s="6" customFormat="1" ht="15" customHeight="1">
      <c r="A5" s="68" t="s">
        <v>8</v>
      </c>
      <c r="B5" s="68"/>
      <c r="C5" s="70" t="s">
        <v>9</v>
      </c>
      <c r="E5" s="9">
        <v>1</v>
      </c>
      <c r="F5" s="48">
        <v>46052</v>
      </c>
      <c r="G5" s="67" t="s">
        <v>10</v>
      </c>
      <c r="H5" s="67"/>
      <c r="I5" s="67"/>
      <c r="V5" s="50"/>
      <c r="W5" s="50"/>
      <c r="X5" s="50"/>
      <c r="AP5" s="50"/>
      <c r="AQ5" s="50"/>
      <c r="AR5" s="50"/>
    </row>
    <row r="6" spans="1:44" s="6" customFormat="1">
      <c r="A6" s="68"/>
      <c r="B6" s="68"/>
      <c r="C6" s="70"/>
      <c r="E6" s="9">
        <v>2</v>
      </c>
      <c r="F6" s="48">
        <v>46150</v>
      </c>
      <c r="G6" s="67" t="s">
        <v>11</v>
      </c>
      <c r="H6" s="67"/>
      <c r="I6" s="67"/>
      <c r="V6" s="50"/>
      <c r="W6" s="50"/>
      <c r="X6" s="50"/>
      <c r="AP6" s="50"/>
      <c r="AQ6" s="50"/>
      <c r="AR6" s="50"/>
    </row>
    <row r="7" spans="1:44" s="6" customFormat="1" ht="61.5" customHeight="1">
      <c r="A7" s="68" t="s">
        <v>12</v>
      </c>
      <c r="B7" s="68"/>
      <c r="C7" s="9">
        <v>2026</v>
      </c>
      <c r="E7" s="9">
        <v>3</v>
      </c>
      <c r="F7" s="48">
        <v>46254</v>
      </c>
      <c r="G7" s="67" t="s">
        <v>13</v>
      </c>
      <c r="H7" s="67"/>
      <c r="I7" s="67"/>
      <c r="V7" s="50"/>
      <c r="W7" s="50"/>
      <c r="X7" s="50"/>
      <c r="AP7" s="50"/>
      <c r="AQ7" s="50"/>
      <c r="AR7" s="50"/>
    </row>
    <row r="8" spans="1:44" s="6" customFormat="1">
      <c r="V8" s="50"/>
      <c r="W8" s="50"/>
      <c r="X8" s="50"/>
      <c r="AP8" s="50"/>
      <c r="AQ8" s="50"/>
      <c r="AR8" s="50"/>
    </row>
    <row r="9" spans="1:44" ht="37.5" customHeight="1">
      <c r="A9" s="89" t="s">
        <v>14</v>
      </c>
      <c r="B9" s="90"/>
      <c r="C9" s="96" t="s">
        <v>15</v>
      </c>
      <c r="D9" s="96" t="s">
        <v>16</v>
      </c>
      <c r="E9" s="89" t="s">
        <v>17</v>
      </c>
      <c r="F9" s="90"/>
      <c r="G9" s="91" t="s">
        <v>18</v>
      </c>
      <c r="H9" s="92"/>
      <c r="I9" s="92"/>
      <c r="J9" s="92"/>
      <c r="K9" s="92"/>
      <c r="L9" s="93" t="s">
        <v>19</v>
      </c>
      <c r="M9" s="94"/>
      <c r="N9" s="94"/>
      <c r="O9" s="94"/>
      <c r="P9" s="94"/>
      <c r="Q9" s="95"/>
      <c r="R9" s="71" t="s">
        <v>20</v>
      </c>
      <c r="S9" s="72"/>
      <c r="T9" s="72"/>
      <c r="U9" s="73"/>
      <c r="V9" s="86" t="s">
        <v>21</v>
      </c>
      <c r="W9" s="87"/>
      <c r="X9" s="87"/>
      <c r="Y9" s="87"/>
      <c r="Z9" s="88"/>
      <c r="AA9" s="83" t="s">
        <v>22</v>
      </c>
      <c r="AB9" s="84"/>
      <c r="AC9" s="84"/>
      <c r="AD9" s="84"/>
      <c r="AE9" s="85"/>
      <c r="AF9" s="80" t="s">
        <v>23</v>
      </c>
      <c r="AG9" s="81"/>
      <c r="AH9" s="81"/>
      <c r="AI9" s="81"/>
      <c r="AJ9" s="82"/>
      <c r="AK9" s="77" t="s">
        <v>24</v>
      </c>
      <c r="AL9" s="78"/>
      <c r="AM9" s="78"/>
      <c r="AN9" s="78"/>
      <c r="AO9" s="79"/>
      <c r="AP9" s="75" t="s">
        <v>25</v>
      </c>
      <c r="AQ9" s="76"/>
      <c r="AR9" s="76"/>
    </row>
    <row r="10" spans="1:44" s="20" customFormat="1" ht="25.5">
      <c r="A10" s="25" t="s">
        <v>26</v>
      </c>
      <c r="B10" s="25" t="s">
        <v>27</v>
      </c>
      <c r="C10" s="97"/>
      <c r="D10" s="97"/>
      <c r="E10" s="25" t="s">
        <v>28</v>
      </c>
      <c r="F10" s="25" t="s">
        <v>29</v>
      </c>
      <c r="G10" s="16" t="s">
        <v>30</v>
      </c>
      <c r="H10" s="16" t="s">
        <v>31</v>
      </c>
      <c r="I10" s="16" t="s">
        <v>32</v>
      </c>
      <c r="J10" s="16" t="s">
        <v>33</v>
      </c>
      <c r="K10" s="16" t="s">
        <v>34</v>
      </c>
      <c r="L10" s="17" t="s">
        <v>35</v>
      </c>
      <c r="M10" s="17" t="s">
        <v>36</v>
      </c>
      <c r="N10" s="17" t="s">
        <v>37</v>
      </c>
      <c r="O10" s="17" t="s">
        <v>38</v>
      </c>
      <c r="P10" s="17" t="s">
        <v>39</v>
      </c>
      <c r="Q10" s="17" t="s">
        <v>40</v>
      </c>
      <c r="R10" s="19" t="s">
        <v>41</v>
      </c>
      <c r="S10" s="19" t="s">
        <v>42</v>
      </c>
      <c r="T10" s="19" t="s">
        <v>43</v>
      </c>
      <c r="U10" s="19" t="s">
        <v>44</v>
      </c>
      <c r="V10" s="24" t="s">
        <v>45</v>
      </c>
      <c r="W10" s="24" t="s">
        <v>46</v>
      </c>
      <c r="X10" s="24" t="s">
        <v>20</v>
      </c>
      <c r="Y10" s="24" t="s">
        <v>47</v>
      </c>
      <c r="Z10" s="24" t="s">
        <v>48</v>
      </c>
      <c r="AA10" s="18" t="s">
        <v>45</v>
      </c>
      <c r="AB10" s="18" t="s">
        <v>46</v>
      </c>
      <c r="AC10" s="18" t="s">
        <v>20</v>
      </c>
      <c r="AD10" s="18" t="s">
        <v>47</v>
      </c>
      <c r="AE10" s="18" t="s">
        <v>48</v>
      </c>
      <c r="AF10" s="23" t="s">
        <v>45</v>
      </c>
      <c r="AG10" s="23" t="s">
        <v>46</v>
      </c>
      <c r="AH10" s="23" t="s">
        <v>20</v>
      </c>
      <c r="AI10" s="23" t="s">
        <v>47</v>
      </c>
      <c r="AJ10" s="23" t="s">
        <v>48</v>
      </c>
      <c r="AK10" s="22" t="s">
        <v>45</v>
      </c>
      <c r="AL10" s="22" t="s">
        <v>46</v>
      </c>
      <c r="AM10" s="22" t="s">
        <v>20</v>
      </c>
      <c r="AN10" s="22" t="s">
        <v>47</v>
      </c>
      <c r="AO10" s="22" t="s">
        <v>48</v>
      </c>
      <c r="AP10" s="21" t="s">
        <v>45</v>
      </c>
      <c r="AQ10" s="21" t="s">
        <v>46</v>
      </c>
      <c r="AR10" s="21" t="s">
        <v>20</v>
      </c>
    </row>
    <row r="11" spans="1:44" s="5" customFormat="1" ht="409.5">
      <c r="A11" s="4" t="s">
        <v>49</v>
      </c>
      <c r="B11" s="2" t="s">
        <v>50</v>
      </c>
      <c r="C11" s="11" t="s">
        <v>51</v>
      </c>
      <c r="D11" s="11" t="s">
        <v>52</v>
      </c>
      <c r="E11" s="11" t="s">
        <v>53</v>
      </c>
      <c r="F11" s="11" t="s">
        <v>54</v>
      </c>
      <c r="G11" s="2" t="s">
        <v>55</v>
      </c>
      <c r="H11" s="3" t="s">
        <v>56</v>
      </c>
      <c r="I11" s="40" t="s">
        <v>57</v>
      </c>
      <c r="J11" s="41">
        <v>0.9</v>
      </c>
      <c r="K11" s="12" t="s">
        <v>58</v>
      </c>
      <c r="L11" s="12" t="s">
        <v>59</v>
      </c>
      <c r="M11" s="42">
        <v>0.9</v>
      </c>
      <c r="N11" s="42">
        <v>0.9</v>
      </c>
      <c r="O11" s="42">
        <v>0.9</v>
      </c>
      <c r="P11" s="42">
        <v>0.9</v>
      </c>
      <c r="Q11" s="42">
        <f>AVERAGE(M11:P11)</f>
        <v>0.9</v>
      </c>
      <c r="R11" s="44" t="s">
        <v>60</v>
      </c>
      <c r="S11" s="3" t="s">
        <v>61</v>
      </c>
      <c r="T11" s="2" t="s">
        <v>9</v>
      </c>
      <c r="U11" s="2" t="s">
        <v>9</v>
      </c>
      <c r="V11" s="42">
        <f>M11</f>
        <v>0.9</v>
      </c>
      <c r="W11" s="53">
        <f>22/25</f>
        <v>0.88</v>
      </c>
      <c r="X11" s="53">
        <f t="shared" ref="X11:X15" si="0">IFERROR(IF(W11/V11&gt;1,1,W11/V11),0)</f>
        <v>0.97777777777777775</v>
      </c>
      <c r="Y11" s="2" t="s">
        <v>62</v>
      </c>
      <c r="Z11" s="49" t="s">
        <v>63</v>
      </c>
      <c r="AA11" s="46">
        <f t="shared" ref="AA11:AA15" si="1">N11</f>
        <v>0.9</v>
      </c>
      <c r="AB11" s="66">
        <f>26/30</f>
        <v>0.8666666666666667</v>
      </c>
      <c r="AC11" s="65">
        <f>IFERROR(IF(AB11/AA11&gt;1,1,AB11/AA11),0)</f>
        <v>0.96296296296296302</v>
      </c>
      <c r="AD11" s="2" t="s">
        <v>64</v>
      </c>
      <c r="AE11" s="49" t="s">
        <v>63</v>
      </c>
      <c r="AF11" s="46">
        <f t="shared" ref="AF11:AF15" si="2">O11</f>
        <v>0.9</v>
      </c>
      <c r="AG11" s="31"/>
      <c r="AH11" s="28">
        <f t="shared" ref="AH11:AH15" si="3">IFERROR(IF(AG11/AF11&gt;1,1,AG11/AF11),0)</f>
        <v>0</v>
      </c>
      <c r="AI11" s="2"/>
      <c r="AJ11" s="2"/>
      <c r="AK11" s="46">
        <f t="shared" ref="AK11:AK15" si="4">P11</f>
        <v>0.9</v>
      </c>
      <c r="AL11" s="31"/>
      <c r="AM11" s="28">
        <f t="shared" ref="AM11:AM15" si="5">IFERROR(IF(AL11/AK11&gt;1,1,AL11/AK11),0)</f>
        <v>0</v>
      </c>
      <c r="AN11" s="2"/>
      <c r="AO11" s="2"/>
      <c r="AP11" s="56">
        <f t="shared" ref="AP11:AP15" si="6">Q11</f>
        <v>0.9</v>
      </c>
      <c r="AQ11" s="64">
        <f>IFERROR(AVERAGE(W11,AB11,AG11,AL11)*0.25,0)</f>
        <v>0.21833333333333332</v>
      </c>
      <c r="AR11" s="57">
        <f t="shared" ref="AR11:AR15" si="7">IFERROR(IF(AQ11/AP11&gt;1,1,AQ11/AP11),0)</f>
        <v>0.24259259259259258</v>
      </c>
    </row>
    <row r="12" spans="1:44" s="5" customFormat="1" ht="409.6">
      <c r="A12" s="27" t="s">
        <v>65</v>
      </c>
      <c r="B12" s="12" t="s">
        <v>66</v>
      </c>
      <c r="C12" s="11" t="s">
        <v>51</v>
      </c>
      <c r="D12" s="11" t="s">
        <v>52</v>
      </c>
      <c r="E12" s="11" t="s">
        <v>53</v>
      </c>
      <c r="F12" s="11" t="s">
        <v>54</v>
      </c>
      <c r="G12" s="2" t="s">
        <v>55</v>
      </c>
      <c r="H12" s="3" t="s">
        <v>67</v>
      </c>
      <c r="I12" s="40" t="s">
        <v>57</v>
      </c>
      <c r="J12" s="41">
        <v>0.9</v>
      </c>
      <c r="K12" s="12" t="s">
        <v>68</v>
      </c>
      <c r="L12" s="12" t="s">
        <v>59</v>
      </c>
      <c r="M12" s="42">
        <v>0.9</v>
      </c>
      <c r="N12" s="42">
        <v>0.9</v>
      </c>
      <c r="O12" s="42">
        <v>0.9</v>
      </c>
      <c r="P12" s="42">
        <v>0.9</v>
      </c>
      <c r="Q12" s="42">
        <f>AVERAGE(M12:P12)</f>
        <v>0.9</v>
      </c>
      <c r="R12" s="44" t="s">
        <v>69</v>
      </c>
      <c r="S12" s="9" t="s">
        <v>61</v>
      </c>
      <c r="T12" s="2" t="s">
        <v>9</v>
      </c>
      <c r="U12" s="2" t="s">
        <v>9</v>
      </c>
      <c r="V12" s="42">
        <f t="shared" ref="V12" si="8">M12</f>
        <v>0.9</v>
      </c>
      <c r="W12" s="53">
        <f>9/9</f>
        <v>1</v>
      </c>
      <c r="X12" s="53">
        <f t="shared" si="0"/>
        <v>1</v>
      </c>
      <c r="Y12" s="2" t="s">
        <v>70</v>
      </c>
      <c r="Z12" s="49" t="s">
        <v>63</v>
      </c>
      <c r="AA12" s="46">
        <f t="shared" si="1"/>
        <v>0.9</v>
      </c>
      <c r="AB12" s="47">
        <v>1</v>
      </c>
      <c r="AC12" s="65">
        <f>IFERROR(IF(AB12/AA12&gt;1,1,AB12/AA12),0)</f>
        <v>1</v>
      </c>
      <c r="AD12" s="2" t="s">
        <v>71</v>
      </c>
      <c r="AE12" s="49" t="s">
        <v>63</v>
      </c>
      <c r="AF12" s="46">
        <f t="shared" si="2"/>
        <v>0.9</v>
      </c>
      <c r="AG12" s="31"/>
      <c r="AH12" s="28">
        <f t="shared" si="3"/>
        <v>0</v>
      </c>
      <c r="AI12" s="2"/>
      <c r="AJ12" s="2"/>
      <c r="AK12" s="46">
        <f t="shared" si="4"/>
        <v>0.9</v>
      </c>
      <c r="AL12" s="31"/>
      <c r="AM12" s="28">
        <f t="shared" si="5"/>
        <v>0</v>
      </c>
      <c r="AN12" s="2"/>
      <c r="AO12" s="2"/>
      <c r="AP12" s="56">
        <f t="shared" si="6"/>
        <v>0.9</v>
      </c>
      <c r="AQ12" s="64">
        <f>IFERROR(AVERAGE(W12,AB12,AG12,AL12)*0.25,0)</f>
        <v>0.25</v>
      </c>
      <c r="AR12" s="57">
        <f t="shared" si="7"/>
        <v>0.27777777777777779</v>
      </c>
    </row>
    <row r="13" spans="1:44" s="5" customFormat="1" ht="409.6">
      <c r="A13" s="27" t="s">
        <v>72</v>
      </c>
      <c r="B13" s="12" t="s">
        <v>73</v>
      </c>
      <c r="C13" s="11" t="s">
        <v>51</v>
      </c>
      <c r="D13" s="11" t="s">
        <v>52</v>
      </c>
      <c r="E13" s="11" t="s">
        <v>53</v>
      </c>
      <c r="F13" s="11" t="s">
        <v>54</v>
      </c>
      <c r="G13" s="2" t="s">
        <v>55</v>
      </c>
      <c r="H13" s="3" t="s">
        <v>74</v>
      </c>
      <c r="I13" s="40" t="s">
        <v>57</v>
      </c>
      <c r="J13" s="41">
        <v>0.9</v>
      </c>
      <c r="K13" s="12" t="s">
        <v>75</v>
      </c>
      <c r="L13" s="12" t="s">
        <v>59</v>
      </c>
      <c r="M13" s="42">
        <v>0.9</v>
      </c>
      <c r="N13" s="42">
        <v>0.9</v>
      </c>
      <c r="O13" s="42">
        <v>0.9</v>
      </c>
      <c r="P13" s="42">
        <v>0.9</v>
      </c>
      <c r="Q13" s="42">
        <f>AVERAGE(M13:P13)</f>
        <v>0.9</v>
      </c>
      <c r="R13" s="44" t="s">
        <v>76</v>
      </c>
      <c r="S13" s="9" t="s">
        <v>61</v>
      </c>
      <c r="T13" s="2" t="s">
        <v>9</v>
      </c>
      <c r="U13" s="2" t="s">
        <v>9</v>
      </c>
      <c r="V13" s="42">
        <f t="shared" ref="V13:V14" si="9">M13</f>
        <v>0.9</v>
      </c>
      <c r="W13" s="53">
        <f>32/35</f>
        <v>0.91428571428571426</v>
      </c>
      <c r="X13" s="53">
        <f t="shared" si="0"/>
        <v>1</v>
      </c>
      <c r="Y13" s="2" t="s">
        <v>77</v>
      </c>
      <c r="Z13" s="2" t="s">
        <v>78</v>
      </c>
      <c r="AA13" s="46">
        <f t="shared" si="1"/>
        <v>0.9</v>
      </c>
      <c r="AB13" s="47">
        <v>1</v>
      </c>
      <c r="AC13" s="65">
        <f>IFERROR(IF(AB13/AA13&gt;1,1,AB13/AA13),0)</f>
        <v>1</v>
      </c>
      <c r="AD13" s="2" t="s">
        <v>79</v>
      </c>
      <c r="AE13" s="2" t="s">
        <v>78</v>
      </c>
      <c r="AF13" s="46">
        <f t="shared" si="2"/>
        <v>0.9</v>
      </c>
      <c r="AG13" s="31"/>
      <c r="AH13" s="28">
        <f t="shared" si="3"/>
        <v>0</v>
      </c>
      <c r="AI13" s="2"/>
      <c r="AJ13" s="2"/>
      <c r="AK13" s="46">
        <f t="shared" si="4"/>
        <v>0.9</v>
      </c>
      <c r="AL13" s="31"/>
      <c r="AM13" s="28">
        <f t="shared" si="5"/>
        <v>0</v>
      </c>
      <c r="AN13" s="2"/>
      <c r="AO13" s="2"/>
      <c r="AP13" s="56">
        <f t="shared" si="6"/>
        <v>0.9</v>
      </c>
      <c r="AQ13" s="64">
        <f>IFERROR(AVERAGE(W13,AB13,AG13,AL13)*0.25,0)</f>
        <v>0.23928571428571427</v>
      </c>
      <c r="AR13" s="57">
        <f t="shared" si="7"/>
        <v>0.26587301587301587</v>
      </c>
    </row>
    <row r="14" spans="1:44" s="5" customFormat="1" ht="409.6">
      <c r="A14" s="27" t="s">
        <v>80</v>
      </c>
      <c r="B14" s="12" t="s">
        <v>81</v>
      </c>
      <c r="C14" s="11" t="s">
        <v>51</v>
      </c>
      <c r="D14" s="11" t="s">
        <v>52</v>
      </c>
      <c r="E14" s="11" t="s">
        <v>53</v>
      </c>
      <c r="F14" s="11" t="s">
        <v>54</v>
      </c>
      <c r="G14" s="2" t="s">
        <v>55</v>
      </c>
      <c r="H14" s="3" t="s">
        <v>82</v>
      </c>
      <c r="I14" s="40" t="s">
        <v>57</v>
      </c>
      <c r="J14" s="41">
        <v>0.9</v>
      </c>
      <c r="K14" s="12" t="s">
        <v>83</v>
      </c>
      <c r="L14" s="12" t="s">
        <v>59</v>
      </c>
      <c r="M14" s="42">
        <v>0.9</v>
      </c>
      <c r="N14" s="42">
        <v>0.9</v>
      </c>
      <c r="O14" s="42">
        <v>0.9</v>
      </c>
      <c r="P14" s="42">
        <v>0.9</v>
      </c>
      <c r="Q14" s="42">
        <f>AVERAGE(M14:P14)</f>
        <v>0.9</v>
      </c>
      <c r="R14" s="44" t="s">
        <v>84</v>
      </c>
      <c r="S14" s="9" t="s">
        <v>61</v>
      </c>
      <c r="T14" s="2" t="s">
        <v>9</v>
      </c>
      <c r="U14" s="2" t="s">
        <v>9</v>
      </c>
      <c r="V14" s="42">
        <f t="shared" si="9"/>
        <v>0.9</v>
      </c>
      <c r="W14" s="53">
        <f>4/4</f>
        <v>1</v>
      </c>
      <c r="X14" s="53">
        <f t="shared" si="0"/>
        <v>1</v>
      </c>
      <c r="Y14" s="2" t="s">
        <v>85</v>
      </c>
      <c r="Z14" s="49" t="s">
        <v>86</v>
      </c>
      <c r="AA14" s="46">
        <f t="shared" si="1"/>
        <v>0.9</v>
      </c>
      <c r="AB14" s="47">
        <v>1</v>
      </c>
      <c r="AC14" s="65">
        <f>IFERROR(IF(AB14/AA14&gt;1,1,AB14/AA14),0)</f>
        <v>1</v>
      </c>
      <c r="AD14" s="2" t="s">
        <v>87</v>
      </c>
      <c r="AE14" s="49" t="s">
        <v>86</v>
      </c>
      <c r="AF14" s="46">
        <f t="shared" si="2"/>
        <v>0.9</v>
      </c>
      <c r="AG14" s="31"/>
      <c r="AH14" s="28">
        <f t="shared" si="3"/>
        <v>0</v>
      </c>
      <c r="AI14" s="2"/>
      <c r="AJ14" s="2"/>
      <c r="AK14" s="46">
        <f t="shared" si="4"/>
        <v>0.9</v>
      </c>
      <c r="AL14" s="31"/>
      <c r="AM14" s="28">
        <f t="shared" si="5"/>
        <v>0</v>
      </c>
      <c r="AN14" s="2"/>
      <c r="AO14" s="2"/>
      <c r="AP14" s="56">
        <f t="shared" si="6"/>
        <v>0.9</v>
      </c>
      <c r="AQ14" s="64">
        <f>IFERROR(AVERAGE(W14,AB14,AG14,AL14)*0.25,0)</f>
        <v>0.25</v>
      </c>
      <c r="AR14" s="57">
        <f t="shared" si="7"/>
        <v>0.27777777777777779</v>
      </c>
    </row>
    <row r="15" spans="1:44" s="5" customFormat="1" ht="366">
      <c r="A15" s="27" t="s">
        <v>88</v>
      </c>
      <c r="B15" s="12" t="s">
        <v>89</v>
      </c>
      <c r="C15" s="11" t="s">
        <v>51</v>
      </c>
      <c r="D15" s="11" t="s">
        <v>52</v>
      </c>
      <c r="E15" s="11" t="s">
        <v>53</v>
      </c>
      <c r="F15" s="11" t="s">
        <v>54</v>
      </c>
      <c r="G15" s="2" t="s">
        <v>55</v>
      </c>
      <c r="H15" s="3" t="s">
        <v>90</v>
      </c>
      <c r="I15" s="40" t="s">
        <v>57</v>
      </c>
      <c r="J15" s="41">
        <v>0.9</v>
      </c>
      <c r="K15" s="12" t="s">
        <v>91</v>
      </c>
      <c r="L15" s="12" t="s">
        <v>59</v>
      </c>
      <c r="M15" s="42">
        <v>0.9</v>
      </c>
      <c r="N15" s="42">
        <v>0.9</v>
      </c>
      <c r="O15" s="42">
        <v>0.9</v>
      </c>
      <c r="P15" s="42">
        <v>0.9</v>
      </c>
      <c r="Q15" s="42">
        <f>AVERAGE(M15:P15)</f>
        <v>0.9</v>
      </c>
      <c r="R15" s="44" t="s">
        <v>92</v>
      </c>
      <c r="S15" s="9" t="s">
        <v>61</v>
      </c>
      <c r="T15" s="2" t="s">
        <v>9</v>
      </c>
      <c r="U15" s="2" t="s">
        <v>9</v>
      </c>
      <c r="V15" s="42">
        <f t="shared" ref="V15" si="10">M15</f>
        <v>0.9</v>
      </c>
      <c r="W15" s="53">
        <f>1/1</f>
        <v>1</v>
      </c>
      <c r="X15" s="53">
        <f t="shared" si="0"/>
        <v>1</v>
      </c>
      <c r="Y15" s="2" t="s">
        <v>93</v>
      </c>
      <c r="Z15" s="49" t="s">
        <v>94</v>
      </c>
      <c r="AA15" s="46">
        <f t="shared" si="1"/>
        <v>0.9</v>
      </c>
      <c r="AB15" s="47">
        <v>1</v>
      </c>
      <c r="AC15" s="65">
        <f>IFERROR(IF(AB15/AA15&gt;1,1,AB15/AA15),0)</f>
        <v>1</v>
      </c>
      <c r="AD15" s="2" t="s">
        <v>95</v>
      </c>
      <c r="AE15" s="49" t="s">
        <v>94</v>
      </c>
      <c r="AF15" s="46">
        <f t="shared" si="2"/>
        <v>0.9</v>
      </c>
      <c r="AG15" s="31"/>
      <c r="AH15" s="28">
        <f t="shared" si="3"/>
        <v>0</v>
      </c>
      <c r="AI15" s="2"/>
      <c r="AJ15" s="2"/>
      <c r="AK15" s="46">
        <f t="shared" si="4"/>
        <v>0.9</v>
      </c>
      <c r="AL15" s="31"/>
      <c r="AM15" s="28">
        <f t="shared" si="5"/>
        <v>0</v>
      </c>
      <c r="AN15" s="2"/>
      <c r="AO15" s="2"/>
      <c r="AP15" s="56">
        <f t="shared" si="6"/>
        <v>0.9</v>
      </c>
      <c r="AQ15" s="64">
        <f>IFERROR(AVERAGE(W15,AB15,AG15,AL15)*0.25,0)</f>
        <v>0.25</v>
      </c>
      <c r="AR15" s="57">
        <f t="shared" si="7"/>
        <v>0.27777777777777779</v>
      </c>
    </row>
    <row r="16" spans="1:44" s="5" customFormat="1" ht="332.25">
      <c r="A16" s="27" t="s">
        <v>96</v>
      </c>
      <c r="B16" s="12" t="s">
        <v>97</v>
      </c>
      <c r="C16" s="11" t="s">
        <v>51</v>
      </c>
      <c r="D16" s="11" t="s">
        <v>52</v>
      </c>
      <c r="E16" s="11" t="s">
        <v>53</v>
      </c>
      <c r="F16" s="11" t="s">
        <v>54</v>
      </c>
      <c r="G16" s="2" t="s">
        <v>55</v>
      </c>
      <c r="H16" s="3" t="s">
        <v>98</v>
      </c>
      <c r="I16" s="40" t="s">
        <v>57</v>
      </c>
      <c r="J16" s="41">
        <v>0.9</v>
      </c>
      <c r="K16" s="12" t="s">
        <v>99</v>
      </c>
      <c r="L16" s="12" t="s">
        <v>100</v>
      </c>
      <c r="M16" s="43">
        <v>0</v>
      </c>
      <c r="N16" s="42">
        <v>0.3</v>
      </c>
      <c r="O16" s="42">
        <v>0.3</v>
      </c>
      <c r="P16" s="42">
        <v>0.3</v>
      </c>
      <c r="Q16" s="43">
        <f t="shared" ref="Q16" si="11">SUM(M16:P16)</f>
        <v>0.89999999999999991</v>
      </c>
      <c r="R16" s="45" t="s">
        <v>101</v>
      </c>
      <c r="S16" s="9" t="s">
        <v>61</v>
      </c>
      <c r="T16" s="2" t="s">
        <v>9</v>
      </c>
      <c r="U16" s="2" t="s">
        <v>9</v>
      </c>
      <c r="V16" s="43">
        <f t="shared" ref="V16" si="12">M16</f>
        <v>0</v>
      </c>
      <c r="W16" s="42">
        <v>0</v>
      </c>
      <c r="X16" s="52">
        <f t="shared" ref="X16" si="13">IFERROR(IF(W16/V16&gt;1,1,W16/V16),0)</f>
        <v>0</v>
      </c>
      <c r="Y16" s="99" t="s">
        <v>102</v>
      </c>
      <c r="Z16" s="49" t="s">
        <v>103</v>
      </c>
      <c r="AA16" s="47">
        <f t="shared" ref="AA16" si="14">N16</f>
        <v>0.3</v>
      </c>
      <c r="AB16" s="47">
        <v>1</v>
      </c>
      <c r="AC16" s="65">
        <f>IFERROR(IF(AB16/AA16&gt;1,1,AB16/AA16),0)</f>
        <v>1</v>
      </c>
      <c r="AD16" s="2" t="s">
        <v>104</v>
      </c>
      <c r="AE16" s="49" t="s">
        <v>105</v>
      </c>
      <c r="AF16" s="47">
        <f t="shared" ref="AF16" si="15">O16</f>
        <v>0.3</v>
      </c>
      <c r="AG16" s="31"/>
      <c r="AH16" s="28">
        <f t="shared" ref="AH16" si="16">IFERROR(IF(AG16/AF16&gt;1,1,AG16/AF16),0)</f>
        <v>0</v>
      </c>
      <c r="AI16" s="2"/>
      <c r="AJ16" s="2"/>
      <c r="AK16" s="47">
        <f t="shared" ref="AK16" si="17">P16</f>
        <v>0.3</v>
      </c>
      <c r="AL16" s="31"/>
      <c r="AM16" s="28">
        <f t="shared" ref="AM16" si="18">IFERROR(IF(AL16/AK16&gt;1,1,AL16/AK16),0)</f>
        <v>0</v>
      </c>
      <c r="AN16" s="2"/>
      <c r="AO16" s="2"/>
      <c r="AP16" s="58">
        <f t="shared" ref="AP16" si="19">Q16</f>
        <v>0.89999999999999991</v>
      </c>
      <c r="AQ16" s="63">
        <f>IFERROR(W16+AB16+AG16+AL16,0)</f>
        <v>1</v>
      </c>
      <c r="AR16" s="57">
        <f t="shared" ref="AR16" si="20">IFERROR(IF(AQ16/AP16&gt;1,1,AQ16/AP16),0)</f>
        <v>1</v>
      </c>
    </row>
    <row r="17" spans="1:44" s="39" customFormat="1" ht="21">
      <c r="A17" s="15"/>
      <c r="B17" s="15" t="s">
        <v>106</v>
      </c>
      <c r="C17" s="15"/>
      <c r="D17" s="15"/>
      <c r="E17" s="15"/>
      <c r="F17" s="15"/>
      <c r="G17" s="15"/>
      <c r="H17" s="15"/>
      <c r="I17" s="15"/>
      <c r="J17" s="15"/>
      <c r="K17" s="15"/>
      <c r="L17" s="15"/>
      <c r="M17" s="30"/>
      <c r="N17" s="30"/>
      <c r="O17" s="30"/>
      <c r="P17" s="30"/>
      <c r="Q17" s="30"/>
      <c r="R17" s="15"/>
      <c r="S17" s="15"/>
      <c r="T17" s="15"/>
      <c r="U17" s="15"/>
      <c r="V17" s="62"/>
      <c r="W17" s="60"/>
      <c r="X17" s="54">
        <f>AVERAGE(X11:X16)</f>
        <v>0.82962962962962961</v>
      </c>
      <c r="Y17" s="15"/>
      <c r="Z17" s="15"/>
      <c r="AA17" s="30"/>
      <c r="AB17" s="29"/>
      <c r="AC17" s="54">
        <f>AVERAGE(AC11:AC16)</f>
        <v>0.99382716049382713</v>
      </c>
      <c r="AD17" s="15"/>
      <c r="AE17" s="15"/>
      <c r="AF17" s="30"/>
      <c r="AG17" s="29"/>
      <c r="AH17" s="32">
        <f>AVERAGE(AH11:AH16)</f>
        <v>0</v>
      </c>
      <c r="AI17" s="15"/>
      <c r="AJ17" s="15"/>
      <c r="AK17" s="30"/>
      <c r="AL17" s="29"/>
      <c r="AM17" s="32">
        <f>AVERAGE(AM11:AM16)</f>
        <v>0</v>
      </c>
      <c r="AN17" s="15"/>
      <c r="AO17" s="15"/>
      <c r="AP17" s="59"/>
      <c r="AQ17" s="60"/>
      <c r="AR17" s="61">
        <f>AVERAGE(AR11:AR16)</f>
        <v>0.39029982363315696</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6 AA11:AA16 AF11:AF16 AK11:AK16 V15:V16 W15:X17 AR11:AR17 AM11:AM17 AH11:AH17 AC17"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I18:I1048576</xm:sqref>
        </x14:dataValidation>
        <x14:dataValidation type="list" allowBlank="1" showInputMessage="1" showErrorMessage="1" xr:uid="{D42C5450-6ED3-4564-A887-50449244D0BF}">
          <x14:formula1>
            <xm:f>Listas!$B$2:$B$13</xm:f>
          </x14:formula1>
          <xm:sqref>C11:C16</xm:sqref>
        </x14:dataValidation>
        <x14:dataValidation type="list" allowBlank="1" showInputMessage="1" showErrorMessage="1" xr:uid="{368CAFF5-BE04-4FFF-B338-51D69BA23554}">
          <x14:formula1>
            <xm:f>Listas!$C$2:$C$10</xm:f>
          </x14:formula1>
          <xm:sqref>D11:D16</xm:sqref>
        </x14:dataValidation>
        <x14:dataValidation type="list" allowBlank="1" showInputMessage="1" showErrorMessage="1" xr:uid="{644DEEAA-0D3C-4060-99CA-C576A2F91A4D}">
          <x14:formula1>
            <xm:f>Listas!$F$2:$F$4</xm:f>
          </x14:formula1>
          <xm:sqref>G11:G16</xm:sqref>
        </x14:dataValidation>
        <x14:dataValidation type="list" allowBlank="1" showInputMessage="1" showErrorMessage="1" xr:uid="{F27B990B-F8E1-43B0-B8F7-E94519E68711}">
          <x14:formula1>
            <xm:f>Listas!$G$2:$G$5</xm:f>
          </x14:formula1>
          <xm:sqref>L11:L16</xm:sqref>
        </x14:dataValidation>
        <x14:dataValidation type="list" allowBlank="1" showInputMessage="1" showErrorMessage="1" xr:uid="{04D58E5A-C535-424D-AAB5-8991AB9C5DFB}">
          <x14:formula1>
            <xm:f>Listas!$D$2:$D$9</xm:f>
          </x14:formula1>
          <xm:sqref>E11:E16</xm:sqref>
        </x14:dataValidation>
        <x14:dataValidation type="list" allowBlank="1" showInputMessage="1" showErrorMessage="1" xr:uid="{80A19DC1-4D67-4B84-B2EE-734B5921D124}">
          <x14:formula1>
            <xm:f>Listas!$A$2:$A$25</xm:f>
          </x14:formula1>
          <xm:sqref>T11:U16</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5" bestFit="1" customWidth="1"/>
    <col min="2" max="2" width="70.42578125" style="35" customWidth="1"/>
  </cols>
  <sheetData>
    <row r="1" spans="1:2" ht="21">
      <c r="A1" s="98" t="s">
        <v>107</v>
      </c>
      <c r="B1" s="98"/>
    </row>
    <row r="2" spans="1:2" ht="21">
      <c r="A2" s="38" t="s">
        <v>108</v>
      </c>
      <c r="B2" s="38" t="s">
        <v>7</v>
      </c>
    </row>
    <row r="3" spans="1:2">
      <c r="A3" s="36" t="s">
        <v>109</v>
      </c>
      <c r="B3" s="37" t="s">
        <v>110</v>
      </c>
    </row>
    <row r="4" spans="1:2" ht="45">
      <c r="A4" s="36" t="s">
        <v>111</v>
      </c>
      <c r="B4" s="37" t="s">
        <v>112</v>
      </c>
    </row>
    <row r="5" spans="1:2" ht="45">
      <c r="A5" s="36" t="s">
        <v>113</v>
      </c>
      <c r="B5" s="37" t="s">
        <v>114</v>
      </c>
    </row>
    <row r="6" spans="1:2" ht="45">
      <c r="A6" s="36" t="s">
        <v>115</v>
      </c>
      <c r="B6" s="37" t="s">
        <v>116</v>
      </c>
    </row>
    <row r="7" spans="1:2" ht="30">
      <c r="A7" s="36" t="s">
        <v>117</v>
      </c>
      <c r="B7" s="37" t="s">
        <v>118</v>
      </c>
    </row>
    <row r="8" spans="1:2" ht="30">
      <c r="A8" s="36" t="s">
        <v>119</v>
      </c>
      <c r="B8" s="37" t="s">
        <v>118</v>
      </c>
    </row>
    <row r="9" spans="1:2" ht="150">
      <c r="A9" s="36" t="s">
        <v>120</v>
      </c>
      <c r="B9" s="37" t="s">
        <v>121</v>
      </c>
    </row>
    <row r="10" spans="1:2" ht="30">
      <c r="A10" s="36" t="s">
        <v>122</v>
      </c>
      <c r="B10" s="37" t="s">
        <v>123</v>
      </c>
    </row>
    <row r="11" spans="1:2" ht="30">
      <c r="A11" s="36" t="s">
        <v>124</v>
      </c>
      <c r="B11" s="37" t="s">
        <v>125</v>
      </c>
    </row>
    <row r="12" spans="1:2" ht="75">
      <c r="A12" s="36" t="s">
        <v>126</v>
      </c>
      <c r="B12" s="37" t="s">
        <v>127</v>
      </c>
    </row>
    <row r="13" spans="1:2" ht="30">
      <c r="A13" s="36" t="s">
        <v>128</v>
      </c>
      <c r="B13" s="37" t="s">
        <v>129</v>
      </c>
    </row>
    <row r="14" spans="1:2" ht="300">
      <c r="A14" s="36" t="s">
        <v>130</v>
      </c>
      <c r="B14" s="37" t="s">
        <v>131</v>
      </c>
    </row>
    <row r="15" spans="1:2" ht="30">
      <c r="A15" s="36" t="s">
        <v>132</v>
      </c>
      <c r="B15" s="37" t="s">
        <v>133</v>
      </c>
    </row>
    <row r="16" spans="1:2" ht="30">
      <c r="A16" s="36" t="s">
        <v>134</v>
      </c>
      <c r="B16" s="37" t="s">
        <v>135</v>
      </c>
    </row>
    <row r="17" spans="1:2" ht="45">
      <c r="A17" s="36" t="s">
        <v>136</v>
      </c>
      <c r="B17" s="37" t="s">
        <v>137</v>
      </c>
    </row>
    <row r="18" spans="1:2" ht="30">
      <c r="A18" s="36" t="s">
        <v>138</v>
      </c>
      <c r="B18" s="37" t="s">
        <v>139</v>
      </c>
    </row>
    <row r="19" spans="1:2" ht="30">
      <c r="A19" s="36" t="s">
        <v>140</v>
      </c>
      <c r="B19" s="37" t="s">
        <v>141</v>
      </c>
    </row>
    <row r="20" spans="1:2" ht="60">
      <c r="A20" s="36" t="s">
        <v>142</v>
      </c>
      <c r="B20" s="37" t="s">
        <v>143</v>
      </c>
    </row>
    <row r="21" spans="1:2" ht="45">
      <c r="A21" s="36" t="s">
        <v>144</v>
      </c>
      <c r="B21" s="37" t="s">
        <v>145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146</v>
      </c>
      <c r="B1" s="26" t="s">
        <v>147</v>
      </c>
      <c r="C1" s="26" t="s">
        <v>148</v>
      </c>
      <c r="D1" s="26" t="s">
        <v>149</v>
      </c>
      <c r="E1" s="26" t="s">
        <v>150</v>
      </c>
      <c r="F1" s="26" t="s">
        <v>30</v>
      </c>
      <c r="G1" s="26" t="s">
        <v>35</v>
      </c>
      <c r="H1" s="26" t="s">
        <v>2</v>
      </c>
    </row>
    <row r="2" spans="1:8">
      <c r="A2" t="s">
        <v>151</v>
      </c>
      <c r="B2" t="s">
        <v>152</v>
      </c>
      <c r="C2" t="s">
        <v>153</v>
      </c>
      <c r="D2" t="s">
        <v>53</v>
      </c>
      <c r="E2" s="34" t="s">
        <v>54</v>
      </c>
      <c r="F2" t="s">
        <v>55</v>
      </c>
      <c r="G2" t="s">
        <v>100</v>
      </c>
      <c r="H2" t="s">
        <v>154</v>
      </c>
    </row>
    <row r="3" spans="1:8">
      <c r="A3" t="s">
        <v>155</v>
      </c>
      <c r="B3" t="s">
        <v>156</v>
      </c>
      <c r="C3" t="s">
        <v>157</v>
      </c>
      <c r="D3" t="s">
        <v>158</v>
      </c>
      <c r="E3" s="34" t="s">
        <v>159</v>
      </c>
      <c r="F3" t="s">
        <v>160</v>
      </c>
      <c r="G3" t="s">
        <v>59</v>
      </c>
      <c r="H3" t="s">
        <v>161</v>
      </c>
    </row>
    <row r="4" spans="1:8">
      <c r="A4" t="s">
        <v>162</v>
      </c>
      <c r="B4" t="s">
        <v>163</v>
      </c>
      <c r="C4" t="s">
        <v>52</v>
      </c>
      <c r="D4" t="s">
        <v>164</v>
      </c>
      <c r="E4" s="34" t="s">
        <v>165</v>
      </c>
      <c r="F4" t="s">
        <v>166</v>
      </c>
      <c r="G4" t="s">
        <v>167</v>
      </c>
      <c r="H4" t="s">
        <v>168</v>
      </c>
    </row>
    <row r="5" spans="1:8">
      <c r="A5" t="s">
        <v>169</v>
      </c>
      <c r="B5" t="s">
        <v>170</v>
      </c>
      <c r="C5" t="s">
        <v>171</v>
      </c>
      <c r="D5" t="s">
        <v>172</v>
      </c>
      <c r="E5" s="34" t="s">
        <v>173</v>
      </c>
      <c r="G5" t="s">
        <v>174</v>
      </c>
      <c r="H5" t="s">
        <v>175</v>
      </c>
    </row>
    <row r="6" spans="1:8">
      <c r="A6" t="s">
        <v>176</v>
      </c>
      <c r="B6" t="s">
        <v>177</v>
      </c>
      <c r="C6" t="s">
        <v>178</v>
      </c>
      <c r="D6" t="s">
        <v>179</v>
      </c>
      <c r="E6" s="34" t="s">
        <v>180</v>
      </c>
      <c r="H6" t="s">
        <v>181</v>
      </c>
    </row>
    <row r="7" spans="1:8">
      <c r="A7" t="s">
        <v>182</v>
      </c>
      <c r="B7" t="s">
        <v>183</v>
      </c>
      <c r="C7" t="s">
        <v>184</v>
      </c>
      <c r="D7" t="s">
        <v>185</v>
      </c>
      <c r="E7" s="34" t="s">
        <v>186</v>
      </c>
      <c r="H7" t="s">
        <v>187</v>
      </c>
    </row>
    <row r="8" spans="1:8">
      <c r="A8" t="s">
        <v>188</v>
      </c>
      <c r="B8" t="s">
        <v>189</v>
      </c>
      <c r="C8" t="s">
        <v>190</v>
      </c>
      <c r="D8" t="s">
        <v>191</v>
      </c>
      <c r="E8" s="34" t="s">
        <v>192</v>
      </c>
      <c r="H8" t="s">
        <v>3</v>
      </c>
    </row>
    <row r="9" spans="1:8">
      <c r="A9" t="s">
        <v>193</v>
      </c>
      <c r="B9" t="s">
        <v>194</v>
      </c>
      <c r="C9" t="s">
        <v>195</v>
      </c>
      <c r="D9" s="34" t="s">
        <v>196</v>
      </c>
      <c r="E9" s="34" t="s">
        <v>197</v>
      </c>
      <c r="H9" t="s">
        <v>198</v>
      </c>
    </row>
    <row r="10" spans="1:8">
      <c r="A10" t="s">
        <v>199</v>
      </c>
      <c r="B10" t="s">
        <v>200</v>
      </c>
      <c r="C10" t="s">
        <v>201</v>
      </c>
      <c r="E10" s="34" t="s">
        <v>202</v>
      </c>
      <c r="H10" t="s">
        <v>203</v>
      </c>
    </row>
    <row r="11" spans="1:8">
      <c r="A11" t="s">
        <v>204</v>
      </c>
      <c r="B11" t="s">
        <v>205</v>
      </c>
      <c r="E11" s="34" t="s">
        <v>206</v>
      </c>
      <c r="H11" t="s">
        <v>207</v>
      </c>
    </row>
    <row r="12" spans="1:8">
      <c r="A12" t="s">
        <v>208</v>
      </c>
      <c r="B12" t="s">
        <v>51</v>
      </c>
      <c r="E12" s="34" t="s">
        <v>209</v>
      </c>
      <c r="H12" t="s">
        <v>210</v>
      </c>
    </row>
    <row r="13" spans="1:8">
      <c r="A13" t="s">
        <v>211</v>
      </c>
      <c r="B13" t="s">
        <v>212</v>
      </c>
      <c r="E13" s="34" t="s">
        <v>213</v>
      </c>
    </row>
    <row r="14" spans="1:8">
      <c r="A14" t="s">
        <v>214</v>
      </c>
      <c r="E14" s="34" t="s">
        <v>215</v>
      </c>
      <c r="F14" s="10"/>
    </row>
    <row r="15" spans="1:8">
      <c r="A15" t="s">
        <v>216</v>
      </c>
      <c r="E15" s="34" t="s">
        <v>217</v>
      </c>
      <c r="F15" s="10"/>
    </row>
    <row r="16" spans="1:8">
      <c r="A16" t="s">
        <v>218</v>
      </c>
      <c r="E16" s="34" t="s">
        <v>219</v>
      </c>
      <c r="F16" s="10"/>
    </row>
    <row r="17" spans="1:6">
      <c r="A17" t="s">
        <v>220</v>
      </c>
      <c r="E17" s="34" t="s">
        <v>221</v>
      </c>
      <c r="F17" s="10"/>
    </row>
    <row r="18" spans="1:6">
      <c r="A18" t="s">
        <v>222</v>
      </c>
      <c r="E18" s="34" t="s">
        <v>223</v>
      </c>
      <c r="F18" s="10"/>
    </row>
    <row r="19" spans="1:6">
      <c r="A19" t="s">
        <v>224</v>
      </c>
      <c r="E19" s="34" t="s">
        <v>225</v>
      </c>
      <c r="F19" s="10"/>
    </row>
    <row r="20" spans="1:6">
      <c r="A20" t="s">
        <v>226</v>
      </c>
      <c r="E20" s="34" t="s">
        <v>227</v>
      </c>
      <c r="F20" s="10"/>
    </row>
    <row r="21" spans="1:6">
      <c r="A21" t="s">
        <v>9</v>
      </c>
      <c r="D21" s="34"/>
      <c r="E21" s="34" t="s">
        <v>228</v>
      </c>
      <c r="F21" s="10"/>
    </row>
    <row r="22" spans="1:6">
      <c r="A22" t="s">
        <v>229</v>
      </c>
      <c r="E22" s="34" t="s">
        <v>196</v>
      </c>
    </row>
    <row r="23" spans="1:6">
      <c r="A23" t="s">
        <v>230</v>
      </c>
    </row>
    <row r="24" spans="1:6">
      <c r="A24" t="s">
        <v>231</v>
      </c>
    </row>
    <row r="25" spans="1:6">
      <c r="A25" t="s">
        <v>232</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C51939A3-E5D5-4FAA-9E41-A684F241FE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