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66925"/>
  <mc:AlternateContent xmlns:mc="http://schemas.openxmlformats.org/markup-compatibility/2006">
    <mc:Choice Requires="x15">
      <x15ac:absPath xmlns:x15ac="http://schemas.microsoft.com/office/spreadsheetml/2010/11/ac" url="C:\Users\acast\OneDrive - Secretaria Distrital de Gobierno\Seguimiento Planes DGTH\"/>
    </mc:Choice>
  </mc:AlternateContent>
  <xr:revisionPtr revIDLastSave="26" documentId="13_ncr:1_{8881BD17-D7BB-4DEA-B680-44FE07EF2714}" xr6:coauthVersionLast="47" xr6:coauthVersionMax="47" xr10:uidLastSave="{0E51322B-32CA-4449-A5D9-34C809691E53}"/>
  <bookViews>
    <workbookView xWindow="-108" yWindow="-108" windowWidth="23256" windowHeight="12456" xr2:uid="{00000000-000D-0000-FFFF-FFFF00000000}"/>
  </bookViews>
  <sheets>
    <sheet name="PI" sheetId="1" r:id="rId1"/>
    <sheet name="Instrucciones" sheetId="3" state="hidden" r:id="rId2"/>
    <sheet name="Listas" sheetId="2" state="hidden" r:id="rId3"/>
  </sheets>
  <definedNames>
    <definedName name="_xlnm._FilterDatabase" localSheetId="0" hidden="1">PI!$D$11:$D$11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1" i="1" l="1"/>
  <c r="AR11" i="1" s="1"/>
  <c r="W11" i="1"/>
  <c r="Q11" i="1"/>
  <c r="AP11" i="1" s="1"/>
  <c r="AK11" i="1"/>
  <c r="AM11" i="1" s="1"/>
  <c r="AF11" i="1"/>
  <c r="AH11" i="1" s="1"/>
  <c r="AA11" i="1"/>
  <c r="AC11" i="1" s="1"/>
  <c r="V11" i="1"/>
  <c r="X11" i="1" s="1"/>
  <c r="AR12" i="1" l="1"/>
  <c r="X12" i="1"/>
  <c r="AM12" i="1"/>
  <c r="AC12" i="1"/>
  <c r="AH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<sst xmlns="http://schemas.openxmlformats.org/spreadsheetml/2006/main" count="228" uniqueCount="193">
  <si>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</si>
  <si>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</si>
  <si>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</si>
  <si>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Estratégico de Talento Humano</t>
  </si>
  <si>
    <t>CONTROL DE CAMBIOS</t>
  </si>
  <si>
    <t>VERSIÓN</t>
  </si>
  <si>
    <t>FECHA</t>
  </si>
  <si>
    <t>DESCRIPCIÓN</t>
  </si>
  <si>
    <t>DEPENDENCIAS ASOCIADAS</t>
  </si>
  <si>
    <t>DGTH - Dirección de Gestión del Talento Humano</t>
  </si>
  <si>
    <t>Publicación del plan de gestión aprobado CIGD. Caso HOLA: 24078</t>
  </si>
  <si>
    <t>Publicación del seguimiento con corte a 31/03/2026.</t>
  </si>
  <si>
    <t>AÑO VIGENCIA</t>
  </si>
  <si>
    <t>Publicación del seguimiento con corte a 30/06/2026. Para el II trimestre de la vigencia 2026, Plan Estratégico de Talento Humano obtuvo un nivel de desempeño de 0% y 13,89% acumulado para la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</si>
  <si>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</si>
  <si>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</si>
  <si>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</si>
  <si>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</si>
  <si>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</si>
  <si>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</si>
  <si>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</si>
  <si>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</si>
  <si>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</si>
  <si>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</si>
  <si>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</si>
  <si>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</si>
  <si>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</si>
  <si>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</si>
  <si>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</si>
  <si>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</si>
  <si>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</si>
  <si>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</si>
  <si>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</si>
  <si>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</si>
  <si>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</si>
  <si>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</si>
  <si>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</si>
  <si>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</si>
  <si>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</si>
  <si>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</si>
  <si>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</si>
  <si>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</si>
  <si>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</si>
  <si>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</si>
  <si>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</si>
  <si>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</si>
  <si>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</si>
  <si>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</si>
  <si>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</si>
  <si>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</si>
  <si>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Ejecutar el 90% de las actividades previstas en el cronograma del Plan Estratégico del Talento Humano (PETH).</t>
  </si>
  <si>
    <t>8179 - Fortalecimiento de la gestión administrativa y operativa de la Secretaria Distrital de Gobierno Bogotá D.C.</t>
  </si>
  <si>
    <t>PEI - Propiciar la revolución del servicio con criterios de calidad, calidez, eficacia, oportunidad, sostenibilidad y transformación digital.</t>
  </si>
  <si>
    <t>1. Talento Humano</t>
  </si>
  <si>
    <t>Política 1.1. Gestión Estratégica del Talento Humano</t>
  </si>
  <si>
    <t>Eficacia</t>
  </si>
  <si>
    <t>Porcentaje de actividades ejecutadas del cronograma del PETH</t>
  </si>
  <si>
    <t>Porcentual</t>
  </si>
  <si>
    <t>(Actividades ejecutadas del cronograma del PETH/Total de actividades del cronograma del PETH) ×100</t>
  </si>
  <si>
    <t>Constante</t>
  </si>
  <si>
    <t>Evidencias de la ejecución de las actividades que pueden ser:
• Documentos actualizados.
• Documentos de autodiagnósticos.
• Documentos oficial de la Política Estratégica de Talento Humano
• Evidencias de la rendición de cuentas de la Gestión Estratégica de Talento Humano
• Documento de la Política de Integridad y Conflictos de Interés
• Instrumentos de seguimiento.
• Informe de cumplimiento de políticas públicas distritales asociadas en el PETH
• Informe del monitoreo de las estrategias de inclusión, diversidad y enfoque diferencial 
• Matriz de riesgos del proceso normalizada.</t>
  </si>
  <si>
    <t>Soportes de las diferentes actividades ejecutadas</t>
  </si>
  <si>
    <t>Con corte al 1 trimestre de 2026, se tenian programadas 2 actvidades a saber: fue realizado el reporte del furag web, para la evaluación de las distintas acciones realizadas que estuvieron ecaminadas a la evaluación de las políticas públicas a las cuales aporta la Dirección de Talento humano.
Aunado a lo anterior, se dio inicio al flujo para actualizar los documentos relacionados con equidad y genera, desde la Dirección de Talento Humano hacia la OAP: 
INSTRUCCIONES PARA LA PREVENCIÓN Y ATENCIÓN DEL ACOSO SEXUAL LABORAL
FORMATO DE CONFIDENCIALIDAD
FORMATO DE TRASLADO A FISCALIA</t>
  </si>
  <si>
    <t>Correos informacion a OAP
Correos seguimiento furag</t>
  </si>
  <si>
    <t>Nota de la OAP: Las evidencias presentadas no dan cuenta del cumpllimiento de la meta. Se solicitó subsanación al responsable de la actividad  a la fecha no se ha recbido.</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</si>
  <si>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</si>
  <si>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</si>
  <si>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</si>
  <si>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</si>
  <si>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</si>
  <si>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</si>
  <si>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</si>
  <si>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</si>
  <si>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</si>
  <si>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</si>
  <si>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</si>
  <si>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</si>
  <si>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</si>
  <si>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</si>
  <si>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</si>
  <si>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</si>
  <si>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</si>
  <si>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</si>
  <si>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</si>
  <si>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</si>
  <si>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</si>
  <si>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</si>
  <si>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</si>
  <si>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</si>
  <si>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</si>
  <si>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</si>
  <si>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</si>
  <si>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</si>
  <si>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</si>
  <si>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</si>
  <si>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</si>
  <si>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</si>
  <si>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</si>
  <si>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</si>
  <si>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</si>
  <si>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</si>
  <si>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</si>
  <si>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</si>
  <si>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</si>
  <si>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</si>
  <si>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</si>
  <si>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</si>
  <si>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</si>
  <si>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</si>
  <si>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</si>
  <si>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</si>
  <si>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</si>
  <si>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</si>
  <si>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Suma</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</si>
  <si>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</si>
  <si>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</si>
  <si>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</si>
  <si>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</si>
  <si>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</si>
  <si>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</si>
  <si>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</si>
  <si>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</si>
  <si>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</si>
  <si>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</si>
  <si>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</si>
  <si>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</si>
  <si>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</si>
  <si>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</si>
  <si>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</si>
  <si>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</si>
  <si>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</si>
  <si>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</si>
  <si>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</si>
  <si>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</si>
  <si>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</si>
  <si>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</si>
  <si>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</si>
  <si>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</si>
  <si>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</si>
  <si>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</si>
  <si>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</si>
  <si>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</si>
  <si>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</si>
  <si>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</si>
  <si>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</si>
  <si>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</si>
  <si>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</si>
  <si>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</si>
  <si>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</si>
  <si>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</si>
  <si>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</si>
  <si>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</si>
  <si>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</si>
  <si>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</si>
  <si>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</si>
  <si>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</si>
  <si>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</si>
  <si>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</si>
  <si>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</si>
  <si>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</si>
  <si>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</si>
  <si>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</si>
  <si>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</si>
  <si>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</si>
  <si>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</si>
  <si>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</si>
  <si>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</si>
  <si>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</si>
  <si>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</si>
  <si>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</si>
  <si>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</si>
  <si>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</si>
  <si>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</si>
  <si>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</si>
  <si>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</si>
  <si>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</si>
  <si>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</si>
  <si>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</si>
  <si>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</si>
  <si>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</si>
  <si>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</si>
  <si>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</si>
  <si>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</si>
  <si>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</si>
  <si>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</si>
  <si>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</si>
  <si>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</si>
  <si>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</si>
  <si>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Política 7.1. Control Interno</t>
  </si>
  <si>
    <t>DA - Dirección Administrativa</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</si>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</sst>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2">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
      <b/>
      <i/>
      <sz val="11"/>
      <color rgb="FF000000"/>
      <name val="Calibri Light"/>
      <scheme val="major"/>
    </font>
  </fonts>
  <fills count="1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7">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7" borderId="1" xfId="0" applyFont="1" applyFill="1" applyBorder="1" applyAlignment="1">
      <alignment horizontal="center" vertical="center" wrapText="1"/>
    </xf>
    <xf numFmtId="0" fontId="4" fillId="8" borderId="1" xfId="0" applyFont="1" applyFill="1" applyBorder="1" applyAlignment="1">
      <alignment wrapText="1"/>
    </xf>
    <xf numFmtId="0" fontId="12" fillId="5"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1" fillId="0" borderId="0" xfId="0" applyFont="1" applyAlignment="1">
      <alignment horizontal="center"/>
    </xf>
    <xf numFmtId="10" fontId="1" fillId="0" borderId="1" xfId="1" applyNumberFormat="1" applyFont="1" applyBorder="1" applyAlignment="1">
      <alignment horizontal="right" vertical="center" wrapText="1"/>
    </xf>
    <xf numFmtId="164" fontId="4" fillId="8" borderId="1" xfId="1" applyNumberFormat="1" applyFont="1" applyFill="1" applyBorder="1" applyAlignment="1">
      <alignment horizontal="right" wrapText="1"/>
    </xf>
    <xf numFmtId="1" fontId="4" fillId="8"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8"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3" borderId="1" xfId="0" applyFont="1" applyFill="1" applyBorder="1" applyAlignment="1">
      <alignment horizontal="center" vertical="center"/>
    </xf>
    <xf numFmtId="0" fontId="4" fillId="0" borderId="0" xfId="0" applyFont="1" applyAlignment="1">
      <alignment wrapText="1"/>
    </xf>
    <xf numFmtId="10"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Border="1" applyAlignment="1">
      <alignment horizontal="right" vertical="center" wrapText="1"/>
    </xf>
    <xf numFmtId="0" fontId="20" fillId="0" borderId="1" xfId="4" applyFont="1" applyBorder="1" applyAlignment="1">
      <alignment horizontal="left" vertical="top" wrapText="1"/>
    </xf>
    <xf numFmtId="14" fontId="1" fillId="4" borderId="1" xfId="0" applyNumberFormat="1" applyFont="1" applyFill="1" applyBorder="1" applyAlignment="1">
      <alignment horizontal="center" vertical="center" wrapText="1"/>
    </xf>
    <xf numFmtId="9" fontId="1" fillId="0" borderId="1" xfId="0" applyNumberFormat="1" applyFont="1" applyBorder="1" applyAlignment="1">
      <alignment horizontal="center" vertical="center" wrapText="1"/>
    </xf>
    <xf numFmtId="9" fontId="2" fillId="0" borderId="1" xfId="1" applyFont="1" applyBorder="1" applyAlignment="1">
      <alignment horizontal="center" vertical="center" wrapText="1"/>
    </xf>
    <xf numFmtId="10" fontId="2" fillId="0" borderId="1" xfId="1"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10" fontId="19" fillId="8" borderId="1" xfId="1" applyNumberFormat="1" applyFont="1" applyFill="1" applyBorder="1" applyAlignment="1">
      <alignment horizontal="center" wrapText="1"/>
    </xf>
    <xf numFmtId="165" fontId="1" fillId="0" borderId="1" xfId="1" applyNumberFormat="1" applyFont="1" applyBorder="1" applyAlignment="1">
      <alignment horizontal="center" vertical="center" wrapText="1"/>
    </xf>
    <xf numFmtId="165" fontId="4" fillId="8" borderId="1" xfId="1" applyNumberFormat="1" applyFont="1" applyFill="1" applyBorder="1" applyAlignment="1">
      <alignment horizontal="center" wrapText="1"/>
    </xf>
    <xf numFmtId="0" fontId="21" fillId="0" borderId="1" xfId="0" quotePrefix="1" applyFont="1" applyBorder="1" applyAlignment="1">
      <alignment horizontal="justify"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8" fillId="13"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2"/>
  <sheetViews>
    <sheetView tabSelected="1" zoomScale="55" zoomScaleNormal="55" workbookViewId="0">
      <selection activeCell="G7" sqref="G7:I7"/>
    </sheetView>
  </sheetViews>
  <sheetFormatPr defaultColWidth="10.85546875" defaultRowHeight="14.4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62" t="s">
        <v>0</v>
      </c>
      <c r="B1" s="58"/>
      <c r="C1" s="58"/>
      <c r="D1" s="58"/>
      <c r="E1" s="58"/>
      <c r="F1" s="58"/>
      <c r="G1" s="58"/>
      <c r="H1" s="55" t="s">
        <v>1</v>
      </c>
      <c r="I1" s="55"/>
    </row>
    <row r="2" spans="1:44" s="8" customFormat="1">
      <c r="A2" s="32"/>
      <c r="B2" s="13"/>
      <c r="C2" s="13"/>
      <c r="D2" s="13"/>
      <c r="E2" s="13"/>
      <c r="F2" s="13"/>
      <c r="G2" s="13"/>
      <c r="H2" s="13"/>
      <c r="I2" s="13"/>
      <c r="J2" s="13"/>
      <c r="K2" s="13"/>
      <c r="L2" s="13"/>
      <c r="M2" s="13"/>
      <c r="N2" s="7"/>
      <c r="O2" s="7"/>
      <c r="P2" s="7"/>
      <c r="Q2" s="7"/>
    </row>
    <row r="3" spans="1:44" s="6" customFormat="1" ht="15" customHeight="1">
      <c r="A3" s="57" t="s">
        <v>2</v>
      </c>
      <c r="B3" s="57"/>
      <c r="C3" s="58" t="s">
        <v>3</v>
      </c>
      <c r="E3" s="57" t="s">
        <v>4</v>
      </c>
      <c r="F3" s="57"/>
      <c r="G3" s="57"/>
      <c r="H3" s="57"/>
      <c r="I3" s="57"/>
    </row>
    <row r="4" spans="1:44" s="6" customFormat="1" ht="15" customHeight="1">
      <c r="A4" s="57"/>
      <c r="B4" s="57"/>
      <c r="C4" s="58"/>
      <c r="E4" s="14" t="s">
        <v>5</v>
      </c>
      <c r="F4" s="14" t="s">
        <v>6</v>
      </c>
      <c r="G4" s="57" t="s">
        <v>7</v>
      </c>
      <c r="H4" s="57"/>
      <c r="I4" s="57"/>
    </row>
    <row r="5" spans="1:44" s="6" customFormat="1" ht="15" customHeight="1">
      <c r="A5" s="57" t="s">
        <v>8</v>
      </c>
      <c r="B5" s="57"/>
      <c r="C5" s="56" t="s">
        <v>9</v>
      </c>
      <c r="E5" s="9">
        <v>1</v>
      </c>
      <c r="F5" s="46">
        <v>46052</v>
      </c>
      <c r="G5" s="55" t="s">
        <v>10</v>
      </c>
      <c r="H5" s="55"/>
      <c r="I5" s="55"/>
    </row>
    <row r="6" spans="1:44" s="6" customFormat="1">
      <c r="A6" s="57"/>
      <c r="B6" s="57"/>
      <c r="C6" s="56"/>
      <c r="E6" s="9">
        <v>2</v>
      </c>
      <c r="F6" s="46">
        <v>46150</v>
      </c>
      <c r="G6" s="55" t="s">
        <v>11</v>
      </c>
      <c r="H6" s="55"/>
      <c r="I6" s="55"/>
    </row>
    <row r="7" spans="1:44" s="6" customFormat="1" ht="60.75" customHeight="1">
      <c r="A7" s="57" t="s">
        <v>12</v>
      </c>
      <c r="B7" s="57"/>
      <c r="C7" s="35">
        <v>2026</v>
      </c>
      <c r="E7" s="9">
        <v>3</v>
      </c>
      <c r="F7" s="46">
        <v>46254</v>
      </c>
      <c r="G7" s="55" t="s">
        <v>13</v>
      </c>
      <c r="H7" s="55"/>
      <c r="I7" s="55"/>
    </row>
    <row r="8" spans="1:44" s="6" customFormat="1"/>
    <row r="9" spans="1:44" ht="37.5" customHeight="1">
      <c r="A9" s="77" t="s">
        <v>14</v>
      </c>
      <c r="B9" s="78"/>
      <c r="C9" s="84" t="s">
        <v>15</v>
      </c>
      <c r="D9" s="84" t="s">
        <v>16</v>
      </c>
      <c r="E9" s="77" t="s">
        <v>17</v>
      </c>
      <c r="F9" s="78"/>
      <c r="G9" s="79" t="s">
        <v>18</v>
      </c>
      <c r="H9" s="80"/>
      <c r="I9" s="80"/>
      <c r="J9" s="80"/>
      <c r="K9" s="80"/>
      <c r="L9" s="81" t="s">
        <v>19</v>
      </c>
      <c r="M9" s="82"/>
      <c r="N9" s="82"/>
      <c r="O9" s="82"/>
      <c r="P9" s="82"/>
      <c r="Q9" s="83"/>
      <c r="R9" s="59" t="s">
        <v>20</v>
      </c>
      <c r="S9" s="60"/>
      <c r="T9" s="60"/>
      <c r="U9" s="61"/>
      <c r="V9" s="74" t="s">
        <v>21</v>
      </c>
      <c r="W9" s="75"/>
      <c r="X9" s="75"/>
      <c r="Y9" s="75"/>
      <c r="Z9" s="76"/>
      <c r="AA9" s="71" t="s">
        <v>22</v>
      </c>
      <c r="AB9" s="72"/>
      <c r="AC9" s="72"/>
      <c r="AD9" s="72"/>
      <c r="AE9" s="73"/>
      <c r="AF9" s="68" t="s">
        <v>23</v>
      </c>
      <c r="AG9" s="69"/>
      <c r="AH9" s="69"/>
      <c r="AI9" s="69"/>
      <c r="AJ9" s="70"/>
      <c r="AK9" s="65" t="s">
        <v>24</v>
      </c>
      <c r="AL9" s="66"/>
      <c r="AM9" s="66"/>
      <c r="AN9" s="66"/>
      <c r="AO9" s="67"/>
      <c r="AP9" s="63" t="s">
        <v>25</v>
      </c>
      <c r="AQ9" s="64"/>
      <c r="AR9" s="64"/>
    </row>
    <row r="10" spans="1:44" s="20" customFormat="1" ht="27.6">
      <c r="A10" s="25" t="s">
        <v>26</v>
      </c>
      <c r="B10" s="25" t="s">
        <v>27</v>
      </c>
      <c r="C10" s="85"/>
      <c r="D10" s="85"/>
      <c r="E10" s="25" t="s">
        <v>28</v>
      </c>
      <c r="F10" s="25" t="s">
        <v>29</v>
      </c>
      <c r="G10" s="16" t="s">
        <v>30</v>
      </c>
      <c r="H10" s="16" t="s">
        <v>31</v>
      </c>
      <c r="I10" s="16" t="s">
        <v>32</v>
      </c>
      <c r="J10" s="16" t="s">
        <v>33</v>
      </c>
      <c r="K10" s="16" t="s">
        <v>34</v>
      </c>
      <c r="L10" s="17" t="s">
        <v>35</v>
      </c>
      <c r="M10" s="17" t="s">
        <v>36</v>
      </c>
      <c r="N10" s="17" t="s">
        <v>37</v>
      </c>
      <c r="O10" s="17" t="s">
        <v>38</v>
      </c>
      <c r="P10" s="17" t="s">
        <v>39</v>
      </c>
      <c r="Q10" s="17" t="s">
        <v>40</v>
      </c>
      <c r="R10" s="19" t="s">
        <v>41</v>
      </c>
      <c r="S10" s="19" t="s">
        <v>42</v>
      </c>
      <c r="T10" s="19" t="s">
        <v>43</v>
      </c>
      <c r="U10" s="19" t="s">
        <v>44</v>
      </c>
      <c r="V10" s="24" t="s">
        <v>45</v>
      </c>
      <c r="W10" s="24" t="s">
        <v>46</v>
      </c>
      <c r="X10" s="24" t="s">
        <v>20</v>
      </c>
      <c r="Y10" s="24" t="s">
        <v>47</v>
      </c>
      <c r="Z10" s="24" t="s">
        <v>48</v>
      </c>
      <c r="AA10" s="18" t="s">
        <v>45</v>
      </c>
      <c r="AB10" s="18" t="s">
        <v>46</v>
      </c>
      <c r="AC10" s="18" t="s">
        <v>20</v>
      </c>
      <c r="AD10" s="18" t="s">
        <v>47</v>
      </c>
      <c r="AE10" s="18" t="s">
        <v>48</v>
      </c>
      <c r="AF10" s="23" t="s">
        <v>45</v>
      </c>
      <c r="AG10" s="23" t="s">
        <v>46</v>
      </c>
      <c r="AH10" s="23" t="s">
        <v>20</v>
      </c>
      <c r="AI10" s="23" t="s">
        <v>47</v>
      </c>
      <c r="AJ10" s="23" t="s">
        <v>48</v>
      </c>
      <c r="AK10" s="22" t="s">
        <v>45</v>
      </c>
      <c r="AL10" s="22" t="s">
        <v>46</v>
      </c>
      <c r="AM10" s="22" t="s">
        <v>20</v>
      </c>
      <c r="AN10" s="22" t="s">
        <v>47</v>
      </c>
      <c r="AO10" s="22" t="s">
        <v>48</v>
      </c>
      <c r="AP10" s="21" t="s">
        <v>45</v>
      </c>
      <c r="AQ10" s="21" t="s">
        <v>46</v>
      </c>
      <c r="AR10" s="21" t="s">
        <v>20</v>
      </c>
    </row>
    <row r="11" spans="1:44" s="5" customFormat="1" ht="409.6">
      <c r="A11" s="4" t="s">
        <v>49</v>
      </c>
      <c r="B11" s="3" t="s">
        <v>50</v>
      </c>
      <c r="C11" s="11" t="s">
        <v>51</v>
      </c>
      <c r="D11" s="11" t="s">
        <v>52</v>
      </c>
      <c r="E11" s="11" t="s">
        <v>53</v>
      </c>
      <c r="F11" s="11" t="s">
        <v>54</v>
      </c>
      <c r="G11" s="2" t="s">
        <v>55</v>
      </c>
      <c r="H11" s="3" t="s">
        <v>56</v>
      </c>
      <c r="I11" s="40" t="s">
        <v>57</v>
      </c>
      <c r="J11" s="42">
        <v>0.9</v>
      </c>
      <c r="K11" s="41" t="s">
        <v>58</v>
      </c>
      <c r="L11" s="12" t="s">
        <v>59</v>
      </c>
      <c r="M11" s="43">
        <v>0.9</v>
      </c>
      <c r="N11" s="43">
        <v>0.9</v>
      </c>
      <c r="O11" s="43">
        <v>0.9</v>
      </c>
      <c r="P11" s="43">
        <v>0.9</v>
      </c>
      <c r="Q11" s="43">
        <f>AVERAGE(M11:P11)</f>
        <v>0.9</v>
      </c>
      <c r="R11" s="45" t="s">
        <v>60</v>
      </c>
      <c r="S11" s="3" t="s">
        <v>61</v>
      </c>
      <c r="T11" s="2" t="s">
        <v>9</v>
      </c>
      <c r="U11" s="2" t="s">
        <v>9</v>
      </c>
      <c r="V11" s="43">
        <f>M11</f>
        <v>0.9</v>
      </c>
      <c r="W11" s="47">
        <f>2/2</f>
        <v>1</v>
      </c>
      <c r="X11" s="52">
        <f t="shared" ref="X11" si="0">IFERROR(IF(W11/V11&gt;1,1,W11/V11),0)</f>
        <v>1</v>
      </c>
      <c r="Y11" s="2" t="s">
        <v>62</v>
      </c>
      <c r="Z11" s="2" t="s">
        <v>63</v>
      </c>
      <c r="AA11" s="44">
        <f t="shared" ref="AA11" si="1">N11</f>
        <v>0.9</v>
      </c>
      <c r="AB11" s="30">
        <v>0</v>
      </c>
      <c r="AC11" s="27">
        <f t="shared" ref="AC11" si="2">IFERROR(IF(AB11/AA11&gt;1,1,AB11/AA11),0)</f>
        <v>0</v>
      </c>
      <c r="AD11" s="2"/>
      <c r="AE11" s="54" t="s">
        <v>64</v>
      </c>
      <c r="AF11" s="44">
        <f t="shared" ref="AF11" si="3">O11</f>
        <v>0.9</v>
      </c>
      <c r="AG11" s="30"/>
      <c r="AH11" s="27">
        <f t="shared" ref="AH11" si="4">IFERROR(IF(AG11/AF11&gt;1,1,AG11/AF11),0)</f>
        <v>0</v>
      </c>
      <c r="AI11" s="2"/>
      <c r="AJ11" s="2"/>
      <c r="AK11" s="44">
        <f t="shared" ref="AK11" si="5">P11</f>
        <v>0.9</v>
      </c>
      <c r="AL11" s="30"/>
      <c r="AM11" s="27">
        <f t="shared" ref="AM11" si="6">IFERROR(IF(AL11/AK11&gt;1,1,AL11/AK11),0)</f>
        <v>0</v>
      </c>
      <c r="AN11" s="2"/>
      <c r="AO11" s="2"/>
      <c r="AP11" s="48">
        <f>Q11</f>
        <v>0.9</v>
      </c>
      <c r="AQ11" s="50">
        <f>IFERROR(AVERAGE(W11,AB11,AG11,AL11)*0.25,0)</f>
        <v>0.125</v>
      </c>
      <c r="AR11" s="49">
        <f>IFERROR(IF(AQ11/AP11&gt;1,1,AQ11/AP11),0)</f>
        <v>0.1388888888888889</v>
      </c>
    </row>
    <row r="12" spans="1:44" s="39" customFormat="1" ht="21">
      <c r="A12" s="15"/>
      <c r="B12" s="15" t="s">
        <v>65</v>
      </c>
      <c r="C12" s="15"/>
      <c r="D12" s="15"/>
      <c r="E12" s="15"/>
      <c r="F12" s="15"/>
      <c r="G12" s="15"/>
      <c r="H12" s="15"/>
      <c r="I12" s="15"/>
      <c r="J12" s="15"/>
      <c r="K12" s="15"/>
      <c r="L12" s="15"/>
      <c r="M12" s="29"/>
      <c r="N12" s="29"/>
      <c r="O12" s="29"/>
      <c r="P12" s="29"/>
      <c r="Q12" s="29"/>
      <c r="R12" s="15"/>
      <c r="S12" s="15"/>
      <c r="T12" s="15"/>
      <c r="U12" s="15"/>
      <c r="V12" s="15"/>
      <c r="W12" s="28"/>
      <c r="X12" s="53">
        <f>AVERAGE(X11:X11)</f>
        <v>1</v>
      </c>
      <c r="Y12" s="15"/>
      <c r="Z12" s="15"/>
      <c r="AA12" s="29"/>
      <c r="AB12" s="28"/>
      <c r="AC12" s="31">
        <f>AVERAGE(AC11:AC11)</f>
        <v>0</v>
      </c>
      <c r="AD12" s="15"/>
      <c r="AE12" s="15"/>
      <c r="AF12" s="29"/>
      <c r="AG12" s="28"/>
      <c r="AH12" s="31">
        <f>AVERAGE(AH11:AH11)</f>
        <v>0</v>
      </c>
      <c r="AI12" s="15"/>
      <c r="AJ12" s="15"/>
      <c r="AK12" s="29"/>
      <c r="AL12" s="28"/>
      <c r="AM12" s="31">
        <f>AVERAGE(AM11:AM11)</f>
        <v>0</v>
      </c>
      <c r="AN12" s="15"/>
      <c r="AO12" s="15"/>
      <c r="AP12" s="29"/>
      <c r="AQ12" s="28"/>
      <c r="AR12" s="51">
        <f>AVERAGE(AR11:AR11)</f>
        <v>0.1388888888888889</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1 AP11 AA11 AF11 AK11 W12:X12 AC11:AC12 AH11:AH12 AM11:AM12 AR11:AR12"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I13:I1048576</xm:sqref>
        </x14:dataValidation>
        <x14:dataValidation type="list" allowBlank="1" showInputMessage="1" showErrorMessage="1" xr:uid="{D42C5450-6ED3-4564-A887-50449244D0BF}">
          <x14:formula1>
            <xm:f>Listas!$B$2:$B$13</xm:f>
          </x14:formula1>
          <xm:sqref>C11</xm:sqref>
        </x14:dataValidation>
        <x14:dataValidation type="list" allowBlank="1" showInputMessage="1" showErrorMessage="1" xr:uid="{368CAFF5-BE04-4FFF-B338-51D69BA23554}">
          <x14:formula1>
            <xm:f>Listas!$C$2:$C$10</xm:f>
          </x14:formula1>
          <xm:sqref>D11</xm:sqref>
        </x14:dataValidation>
        <x14:dataValidation type="list" allowBlank="1" showInputMessage="1" showErrorMessage="1" xr:uid="{644DEEAA-0D3C-4060-99CA-C576A2F91A4D}">
          <x14:formula1>
            <xm:f>Listas!$F$2:$F$4</xm:f>
          </x14:formula1>
          <xm:sqref>G11</xm:sqref>
        </x14:dataValidation>
        <x14:dataValidation type="list" allowBlank="1" showInputMessage="1" showErrorMessage="1" xr:uid="{F27B990B-F8E1-43B0-B8F7-E94519E68711}">
          <x14:formula1>
            <xm:f>Listas!$G$2:$G$5</xm:f>
          </x14:formula1>
          <xm:sqref>L11</xm:sqref>
        </x14:dataValidation>
        <x14:dataValidation type="list" allowBlank="1" showInputMessage="1" showErrorMessage="1" xr:uid="{04D58E5A-C535-424D-AAB5-8991AB9C5DFB}">
          <x14:formula1>
            <xm:f>Listas!$D$2:$D$9</xm:f>
          </x14:formula1>
          <xm:sqref>E11</xm:sqref>
        </x14:dataValidation>
        <x14:dataValidation type="list" allowBlank="1" showInputMessage="1" showErrorMessage="1" xr:uid="{80A19DC1-4D67-4B84-B2EE-734B5921D124}">
          <x14:formula1>
            <xm:f>Listas!$A$2:$A$25</xm:f>
          </x14:formula1>
          <xm:sqref>T11:U11</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4.45"/>
  <cols>
    <col min="1" max="1" width="29" style="34" bestFit="1" customWidth="1"/>
    <col min="2" max="2" width="70.42578125" style="34" customWidth="1"/>
  </cols>
  <sheetData>
    <row r="1" spans="1:2" ht="21">
      <c r="A1" s="86" t="s">
        <v>66</v>
      </c>
      <c r="B1" s="86"/>
    </row>
    <row r="2" spans="1:2" ht="21">
      <c r="A2" s="38" t="s">
        <v>67</v>
      </c>
      <c r="B2" s="38" t="s">
        <v>7</v>
      </c>
    </row>
    <row r="3" spans="1:2">
      <c r="A3" s="36" t="s">
        <v>68</v>
      </c>
      <c r="B3" s="37" t="s">
        <v>69</v>
      </c>
    </row>
    <row r="4" spans="1:2" ht="43.15">
      <c r="A4" s="36" t="s">
        <v>70</v>
      </c>
      <c r="B4" s="37" t="s">
        <v>71</v>
      </c>
    </row>
    <row r="5" spans="1:2" ht="43.15">
      <c r="A5" s="36" t="s">
        <v>72</v>
      </c>
      <c r="B5" s="37" t="s">
        <v>73</v>
      </c>
    </row>
    <row r="6" spans="1:2" ht="43.15">
      <c r="A6" s="36" t="s">
        <v>74</v>
      </c>
      <c r="B6" s="37" t="s">
        <v>75</v>
      </c>
    </row>
    <row r="7" spans="1:2">
      <c r="A7" s="36" t="s">
        <v>76</v>
      </c>
      <c r="B7" s="37" t="s">
        <v>77</v>
      </c>
    </row>
    <row r="8" spans="1:2">
      <c r="A8" s="36" t="s">
        <v>78</v>
      </c>
      <c r="B8" s="37" t="s">
        <v>77</v>
      </c>
    </row>
    <row r="9" spans="1:2" ht="144">
      <c r="A9" s="36" t="s">
        <v>79</v>
      </c>
      <c r="B9" s="37" t="s">
        <v>80</v>
      </c>
    </row>
    <row r="10" spans="1:2" ht="28.9">
      <c r="A10" s="36" t="s">
        <v>81</v>
      </c>
      <c r="B10" s="37" t="s">
        <v>82</v>
      </c>
    </row>
    <row r="11" spans="1:2" ht="28.9">
      <c r="A11" s="36" t="s">
        <v>83</v>
      </c>
      <c r="B11" s="37" t="s">
        <v>84</v>
      </c>
    </row>
    <row r="12" spans="1:2" ht="72">
      <c r="A12" s="36" t="s">
        <v>85</v>
      </c>
      <c r="B12" s="37" t="s">
        <v>86</v>
      </c>
    </row>
    <row r="13" spans="1:2" ht="28.9">
      <c r="A13" s="36" t="s">
        <v>87</v>
      </c>
      <c r="B13" s="37" t="s">
        <v>88</v>
      </c>
    </row>
    <row r="14" spans="1:2" ht="230.45">
      <c r="A14" s="36" t="s">
        <v>89</v>
      </c>
      <c r="B14" s="37" t="s">
        <v>90</v>
      </c>
    </row>
    <row r="15" spans="1:2" ht="28.9">
      <c r="A15" s="36" t="s">
        <v>91</v>
      </c>
      <c r="B15" s="37" t="s">
        <v>92</v>
      </c>
    </row>
    <row r="16" spans="1:2" ht="28.9">
      <c r="A16" s="36" t="s">
        <v>93</v>
      </c>
      <c r="B16" s="37" t="s">
        <v>94</v>
      </c>
    </row>
    <row r="17" spans="1:2" ht="28.9">
      <c r="A17" s="36" t="s">
        <v>95</v>
      </c>
      <c r="B17" s="37" t="s">
        <v>96</v>
      </c>
    </row>
    <row r="18" spans="1:2" ht="28.9">
      <c r="A18" s="36" t="s">
        <v>97</v>
      </c>
      <c r="B18" s="37" t="s">
        <v>98</v>
      </c>
    </row>
    <row r="19" spans="1:2" ht="28.9">
      <c r="A19" s="36" t="s">
        <v>99</v>
      </c>
      <c r="B19" s="37" t="s">
        <v>100</v>
      </c>
    </row>
    <row r="20" spans="1:2" ht="57.6">
      <c r="A20" s="36" t="s">
        <v>101</v>
      </c>
      <c r="B20" s="37" t="s">
        <v>102</v>
      </c>
    </row>
    <row r="21" spans="1:2" ht="43.15">
      <c r="A21" s="36" t="s">
        <v>103</v>
      </c>
      <c r="B21" s="37" t="s">
        <v>104</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4.4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105</v>
      </c>
      <c r="B1" s="26" t="s">
        <v>106</v>
      </c>
      <c r="C1" s="26" t="s">
        <v>107</v>
      </c>
      <c r="D1" s="26" t="s">
        <v>108</v>
      </c>
      <c r="E1" s="26" t="s">
        <v>109</v>
      </c>
      <c r="F1" s="26" t="s">
        <v>30</v>
      </c>
      <c r="G1" s="26" t="s">
        <v>35</v>
      </c>
      <c r="H1" s="26" t="s">
        <v>2</v>
      </c>
    </row>
    <row r="2" spans="1:8">
      <c r="A2" t="s">
        <v>110</v>
      </c>
      <c r="B2" t="s">
        <v>111</v>
      </c>
      <c r="C2" t="s">
        <v>112</v>
      </c>
      <c r="D2" t="s">
        <v>53</v>
      </c>
      <c r="E2" s="33" t="s">
        <v>54</v>
      </c>
      <c r="F2" t="s">
        <v>55</v>
      </c>
      <c r="G2" t="s">
        <v>113</v>
      </c>
      <c r="H2" t="s">
        <v>114</v>
      </c>
    </row>
    <row r="3" spans="1:8">
      <c r="A3" t="s">
        <v>115</v>
      </c>
      <c r="B3" t="s">
        <v>116</v>
      </c>
      <c r="C3" t="s">
        <v>117</v>
      </c>
      <c r="D3" t="s">
        <v>118</v>
      </c>
      <c r="E3" s="33" t="s">
        <v>119</v>
      </c>
      <c r="F3" t="s">
        <v>120</v>
      </c>
      <c r="G3" t="s">
        <v>59</v>
      </c>
      <c r="H3" t="s">
        <v>121</v>
      </c>
    </row>
    <row r="4" spans="1:8">
      <c r="A4" t="s">
        <v>122</v>
      </c>
      <c r="B4" t="s">
        <v>123</v>
      </c>
      <c r="C4" t="s">
        <v>52</v>
      </c>
      <c r="D4" t="s">
        <v>124</v>
      </c>
      <c r="E4" s="33" t="s">
        <v>125</v>
      </c>
      <c r="F4" t="s">
        <v>126</v>
      </c>
      <c r="G4" t="s">
        <v>127</v>
      </c>
      <c r="H4" t="s">
        <v>128</v>
      </c>
    </row>
    <row r="5" spans="1:8">
      <c r="A5" t="s">
        <v>129</v>
      </c>
      <c r="B5" t="s">
        <v>130</v>
      </c>
      <c r="C5" t="s">
        <v>131</v>
      </c>
      <c r="D5" t="s">
        <v>132</v>
      </c>
      <c r="E5" s="33" t="s">
        <v>133</v>
      </c>
      <c r="G5" t="s">
        <v>134</v>
      </c>
      <c r="H5" t="s">
        <v>3</v>
      </c>
    </row>
    <row r="6" spans="1:8">
      <c r="A6" t="s">
        <v>135</v>
      </c>
      <c r="B6" t="s">
        <v>136</v>
      </c>
      <c r="C6" t="s">
        <v>137</v>
      </c>
      <c r="D6" t="s">
        <v>138</v>
      </c>
      <c r="E6" s="33" t="s">
        <v>139</v>
      </c>
      <c r="H6" t="s">
        <v>140</v>
      </c>
    </row>
    <row r="7" spans="1:8">
      <c r="A7" t="s">
        <v>141</v>
      </c>
      <c r="B7" t="s">
        <v>142</v>
      </c>
      <c r="C7" t="s">
        <v>143</v>
      </c>
      <c r="D7" t="s">
        <v>144</v>
      </c>
      <c r="E7" s="33" t="s">
        <v>145</v>
      </c>
      <c r="H7" t="s">
        <v>146</v>
      </c>
    </row>
    <row r="8" spans="1:8">
      <c r="A8" t="s">
        <v>147</v>
      </c>
      <c r="B8" t="s">
        <v>148</v>
      </c>
      <c r="C8" t="s">
        <v>149</v>
      </c>
      <c r="D8" t="s">
        <v>150</v>
      </c>
      <c r="E8" s="33" t="s">
        <v>151</v>
      </c>
      <c r="H8" t="s">
        <v>152</v>
      </c>
    </row>
    <row r="9" spans="1:8">
      <c r="A9" t="s">
        <v>153</v>
      </c>
      <c r="B9" t="s">
        <v>154</v>
      </c>
      <c r="C9" t="s">
        <v>155</v>
      </c>
      <c r="D9" s="33" t="s">
        <v>156</v>
      </c>
      <c r="E9" s="33" t="s">
        <v>157</v>
      </c>
      <c r="H9" t="s">
        <v>158</v>
      </c>
    </row>
    <row r="10" spans="1:8">
      <c r="A10" t="s">
        <v>159</v>
      </c>
      <c r="B10" t="s">
        <v>160</v>
      </c>
      <c r="C10" t="s">
        <v>161</v>
      </c>
      <c r="E10" s="33" t="s">
        <v>162</v>
      </c>
      <c r="H10" t="s">
        <v>163</v>
      </c>
    </row>
    <row r="11" spans="1:8">
      <c r="A11" t="s">
        <v>164</v>
      </c>
      <c r="B11" t="s">
        <v>165</v>
      </c>
      <c r="E11" s="33" t="s">
        <v>166</v>
      </c>
      <c r="H11" t="s">
        <v>167</v>
      </c>
    </row>
    <row r="12" spans="1:8">
      <c r="A12" t="s">
        <v>168</v>
      </c>
      <c r="B12" t="s">
        <v>51</v>
      </c>
      <c r="E12" s="33" t="s">
        <v>169</v>
      </c>
      <c r="H12" t="s">
        <v>170</v>
      </c>
    </row>
    <row r="13" spans="1:8">
      <c r="A13" t="s">
        <v>171</v>
      </c>
      <c r="B13" t="s">
        <v>172</v>
      </c>
      <c r="E13" s="33" t="s">
        <v>173</v>
      </c>
    </row>
    <row r="14" spans="1:8">
      <c r="A14" t="s">
        <v>174</v>
      </c>
      <c r="E14" s="33" t="s">
        <v>175</v>
      </c>
      <c r="F14" s="10"/>
    </row>
    <row r="15" spans="1:8">
      <c r="A15" t="s">
        <v>176</v>
      </c>
      <c r="E15" s="33" t="s">
        <v>177</v>
      </c>
      <c r="F15" s="10"/>
    </row>
    <row r="16" spans="1:8">
      <c r="A16" t="s">
        <v>178</v>
      </c>
      <c r="E16" s="33" t="s">
        <v>179</v>
      </c>
      <c r="F16" s="10"/>
    </row>
    <row r="17" spans="1:6">
      <c r="A17" t="s">
        <v>180</v>
      </c>
      <c r="E17" s="33" t="s">
        <v>181</v>
      </c>
      <c r="F17" s="10"/>
    </row>
    <row r="18" spans="1:6">
      <c r="A18" t="s">
        <v>182</v>
      </c>
      <c r="E18" s="33" t="s">
        <v>183</v>
      </c>
      <c r="F18" s="10"/>
    </row>
    <row r="19" spans="1:6">
      <c r="A19" t="s">
        <v>184</v>
      </c>
      <c r="E19" s="33" t="s">
        <v>185</v>
      </c>
      <c r="F19" s="10"/>
    </row>
    <row r="20" spans="1:6">
      <c r="A20" t="s">
        <v>186</v>
      </c>
      <c r="E20" s="33" t="s">
        <v>187</v>
      </c>
      <c r="F20" s="10"/>
    </row>
    <row r="21" spans="1:6">
      <c r="A21" t="s">
        <v>9</v>
      </c>
      <c r="D21" s="33"/>
      <c r="E21" s="33" t="s">
        <v>188</v>
      </c>
      <c r="F21" s="10"/>
    </row>
    <row r="22" spans="1:6">
      <c r="A22" t="s">
        <v>189</v>
      </c>
      <c r="E22" s="33" t="s">
        <v>156</v>
      </c>
    </row>
    <row r="23" spans="1:6">
      <c r="A23" t="s">
        <v>190</v>
      </c>
    </row>
    <row r="24" spans="1:6">
      <c r="A24" t="s">
        <v>191</v>
      </c>
    </row>
    <row r="25" spans="1:6">
      <c r="A25" t="s">
        <v>192</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6591EE4C-7512-46EE-AC1F-DE993A081848}"/>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