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defaultThemeVersion="166925"/>
  <mc:AlternateContent xmlns:mc="http://schemas.openxmlformats.org/markup-compatibility/2006">
    <mc:Choice Requires="x15">
      <x15ac:absPath xmlns:x15ac="http://schemas.microsoft.com/office/spreadsheetml/2010/11/ac" url="C:\Users\julia\Downloads\OneDrive_2026-08-19\TRIMESTRE II PI PESV\"/>
    </mc:Choice>
  </mc:AlternateContent>
  <xr:revisionPtr revIDLastSave="2" documentId="13_ncr:1_{A1012540-15D4-4D30-B365-B9608A2B0487}" xr6:coauthVersionLast="47" xr6:coauthVersionMax="47" xr10:uidLastSave="{D94862EA-C57B-4EA6-97CE-365059B9F560}"/>
  <bookViews>
    <workbookView xWindow="-120" yWindow="-120" windowWidth="20730" windowHeight="11040" xr2:uid="{00000000-000D-0000-FFFF-FFFF00000000}"/>
  </bookViews>
  <sheets>
    <sheet name="PI" sheetId="1" r:id="rId1"/>
    <sheet name="Instrucciones" sheetId="3" r:id="rId2"/>
    <sheet name="Listas" sheetId="2" r:id="rId3"/>
  </sheets>
  <definedNames>
    <definedName name="_xlnm._FilterDatabase" localSheetId="0" hidden="1">PI!$D$11:$D$16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2" i="1" l="1"/>
  <c r="AR11" i="1"/>
  <c r="AQ12" i="1"/>
  <c r="AQ14" i="1"/>
  <c r="AQ16" i="1" l="1"/>
  <c r="AA11" i="1"/>
  <c r="AC11" i="1" s="1"/>
  <c r="AQ13" i="1"/>
  <c r="AQ11" i="1"/>
  <c r="AC16" i="1"/>
  <c r="AA15" i="1"/>
  <c r="AC15" i="1" s="1"/>
  <c r="AC14" i="1"/>
  <c r="AC13" i="1"/>
  <c r="AC12" i="1"/>
  <c r="AQ15" i="1"/>
  <c r="AP14" i="1"/>
  <c r="AR14" i="1" s="1"/>
  <c r="AK14" i="1"/>
  <c r="AM14" i="1" s="1"/>
  <c r="AF14" i="1"/>
  <c r="AH14" i="1" s="1"/>
  <c r="V14" i="1"/>
  <c r="X14" i="1" s="1"/>
  <c r="AP13" i="1"/>
  <c r="AK13" i="1"/>
  <c r="AM13" i="1" s="1"/>
  <c r="AF13" i="1"/>
  <c r="AH13" i="1" s="1"/>
  <c r="V13" i="1"/>
  <c r="X13" i="1" s="1"/>
  <c r="Q16" i="1"/>
  <c r="AP16" i="1" s="1"/>
  <c r="Q14" i="1"/>
  <c r="Q13" i="1"/>
  <c r="Q12" i="1"/>
  <c r="AP12" i="1" s="1"/>
  <c r="Q11" i="1"/>
  <c r="AP11" i="1" s="1"/>
  <c r="AK15" i="1"/>
  <c r="AM15" i="1" s="1"/>
  <c r="AF15" i="1"/>
  <c r="AH15" i="1" s="1"/>
  <c r="V15" i="1"/>
  <c r="X15" i="1" s="1"/>
  <c r="Q15" i="1"/>
  <c r="AP15" i="1" s="1"/>
  <c r="AK16" i="1"/>
  <c r="AM16" i="1" s="1"/>
  <c r="AK12" i="1"/>
  <c r="AM12" i="1" s="1"/>
  <c r="AK11" i="1"/>
  <c r="AM11" i="1" s="1"/>
  <c r="AF16" i="1"/>
  <c r="AH16" i="1" s="1"/>
  <c r="AF12" i="1"/>
  <c r="AH12" i="1" s="1"/>
  <c r="AF11" i="1"/>
  <c r="AH11" i="1" s="1"/>
  <c r="V12" i="1"/>
  <c r="X12" i="1" s="1"/>
  <c r="V16" i="1"/>
  <c r="X16" i="1" s="1"/>
  <c r="V11" i="1"/>
  <c r="X11" i="1" s="1"/>
  <c r="AR15" i="1" l="1"/>
  <c r="AR16" i="1"/>
  <c r="AR13" i="1"/>
  <c r="X17" i="1"/>
  <c r="AM17" i="1"/>
  <c r="AC17" i="1"/>
  <c r="AH17" i="1"/>
  <c r="AR1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<sst xmlns="http://schemas.openxmlformats.org/spreadsheetml/2006/main" count="326" uniqueCount="244">
  <si>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</si>
  <si>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</si>
  <si>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NOMBRE PLAN</t>
  </si>
  <si>
    <t xml:space="preserve">Plan Estratégico de Seguridad Vial </t>
  </si>
  <si>
    <t>CONTROL DE CAMBIOS</t>
  </si>
  <si>
    <t>VERSIÓN</t>
  </si>
  <si>
    <t>FECHA</t>
  </si>
  <si>
    <t>DESCRIPCIÓN</t>
  </si>
  <si>
    <t>DEPENDENCIAS ASOCIADAS</t>
  </si>
  <si>
    <t>DA - Dirección Administrativa</t>
  </si>
  <si>
    <t>Publicación del plan de gestión aprobado CIGD. Caso HOLA: 24157</t>
  </si>
  <si>
    <t>05 de mayo de 2026</t>
  </si>
  <si>
    <t>Publicación del seguimiento con corte a 31/03/2026. Para el I trimestre de la vigencia 2026, el Plan de Seguridad Vial obtuvo un nivel de desempeño de 100.00% y 27.67% acumulado para la vigencia</t>
  </si>
  <si>
    <t>AÑO VIGENCIA</t>
  </si>
  <si>
    <t>20 de agosto de 2026</t>
  </si>
  <si>
    <t>Publicación del seguimiento con corte a 30/06/2026. Para el II trimestre de la vigencia 2026, el Plan de Seguridad Vial obtuvo un nivel de desempeño de 100.00% y 33,41% acumulado para la vigencia</t>
  </si>
  <si>
    <t>META</t>
  </si>
  <si>
    <t>FUENTE DE FINANCIAMIENTO</t>
  </si>
  <si>
    <t>OBJETIVOS ESTRATÉGICOS</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</si>
  <si>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</si>
  <si>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</si>
  <si>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</si>
  <si>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</si>
  <si>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</si>
  <si>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</si>
  <si>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</si>
  <si>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</si>
  <si>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</si>
  <si>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</si>
  <si>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</si>
  <si>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</si>
  <si>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</si>
  <si>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</si>
  <si>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</si>
  <si>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</si>
  <si>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</si>
  <si>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</si>
  <si>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</si>
  <si>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</si>
  <si>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</si>
  <si>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</si>
  <si>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</si>
  <si>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</si>
  <si>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</si>
  <si>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INFORMACIÓN</t>
  </si>
  <si>
    <t>RESPONSABLE EJECUCIÓN</t>
  </si>
  <si>
    <t>RESPONSABLE REPORTE</t>
  </si>
  <si>
    <t>PROGRAMADO</t>
  </si>
  <si>
    <t>EJECUTADO</t>
  </si>
  <si>
    <t>ANÁLISIS CUALITATIVO</t>
  </si>
  <si>
    <t xml:space="preserve">DESCRIPCIÓN EVIDENCIA </t>
  </si>
  <si>
    <t>MT1</t>
  </si>
  <si>
    <t>Ejecutar el 90% de las actividades establecidas en el plan de trabajo del Plan Estratégico de Seguridad Vial 2026, en la fase de implementación (Hacer), conforme a lo programado.</t>
  </si>
  <si>
    <t>8179 - Fortalecimiento de la gestión administrativa y operativa de la Secretaria Distrital de Gobierno Bogotá D.C.</t>
  </si>
  <si>
    <t>PEI - Propiciar la revolución del servicio con criterios de calidad, calidez, eficacia, oportunidad, sostenibilidad y transformación digital.</t>
  </si>
  <si>
    <t>No Aplica</t>
  </si>
  <si>
    <t>Eficacia</t>
  </si>
  <si>
    <t xml:space="preserve">Porcentaje de actividades ejecutadas del PESV 2026 en la fase de implementación (Hacer)
</t>
  </si>
  <si>
    <t>Porcentaje</t>
  </si>
  <si>
    <t>(Número de actividades ejecutadas del plan de trabajo en la fase Hacer
/ Número total de actividades del plan de trabajo programadas en la fase Hacer) × 100</t>
  </si>
  <si>
    <t>Constante</t>
  </si>
  <si>
    <t>Evidencias de la ejecución de las actividades que podrían ser:
• Registro fotográfico.
• Registros de asistencia
• Actas de reunión
• Informes de inspección
• Registros de información</t>
  </si>
  <si>
    <t xml:space="preserve">teams /citación y  listados de   asistencia </t>
  </si>
  <si>
    <t>SGI - Subsecretaría de Gestión Institucional</t>
  </si>
  <si>
    <t xml:space="preserve">Las actividades realizadas para el cumplimiento de la meta I son: 
4.	Se Realizaron las reuniones del Comité de Seguridad Vial
5.	Se inspeccionaron los extintores de los vehículos 
7.	Se inspeccionaron los botiquines de primeros auxilios de los vehículos
8.	Se realiza el monitoreo de estatus de infracciones de tránsito
9.	Se realizo el seguimiento a jornada laboral de los conductores
11.	Se realizaron las pruebas tamiz para la medición de alcoholemia a conductores de planta
12.	Se realizo el seguimiento a inspecciones preoperacionales de vehículos y equipos viales
13.	Se realizo la inspección a la infraestructura vial interna
18.	Capacitación/Sensibilización prevención de la distracción
19.	Socialización/Sensibilización política de seguridad vial
22.	Sensibilización protección de actores viales vulnerables
23.	Seguimiento a reporte de siniestros viales Alcaldías Locales
24.	Seguimiento al Plan Estratégico de Seguridad Vial Alcaldías locales (PESV)
Lo que da cuenta del cumplimiento de todas las actividades programadas para esta meta. 
</t>
  </si>
  <si>
    <t xml:space="preserve">4.	PDF de las actas de las reuniones del Comité de Seguridad Vial. 
5.	PDF del formato utilizado para la inspección de los extintores de los vehículos. 
7.	PDF del formato utilizado para la inspección de botiquines. 
8.	PDF del formato con el cual se realiza el seguimiento a las infracciones de transito 
9.	Excel con el seguimiento de las horas extras de los conductores de planta de la SDG Nivel central 
11.	PDF del correo electrónico con el cual se programó a la IPS para realizar la toma de las pruebas y el formato de asistencia en donde se evidencia la toma de estas. 
12 PDF de los formatos preoperacionales aplicados a cada vehículo. 
13 Formato de inspección a los parqueaderos conde se evidencia las recomendaciones. 
18,Listado de asistencia de la Capacitación/Sensibilización prevención de la distracción
19 Listado de asistencia a la Socialización/Sensibilización política de seguridad vial
22.	 PDF del correo con el cual se realizó la convocatoria a la capacitación y PDF de la presentación utilizada para la Sensibilización protección de actores viales vulnerables
23Excel donde se evidencia el seguimiento de la siniestralidad en Alcaldías Locales 
24 Actas de reuniones de las alcaldías locales visitadas. 
</t>
  </si>
  <si>
    <t xml:space="preserve">1.	Realizar actualización de la política de seguridad vial, objetivos y metas, conforme a la Resolución 20223040040595
4.	Realizar seguimiento a reuniones Comité de Seguridad Vial
5.	Realizar inspección a extintores de vehículos 
7.	Realizar inspección de botiquines de primeros auxilios de los vehículos
8.	Realizar monitoreo de estatus de infracciones de tránsito
9.	Realizar seguimiento a jornada laboral de conductores
10.	Capacitación y/o sensibilización sobre elementos distractorios en la conducción
11.	Realización y seguimiento de pruebas tamiz para la medición de alcoholemia a conductores de planta
12.	Realizar seguimiento a  inspecciones preoperacionales de vehículos y equipos viales
14.	Divulgación de los Procedimientos Operativos Normalizados viales: PONS en planes de emergencia del nivel central y alcaldías locales
16.	Capacitación/Sensibilización gestión de la velocidad segura
17.	Capacitación/Sensibilización prevención de la fatiga
18.	Capacitación/Sensibilización prevención de la distracción 
20.	Socialización/Sensibilización política de alcohol y drogas
21.	Sensibilización cero tolerancia a la conducción bajo los efectos del alcohol y sustancias psicoactivas 
23.	Seguimiento a reporte de siniestros viales Alcaldías Locales 
24.	Seguimiento al Plan Estratégico de Seguridad Vial Alcaldías locales (PESV) 
29.	Elaboración y seguimiento a los planes de mejoramiento, producto de medición de indicadores, auditorias y visitas de verificación del PESV
</t>
  </si>
  <si>
    <t>1.PDF de las nota de  publicación actualización de la política de seguridad vial
4. PDF de las actas de las reuniones del Comité de Seguridad Vial.
5. PDF del formato utilizado para la inspección de los extintores de los vehículos. 
7. PDF del formato utilizado para la inspección de botiquines.
8. PDF del formato con el cual se realiza el seguimiento a las infracciones de transito. 
9. Excel con el seguimiento de las horas extras de los conductores de planta de la SDG Nivel central. 
10.Listado de asistencia de la Capacitación y/o sensibilización sobre elementos distractorios en la conducción.
11.Listado de asistencia Realización y seguimiento de pruebas tamiz para la medición de alcoholemia a conductores de planta y alcaldías.
12.Formato de seguimiento a inspecciones preoperacionales de vehículos y equipos viales.
14.Listado de asistencia Divulgación de los Procedimientos Operativos Normalizados viales: PONS en planes de emergencia del nivel central y alcaldías locales
16.PDF de acta de asistencia  Capacitación/Sensibilización gestión de la velocidad segura
17.PDF de acta de asistencia Capacitación/Sensibilización prevención de la fatiga
18.PDF de Listado de asistencia de Capacitación/Sensibilización prevención de la distracción
20.PDF de acta de asistencia Socialización/Sensibilización política de alcohol y drogas
21.PDF  de Listado de asistencia de Sensibilización cero tolerancia a la conducción bajo los efectos del alcohol y sustancias psicoactivas
23. PDF del correo electrónico con Seguimiento a reporte de siniestros viales Alcaldías Locales 
24. PDF con informe y actas de Seguimiento al Plan Estratégico de Seguridad Vial Alcaldías locales (PESV) 
29. PDF informe Elaboración y seguimiento a los planes de mejoramiento, producto de medición de indicadores, auditorias y visitas de verificación del PESV</t>
  </si>
  <si>
    <t>MT2</t>
  </si>
  <si>
    <t>Ejecutar el 85% de las actividades de divulgación y seguimiento programadas en la fase Verificar, como estrategia de monitoreo del cumplimiento de los lineamientos del Plan Estratégico de Seguridad Vial, de acuerdo con la normativa vigente.</t>
  </si>
  <si>
    <t>Porcentaje de actividades ejecutadas del PESV 2026 en la fase de implementación (Hacer)</t>
  </si>
  <si>
    <t>(Número de actividades ejecutadas del plan de trabajo en la fase Verificar 
/ Número total de actividades del plan de trabajo programadas de la fase Verificar) × 100.</t>
  </si>
  <si>
    <t>Evidencias de la ejecución de las actividades que podrían ser:
• Actas de reunión
• Registros de asistencia
• Informes de inspección
• Registros de información</t>
  </si>
  <si>
    <t>teams /citación y  listados de   asistencia  e información propia de la dependencia</t>
  </si>
  <si>
    <t>Las actividades realizadas para el cumplimiento de la meta I son: 
1.	Presentar los avances del PESV al Comité de Gestión y Desempeño Institucional.
2.	Realizar informe de revisión por la dirección del PESV
Lo que demuestra el cumplimiento de todas las actividades programadas en esta meta. 
Los documentos soportes no se entregaron teniendo en cuenta que OAP, no realizo el comite en el mes de marzo el cual seria programado para el mes de abril.</t>
  </si>
  <si>
    <t xml:space="preserve">1.	Presentación en PowerPoint donde se detallan los avances del Plan Estratégico Seguridad Vial.
2.	Informe para la revisión por la Dirección. 
</t>
  </si>
  <si>
    <t>LAs actividades para dar cumplimiento a la meta II son las siguientes:
25.	Realizar seguimiento de indicadores del PESV.
26.	Presentar los avances del PESV al Comité de Gestión y Desempeño Institucional.</t>
  </si>
  <si>
    <t>25. PDF informe indicadores del pesv.
26. PDF Acta del comite de Gestión y Desempeño Institucional realizado en el mes de mayo 2026.</t>
  </si>
  <si>
    <t>MT3</t>
  </si>
  <si>
    <t>Medir el 85% de los indicadores del Plan Estratégico de Seguridad Vial por trimestre, para garantizar su cumplimiento.</t>
  </si>
  <si>
    <t>Porcentaje de indicadores del PESV medidos</t>
  </si>
  <si>
    <t>(Número de indicadores medidos / Número total de indicadores del PESV) ×100</t>
  </si>
  <si>
    <t>Archivo Excel con las fichas técnicas de los indicadores diligenciada.</t>
  </si>
  <si>
    <t xml:space="preserve">Fichas de indicadores </t>
  </si>
  <si>
    <t>Se realiza el diligenciamiento de los indicadores del PESV, #  1,2, 4, 5, 6,7, 8, 9, 10,  11,12 y 13 lo cual se puede evidenciar en las fichas de los indicadores adjuntadas como evidencia de la meta esto refleja un cumplimiento mayor al 85% que es porcentaje de cumplimento.</t>
  </si>
  <si>
    <t>Formato GCO-GCI-F200 ficha indicadores, con los mismo diligenciados a la fecha.</t>
  </si>
  <si>
    <t>Se adjunta el Formato GCO-GCI-F200 ficha indicadores, debidamente diligenciado, para el segundo trimestre.</t>
  </si>
  <si>
    <t>MT4</t>
  </si>
  <si>
    <t>Medir la ejecución del 85% de los Programas de Gestión de Riesgos Críticos y Factores de Desempeño para verificar su implementación y cumplimiento</t>
  </si>
  <si>
    <t>Porcentaje de programas  medidos</t>
  </si>
  <si>
    <t>(Número de programas medidos / Número total de programas programados) × 100</t>
  </si>
  <si>
    <t>Reporte de seguimiento de la ejecución de los Programas (Excel de control, presentación de resultados y acta de revisión)</t>
  </si>
  <si>
    <t>Información propia de la dependencia</t>
  </si>
  <si>
    <t>Actualmente, los programas no se están llevando en un documento oficial; sin embargo, se están realizando actividades para dar cumplimiento a los mismos. Este documento se encuentra en proceso de aseguramiento por parte de la OAP.</t>
  </si>
  <si>
    <t>Se anexan las actas de capacitación. Se envía el documento en formato PDF.</t>
  </si>
  <si>
    <t>Actualmente, los programas no se encuentran formalizados en un documento oficial. No obstante, se están ejecutando las actividades previstas para dar cumplimiento a sus objetivos. El documento correspondiente se encuentra en proceso de aseguramiento por parte de la OAP.</t>
  </si>
  <si>
    <t>Se anexan las actas de las capacitaciones realizadas.</t>
  </si>
  <si>
    <t>MT5</t>
  </si>
  <si>
    <t>Realizar cuatro (4) jornadas de sensibilización en cultura vial, dirigidas a todos los servidores públicos y contratistas, enfocadas en la prevención de siniestros viales y la promoción del autocuidado.</t>
  </si>
  <si>
    <t>Número de jornadas de sensibilización realizadas</t>
  </si>
  <si>
    <t>Jornadas</t>
  </si>
  <si>
    <t>(Número de jornadas de cultura vial realizadas / Numero total de jornadas programas) ×100</t>
  </si>
  <si>
    <t>Suma</t>
  </si>
  <si>
    <t>Evidencias de la ejecución de las actividades que podrían ser:
• Registro fotográfico.
• Registros de asistencia.
• Actas de reunión.</t>
  </si>
  <si>
    <t>Se realiza jornada de sensibilización y/o capacitación enfocada al cuidado de los Actores Viales Vulnerables de acuerdo a la meta.</t>
  </si>
  <si>
    <t xml:space="preserve">Se envía PDF de correo electrónico donde se evidencia la programación de la actividad, PDF de la presentación utilizada para la capacitación y/o sensibilización y PDF del listado de asistencia a la capacitación. </t>
  </si>
  <si>
    <t>Se realizaron dos jornadas de sensibilización dirigidas a servidores públicos y contratistas de la entidad, utilizando herramientas de realidad virtual como estrategia pedagógica para fortalecer la conciencia y la percepción del riesgo frente a la seguridad vial. Durante las actividades se abordaron temas fundamentales para la prevención de siniestros viales, entre ellos la gestión de la fatiga, la importancia del descanso adecuado, la política de cero tolerancia a la conducción bajo los efectos del alcohol y sustancias psicoactivas, así como la promoción de comportamientos seguros en la vía.</t>
  </si>
  <si>
    <t xml:space="preserve">Registro de asistencia a las actividades y registro fotográfico.. </t>
  </si>
  <si>
    <t>MT6</t>
  </si>
  <si>
    <t>Garantizar el 100% de los vehículos del parque automotor institucional con mantenimiento preventivo y/o correctivo documentado.</t>
  </si>
  <si>
    <t>Porcentaje de vehículos con mantenimiento preventivo y/o correctivo documentado.</t>
  </si>
  <si>
    <t>(Número de vehiculos con mantenimientos preventivos y/o correctivos cumplidos / Número total de vehiculos del parque automotor) ×100</t>
  </si>
  <si>
    <t>• Hoja de vida de los vehículos con los mantenimientos realizados registrados  (GCO-GCI-F048)
• Formato orden definitiva de mantenimiento preventivo y/o correctivo parque automotor  (GCO-GCI-F046)</t>
  </si>
  <si>
    <t xml:space="preserve">Documentos propios de la SecretarÍa Distrital de Gobierno  </t>
  </si>
  <si>
    <t>Se realizaron los mantenimientos preventivos y/o correctivos al parque automotor de nivel central.</t>
  </si>
  <si>
    <t>Ordenes de mantenimento preventivo y correctivo</t>
  </si>
  <si>
    <t>Se adjunta el archivo en formato PDF en el que se evidencian las órdenes de servicio correspondientes a los mantenimientos realizados a los vehículos del nivel central.</t>
  </si>
  <si>
    <t>TOTAL</t>
  </si>
  <si>
    <t>INSTRUCCIONES DE DILIGENCIAMIENTO</t>
  </si>
  <si>
    <t>CAMPOS</t>
  </si>
  <si>
    <t>No. META:</t>
  </si>
  <si>
    <t>No diligenciar. La numeración será definida por la OAP.</t>
  </si>
  <si>
    <t>NOMBRE META:</t>
  </si>
  <si>
    <t>Diligenciar bajo la estructura sintáctica "Verbo fuerte en infinitivo + Magnitud (Número entero) + Unidad de medida + Complemento (condiciones de cumplimiento)"</t>
  </si>
  <si>
    <t>FUENTE DE FINANCIAMIENTO:</t>
  </si>
  <si>
    <t>Si las actividades se financiarán únicamente con recursos de Funcionamiento, seleccionar esta opción, de lo contrario retomar de la lista desplegable el proyecto de inversión correspondiente.</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</si>
  <si>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</si>
  <si>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</si>
  <si>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</si>
  <si>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</si>
  <si>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</si>
  <si>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</si>
  <si>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</si>
  <si>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</si>
  <si>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</si>
  <si>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</si>
  <si>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</si>
  <si>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</si>
  <si>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</si>
  <si>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</si>
  <si>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</si>
  <si>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</si>
  <si>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</si>
  <si>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</si>
  <si>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</si>
  <si>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</si>
  <si>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</si>
  <si>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</si>
  <si>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</si>
  <si>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</si>
  <si>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</si>
  <si>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</si>
  <si>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</si>
  <si>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</si>
  <si>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</si>
  <si>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</si>
  <si>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</si>
  <si>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</si>
  <si>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</si>
  <si>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</si>
  <si>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</si>
  <si>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</si>
  <si>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</si>
  <si>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</si>
  <si>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</si>
  <si>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</si>
  <si>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</si>
  <si>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Plan Institucional de Archivos</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</si>
  <si>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</si>
  <si>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</si>
  <si>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</si>
  <si>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2. Direccionamiento Estratégico</t>
  </si>
  <si>
    <t>Política 1.2. Integridad</t>
  </si>
  <si>
    <t>Eficiencia</t>
  </si>
  <si>
    <t>Plan Anual de Vacantes</t>
  </si>
  <si>
    <t>OAC - Oficina Asesora de Comunicaciones</t>
  </si>
  <si>
    <t>7988 - Fortalecimiento de la capacidad institucional y de los actores sociales para la garantía, promoción y protección de los derechos humanos y de libertad religiosa y de conciencia en Bogotá D.C.</t>
  </si>
  <si>
    <t>3. Gestión con Valores para Resultados</t>
  </si>
  <si>
    <t>Política 2.1. Planeación institucional</t>
  </si>
  <si>
    <t>Efectividad</t>
  </si>
  <si>
    <t>Creciente</t>
  </si>
  <si>
    <t>Plan de Previsión de Recursos Humanos</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</si>
  <si>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</si>
  <si>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</si>
  <si>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</si>
  <si>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4. Evaluación de Resultados</t>
  </si>
  <si>
    <t>Política 2.2. Gestión Presupuestal y Eficiencia del Gasto Público</t>
  </si>
  <si>
    <t>Decreciente</t>
  </si>
  <si>
    <t>Plan Estratégico de Talento Humano</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</si>
  <si>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</si>
  <si>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</si>
  <si>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</si>
  <si>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5. Información y Comunicación</t>
  </si>
  <si>
    <t>Política 2.3. Compras y Contratación Pública</t>
  </si>
  <si>
    <t>Plan Institucional de Capacitación</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</si>
  <si>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</si>
  <si>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</si>
  <si>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</si>
  <si>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</si>
  <si>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</si>
  <si>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Plan de Bienestar e Incentivos Institucionales</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</si>
  <si>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</si>
  <si>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</si>
  <si>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</si>
  <si>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</si>
  <si>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</si>
  <si>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Plan de Trabajo Anual en Seguridad y Salud en el Trabajo</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</si>
  <si>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</si>
  <si>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</si>
  <si>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</si>
  <si>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Política 3.3. Seguridad Digital</t>
  </si>
  <si>
    <t>Plan Estratégico de Tecnologías de la Información y las Comunicaciones</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</si>
  <si>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</si>
  <si>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</si>
  <si>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</si>
  <si>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</si>
  <si>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Plan de Tratamiento de Riesgos de Seguridad y Privacidad de la Información</t>
  </si>
  <si>
    <t>DGDL - Dirección para la Gestión del Desarrollo Local</t>
  </si>
  <si>
    <t>8048 - Fortalecimiento Tecnológico para una Administración Más Eficiente en la Secretaría Distrital de Gobierno Bogotá D.C.</t>
  </si>
  <si>
    <t>Política 3.5. Mejora Normativa</t>
  </si>
  <si>
    <t>Plan de Seguridad y Privacidad de la Información</t>
  </si>
  <si>
    <t>DGP - Dirección para la Gestión Policiva</t>
  </si>
  <si>
    <t>Política 3.6. Participación Ciudadana en la Gestión Pública</t>
  </si>
  <si>
    <t>SGGD - Subsecretaría de Gobernabilidad y Garantía de Derechos</t>
  </si>
  <si>
    <t>Funcionamiento</t>
  </si>
  <si>
    <t>Política 3.7. Racionalización de Trámites</t>
  </si>
  <si>
    <t>DDH - Dirección de Derechos Humanos</t>
  </si>
  <si>
    <t>Política 3.8. Servicio al Ciudadano</t>
  </si>
  <si>
    <t>SARLC - Subdirección de Asuntos de Libertad Religiosa y de Conciencia</t>
  </si>
  <si>
    <t>Política 3.9. Gestión Ambiental</t>
  </si>
  <si>
    <t>DAE - Dirección de Asuntos Étnicos</t>
  </si>
  <si>
    <t>Política 4.1. Seguimiento y evaluación del desempeño institucional</t>
  </si>
  <si>
    <t>SAIR - Subdirección de Asuntos Indígenas y Rrom</t>
  </si>
  <si>
    <t>Política 5.1. Gestión Documental</t>
  </si>
  <si>
    <t>SANARP - Subdirección de Asuntos para Comunidades Negras, Afrocolombianas, Raizales y Palenqueras</t>
  </si>
  <si>
    <t>Política 5.2. Transparencia, acceso a la información pública y lucha contra la corrupción</t>
  </si>
  <si>
    <t>DCDS - Dirección de Convivencia y Diálogo Social</t>
  </si>
  <si>
    <t>Política 5.3. Gestión de la Información Estadística</t>
  </si>
  <si>
    <t>Política 6.1. Gestión del Conocimiento y la Innovación</t>
  </si>
  <si>
    <t>DGTH - Dirección de Gestión del Talento Humano</t>
  </si>
  <si>
    <t>Política 7.1. Control Interno</t>
  </si>
  <si>
    <t>DF - Dirección Financiera</t>
  </si>
  <si>
    <t>DTI - Dirección de Tecnologías e Información</t>
  </si>
  <si>
    <t>DC - Dirección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</si>
</sst>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5">
    <font>
      <sz val="11"/>
      <color theme="1"/>
      <name val="Calibri"/>
      <family val="2"/>
      <scheme val="minor"/>
    </font>
    <font>
      <sz val="11"/>
      <color theme="1"/>
      <name val="Calibri"/>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scheme val="major"/>
    </font>
    <font>
      <sz val="11"/>
      <color theme="1"/>
      <name val="Calibri"/>
      <family val="2"/>
      <charset val="1"/>
    </font>
    <font>
      <sz val="11"/>
      <color rgb="FF000000"/>
      <name val="Calibri"/>
      <family val="2"/>
      <scheme val="minor"/>
    </font>
    <font>
      <sz val="11"/>
      <color rgb="FF000000"/>
      <name val="Calibri Light"/>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6">
    <xf numFmtId="0" fontId="0" fillId="0" borderId="0"/>
    <xf numFmtId="9" fontId="4" fillId="0" borderId="0" applyFont="0" applyFill="0" applyBorder="0" applyAlignment="0" applyProtection="0"/>
    <xf numFmtId="41" fontId="4" fillId="0" borderId="0" applyFont="0" applyFill="0" applyBorder="0" applyAlignment="0" applyProtection="0"/>
    <xf numFmtId="0" fontId="17" fillId="0" borderId="0" applyNumberFormat="0" applyFill="0" applyBorder="0" applyAlignment="0" applyProtection="0"/>
    <xf numFmtId="0" fontId="18" fillId="0" borderId="0"/>
    <xf numFmtId="43" fontId="4" fillId="0" borderId="0" applyFont="0" applyFill="0" applyBorder="0" applyAlignment="0" applyProtection="0"/>
  </cellStyleXfs>
  <cellXfs count="103">
    <xf numFmtId="0" fontId="0" fillId="0" borderId="0" xfId="0"/>
    <xf numFmtId="0" fontId="2" fillId="0" borderId="0" xfId="0" applyFont="1" applyAlignment="1">
      <alignment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0" xfId="0" applyFont="1" applyAlignment="1">
      <alignment horizontal="justify" vertical="center" wrapText="1"/>
    </xf>
    <xf numFmtId="0" fontId="2" fillId="4" borderId="0" xfId="0" applyFont="1" applyFill="1" applyAlignment="1">
      <alignment wrapText="1"/>
    </xf>
    <xf numFmtId="0" fontId="3" fillId="4" borderId="0" xfId="0" applyFont="1" applyFill="1" applyAlignment="1">
      <alignment vertical="center" wrapText="1"/>
    </xf>
    <xf numFmtId="0" fontId="2" fillId="4" borderId="0" xfId="0" applyFont="1" applyFill="1" applyAlignment="1">
      <alignment vertical="center" wrapText="1"/>
    </xf>
    <xf numFmtId="0" fontId="2" fillId="4" borderId="1" xfId="0" applyFont="1" applyFill="1" applyBorder="1" applyAlignment="1">
      <alignment horizontal="center" vertical="center" wrapText="1"/>
    </xf>
    <xf numFmtId="0" fontId="9" fillId="0" borderId="0" xfId="0" applyFont="1" applyAlignment="1">
      <alignment wrapText="1"/>
    </xf>
    <xf numFmtId="0" fontId="2" fillId="0" borderId="5" xfId="0" applyFont="1" applyBorder="1" applyAlignment="1">
      <alignment vertical="center" wrapText="1"/>
    </xf>
    <xf numFmtId="0" fontId="11" fillId="0" borderId="1" xfId="0" applyFont="1" applyBorder="1" applyAlignment="1">
      <alignment horizontal="justify" vertical="center" wrapText="1"/>
    </xf>
    <xf numFmtId="0" fontId="3" fillId="4" borderId="0" xfId="0" applyFont="1" applyFill="1" applyAlignment="1">
      <alignment horizontal="center" vertical="center" wrapText="1"/>
    </xf>
    <xf numFmtId="0" fontId="3" fillId="8" borderId="1" xfId="0" applyFont="1" applyFill="1" applyBorder="1" applyAlignment="1">
      <alignment horizontal="center" vertical="center" wrapText="1"/>
    </xf>
    <xf numFmtId="0" fontId="5" fillId="9"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6"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0" borderId="0" xfId="0" applyFont="1" applyAlignment="1">
      <alignment horizontal="center"/>
    </xf>
    <xf numFmtId="0" fontId="11" fillId="5" borderId="1" xfId="0" applyFont="1" applyFill="1" applyBorder="1" applyAlignment="1">
      <alignment horizontal="center" vertical="center" wrapText="1"/>
    </xf>
    <xf numFmtId="10" fontId="2" fillId="0" borderId="1" xfId="1" applyNumberFormat="1" applyFont="1" applyBorder="1" applyAlignment="1">
      <alignment horizontal="right" vertical="center" wrapText="1"/>
    </xf>
    <xf numFmtId="164" fontId="5" fillId="9" borderId="1" xfId="1" applyNumberFormat="1" applyFont="1" applyFill="1" applyBorder="1" applyAlignment="1">
      <alignment horizontal="right" wrapText="1"/>
    </xf>
    <xf numFmtId="1" fontId="2" fillId="0" borderId="1" xfId="1" applyNumberFormat="1" applyFont="1" applyBorder="1" applyAlignment="1">
      <alignment horizontal="right" vertical="center" wrapText="1"/>
    </xf>
    <xf numFmtId="1" fontId="5" fillId="9" borderId="1" xfId="1" applyNumberFormat="1" applyFont="1" applyFill="1" applyBorder="1" applyAlignment="1">
      <alignment horizontal="right" wrapText="1"/>
    </xf>
    <xf numFmtId="164" fontId="2" fillId="0" borderId="1" xfId="0" applyNumberFormat="1" applyFont="1" applyBorder="1" applyAlignment="1">
      <alignment horizontal="right" vertical="center" wrapText="1"/>
    </xf>
    <xf numFmtId="10" fontId="5" fillId="9" borderId="1" xfId="1" applyNumberFormat="1" applyFont="1" applyFill="1" applyBorder="1" applyAlignment="1">
      <alignment horizontal="right" wrapText="1"/>
    </xf>
    <xf numFmtId="1" fontId="3" fillId="0" borderId="1" xfId="1" applyNumberFormat="1" applyFont="1" applyBorder="1" applyAlignment="1">
      <alignment horizontal="right" vertical="center" wrapText="1"/>
    </xf>
    <xf numFmtId="10" fontId="3" fillId="0" borderId="1" xfId="1" applyNumberFormat="1" applyFont="1" applyBorder="1" applyAlignment="1">
      <alignment horizontal="right" vertical="center" wrapText="1"/>
    </xf>
    <xf numFmtId="0" fontId="3"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2" fillId="4" borderId="1" xfId="0" applyFont="1" applyFill="1" applyBorder="1" applyAlignment="1">
      <alignment horizontal="center" wrapText="1"/>
    </xf>
    <xf numFmtId="0" fontId="12" fillId="0" borderId="1" xfId="0" applyFont="1" applyBorder="1" applyAlignment="1">
      <alignment vertical="center"/>
    </xf>
    <xf numFmtId="0" fontId="0" fillId="0" borderId="1" xfId="0" applyBorder="1" applyAlignment="1">
      <alignment vertical="center" wrapText="1"/>
    </xf>
    <xf numFmtId="0" fontId="19" fillId="14" borderId="1" xfId="0" applyFont="1" applyFill="1" applyBorder="1" applyAlignment="1">
      <alignment horizontal="center" vertical="center"/>
    </xf>
    <xf numFmtId="1" fontId="2" fillId="0" borderId="1" xfId="1" applyNumberFormat="1" applyFont="1" applyFill="1" applyBorder="1" applyAlignment="1">
      <alignment horizontal="center" vertical="center" wrapText="1"/>
    </xf>
    <xf numFmtId="0" fontId="5" fillId="0" borderId="0" xfId="0" applyFont="1" applyAlignment="1">
      <alignment wrapText="1"/>
    </xf>
    <xf numFmtId="10" fontId="20" fillId="9" borderId="1" xfId="1" applyNumberFormat="1" applyFont="1" applyFill="1" applyBorder="1" applyAlignment="1">
      <alignment horizontal="right" wrapText="1"/>
    </xf>
    <xf numFmtId="0" fontId="21" fillId="0" borderId="1" xfId="4" applyFont="1" applyBorder="1" applyAlignment="1">
      <alignment horizontal="center" vertical="center" wrapText="1"/>
    </xf>
    <xf numFmtId="10"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9" fontId="2" fillId="0" borderId="1" xfId="1" applyFont="1" applyFill="1" applyBorder="1" applyAlignment="1">
      <alignment horizontal="center" vertical="center" wrapText="1"/>
    </xf>
    <xf numFmtId="9" fontId="21" fillId="0" borderId="1" xfId="1" applyFont="1" applyFill="1" applyBorder="1" applyAlignment="1">
      <alignment horizontal="center" vertical="center"/>
    </xf>
    <xf numFmtId="0" fontId="21" fillId="0" borderId="1" xfId="4" applyFont="1" applyBorder="1" applyAlignment="1">
      <alignment horizontal="justify" vertical="center" wrapText="1"/>
    </xf>
    <xf numFmtId="0" fontId="21" fillId="0" borderId="1" xfId="4" applyFont="1" applyBorder="1" applyAlignment="1">
      <alignment horizontal="justify" vertical="center"/>
    </xf>
    <xf numFmtId="0" fontId="21" fillId="0" borderId="1" xfId="4" applyFont="1" applyBorder="1" applyAlignment="1">
      <alignment horizontal="left" vertical="center" wrapText="1"/>
    </xf>
    <xf numFmtId="0" fontId="2" fillId="0" borderId="1" xfId="0" applyFont="1" applyBorder="1" applyAlignment="1">
      <alignment horizontal="left" vertical="center" wrapText="1"/>
    </xf>
    <xf numFmtId="14" fontId="2" fillId="4" borderId="1" xfId="0" applyNumberFormat="1" applyFont="1" applyFill="1" applyBorder="1" applyAlignment="1">
      <alignment horizontal="center" vertical="center" wrapText="1"/>
    </xf>
    <xf numFmtId="1" fontId="2" fillId="0" borderId="1" xfId="0" applyNumberFormat="1" applyFont="1" applyBorder="1" applyAlignment="1">
      <alignment horizontal="right" vertical="center" wrapText="1"/>
    </xf>
    <xf numFmtId="0" fontId="22" fillId="0" borderId="8" xfId="0" applyFont="1" applyBorder="1" applyAlignment="1">
      <alignment vertical="center" wrapText="1"/>
    </xf>
    <xf numFmtId="0" fontId="22" fillId="0" borderId="0" xfId="0" applyFont="1" applyAlignment="1">
      <alignment vertical="center" wrapText="1"/>
    </xf>
    <xf numFmtId="165" fontId="3" fillId="0" borderId="1" xfId="0" applyNumberFormat="1" applyFont="1" applyBorder="1" applyAlignment="1">
      <alignment horizontal="right" vertical="center" wrapText="1"/>
    </xf>
    <xf numFmtId="9" fontId="2" fillId="0" borderId="1" xfId="1" applyFont="1" applyBorder="1" applyAlignment="1">
      <alignment horizontal="right" vertical="center" wrapText="1"/>
    </xf>
    <xf numFmtId="9" fontId="2" fillId="0" borderId="1" xfId="0" applyNumberFormat="1" applyFont="1" applyBorder="1" applyAlignment="1">
      <alignment horizontal="right" vertical="center" wrapText="1"/>
    </xf>
    <xf numFmtId="0" fontId="23" fillId="0" borderId="1" xfId="3" applyFont="1" applyBorder="1" applyAlignment="1">
      <alignment horizontal="justify" vertical="center" wrapText="1"/>
    </xf>
    <xf numFmtId="0" fontId="24" fillId="0" borderId="1" xfId="0" applyFont="1" applyBorder="1" applyAlignment="1">
      <alignment horizontal="justify" vertical="center" wrapText="1"/>
    </xf>
    <xf numFmtId="0" fontId="0" fillId="0" borderId="9" xfId="0" applyBorder="1" applyAlignment="1">
      <alignment vertical="center" wrapText="1"/>
    </xf>
    <xf numFmtId="1" fontId="3" fillId="0" borderId="1" xfId="0" applyNumberFormat="1" applyFont="1" applyBorder="1" applyAlignment="1">
      <alignment horizontal="right" vertical="center" wrapText="1"/>
    </xf>
    <xf numFmtId="9" fontId="3" fillId="0" borderId="1" xfId="1" applyFont="1" applyBorder="1" applyAlignment="1">
      <alignment horizontal="righ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2" borderId="2" xfId="0" applyFont="1" applyFill="1" applyBorder="1" applyAlignment="1">
      <alignment horizontal="center" vertical="center" wrapText="1"/>
    </xf>
    <xf numFmtId="0" fontId="3" fillId="12" borderId="4" xfId="0" applyFont="1" applyFill="1" applyBorder="1" applyAlignment="1">
      <alignment horizontal="center" vertical="center" wrapText="1"/>
    </xf>
    <xf numFmtId="0" fontId="3" fillId="12" borderId="3"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13" borderId="2"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19" fillId="14" borderId="1" xfId="0" applyFont="1" applyFill="1" applyBorder="1" applyAlignment="1">
      <alignment horizontal="center" vertical="center"/>
    </xf>
    <xf numFmtId="0" fontId="1" fillId="0" borderId="1" xfId="0" applyFont="1" applyBorder="1" applyAlignment="1">
      <alignment horizontal="justify" vertical="top" wrapText="1"/>
    </xf>
    <xf numFmtId="0" fontId="1" fillId="0" borderId="1" xfId="0" applyFont="1" applyBorder="1" applyAlignment="1">
      <alignment horizontal="justify"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7"/>
  <sheetViews>
    <sheetView tabSelected="1" topLeftCell="C1" zoomScaleNormal="100" workbookViewId="0">
      <selection sqref="A1:G1"/>
    </sheetView>
  </sheetViews>
  <sheetFormatPr defaultColWidth="10.85546875" defaultRowHeight="1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c r="A1" s="74" t="s">
        <v>0</v>
      </c>
      <c r="B1" s="70"/>
      <c r="C1" s="70"/>
      <c r="D1" s="70"/>
      <c r="E1" s="70"/>
      <c r="F1" s="70"/>
      <c r="G1" s="70"/>
      <c r="H1" s="67" t="s">
        <v>1</v>
      </c>
      <c r="I1" s="67"/>
    </row>
    <row r="2" spans="1:44" s="8" customFormat="1">
      <c r="A2" s="36"/>
      <c r="B2" s="13"/>
      <c r="C2" s="13"/>
      <c r="D2" s="13"/>
      <c r="E2" s="13"/>
      <c r="F2" s="13"/>
      <c r="G2" s="13"/>
      <c r="H2" s="13"/>
      <c r="I2" s="13"/>
      <c r="J2" s="13"/>
      <c r="K2" s="13"/>
      <c r="L2" s="13"/>
      <c r="M2" s="13"/>
      <c r="N2" s="7"/>
      <c r="O2" s="7"/>
      <c r="P2" s="7"/>
      <c r="Q2" s="7"/>
    </row>
    <row r="3" spans="1:44" s="6" customFormat="1" ht="15" customHeight="1">
      <c r="A3" s="69" t="s">
        <v>2</v>
      </c>
      <c r="B3" s="69"/>
      <c r="C3" s="70" t="s">
        <v>3</v>
      </c>
      <c r="E3" s="69" t="s">
        <v>4</v>
      </c>
      <c r="F3" s="69"/>
      <c r="G3" s="69"/>
      <c r="H3" s="69"/>
      <c r="I3" s="69"/>
    </row>
    <row r="4" spans="1:44" s="6" customFormat="1" ht="15" customHeight="1">
      <c r="A4" s="69"/>
      <c r="B4" s="69"/>
      <c r="C4" s="70"/>
      <c r="E4" s="14" t="s">
        <v>5</v>
      </c>
      <c r="F4" s="14" t="s">
        <v>6</v>
      </c>
      <c r="G4" s="69" t="s">
        <v>7</v>
      </c>
      <c r="H4" s="69"/>
      <c r="I4" s="69"/>
    </row>
    <row r="5" spans="1:44" s="6" customFormat="1" ht="15" customHeight="1">
      <c r="A5" s="69" t="s">
        <v>8</v>
      </c>
      <c r="B5" s="69"/>
      <c r="C5" s="68" t="s">
        <v>9</v>
      </c>
      <c r="E5" s="9">
        <v>1</v>
      </c>
      <c r="F5" s="55">
        <v>46052</v>
      </c>
      <c r="G5" s="67" t="s">
        <v>10</v>
      </c>
      <c r="H5" s="67"/>
      <c r="I5" s="67"/>
    </row>
    <row r="6" spans="1:44" s="6" customFormat="1" ht="58.5" customHeight="1">
      <c r="A6" s="69"/>
      <c r="B6" s="69"/>
      <c r="C6" s="68"/>
      <c r="E6" s="9">
        <v>2</v>
      </c>
      <c r="F6" s="9" t="s">
        <v>11</v>
      </c>
      <c r="G6" s="67" t="s">
        <v>12</v>
      </c>
      <c r="H6" s="67"/>
      <c r="I6" s="67"/>
    </row>
    <row r="7" spans="1:44" s="6" customFormat="1" ht="48.75" customHeight="1">
      <c r="A7" s="69" t="s">
        <v>13</v>
      </c>
      <c r="B7" s="69"/>
      <c r="C7" s="39">
        <v>2026</v>
      </c>
      <c r="E7" s="9">
        <v>3</v>
      </c>
      <c r="F7" s="9" t="s">
        <v>14</v>
      </c>
      <c r="G7" s="68" t="s">
        <v>15</v>
      </c>
      <c r="H7" s="68"/>
      <c r="I7" s="68"/>
    </row>
    <row r="8" spans="1:44" s="6" customFormat="1"/>
    <row r="9" spans="1:44" ht="37.5" customHeight="1">
      <c r="A9" s="89" t="s">
        <v>16</v>
      </c>
      <c r="B9" s="90"/>
      <c r="C9" s="96" t="s">
        <v>17</v>
      </c>
      <c r="D9" s="96" t="s">
        <v>18</v>
      </c>
      <c r="E9" s="89" t="s">
        <v>19</v>
      </c>
      <c r="F9" s="90"/>
      <c r="G9" s="91" t="s">
        <v>20</v>
      </c>
      <c r="H9" s="92"/>
      <c r="I9" s="92"/>
      <c r="J9" s="92"/>
      <c r="K9" s="92"/>
      <c r="L9" s="93" t="s">
        <v>21</v>
      </c>
      <c r="M9" s="94"/>
      <c r="N9" s="94"/>
      <c r="O9" s="94"/>
      <c r="P9" s="94"/>
      <c r="Q9" s="95"/>
      <c r="R9" s="71" t="s">
        <v>22</v>
      </c>
      <c r="S9" s="72"/>
      <c r="T9" s="72"/>
      <c r="U9" s="73"/>
      <c r="V9" s="86" t="s">
        <v>23</v>
      </c>
      <c r="W9" s="87"/>
      <c r="X9" s="87"/>
      <c r="Y9" s="87"/>
      <c r="Z9" s="88"/>
      <c r="AA9" s="83" t="s">
        <v>24</v>
      </c>
      <c r="AB9" s="84"/>
      <c r="AC9" s="84"/>
      <c r="AD9" s="84"/>
      <c r="AE9" s="85"/>
      <c r="AF9" s="80" t="s">
        <v>25</v>
      </c>
      <c r="AG9" s="81"/>
      <c r="AH9" s="81"/>
      <c r="AI9" s="81"/>
      <c r="AJ9" s="82"/>
      <c r="AK9" s="77" t="s">
        <v>26</v>
      </c>
      <c r="AL9" s="78"/>
      <c r="AM9" s="78"/>
      <c r="AN9" s="78"/>
      <c r="AO9" s="79"/>
      <c r="AP9" s="75" t="s">
        <v>27</v>
      </c>
      <c r="AQ9" s="76"/>
      <c r="AR9" s="76"/>
    </row>
    <row r="10" spans="1:44" s="20" customFormat="1" ht="25.5">
      <c r="A10" s="25" t="s">
        <v>28</v>
      </c>
      <c r="B10" s="25" t="s">
        <v>29</v>
      </c>
      <c r="C10" s="97"/>
      <c r="D10" s="97"/>
      <c r="E10" s="25" t="s">
        <v>30</v>
      </c>
      <c r="F10" s="25" t="s">
        <v>31</v>
      </c>
      <c r="G10" s="16" t="s">
        <v>32</v>
      </c>
      <c r="H10" s="16" t="s">
        <v>33</v>
      </c>
      <c r="I10" s="16" t="s">
        <v>34</v>
      </c>
      <c r="J10" s="16" t="s">
        <v>35</v>
      </c>
      <c r="K10" s="16" t="s">
        <v>36</v>
      </c>
      <c r="L10" s="17" t="s">
        <v>37</v>
      </c>
      <c r="M10" s="17" t="s">
        <v>38</v>
      </c>
      <c r="N10" s="17" t="s">
        <v>39</v>
      </c>
      <c r="O10" s="17" t="s">
        <v>40</v>
      </c>
      <c r="P10" s="17" t="s">
        <v>41</v>
      </c>
      <c r="Q10" s="17" t="s">
        <v>42</v>
      </c>
      <c r="R10" s="19" t="s">
        <v>43</v>
      </c>
      <c r="S10" s="19" t="s">
        <v>44</v>
      </c>
      <c r="T10" s="19" t="s">
        <v>45</v>
      </c>
      <c r="U10" s="19" t="s">
        <v>46</v>
      </c>
      <c r="V10" s="24" t="s">
        <v>47</v>
      </c>
      <c r="W10" s="24" t="s">
        <v>48</v>
      </c>
      <c r="X10" s="24" t="s">
        <v>22</v>
      </c>
      <c r="Y10" s="24" t="s">
        <v>49</v>
      </c>
      <c r="Z10" s="24" t="s">
        <v>50</v>
      </c>
      <c r="AA10" s="18" t="s">
        <v>47</v>
      </c>
      <c r="AB10" s="18" t="s">
        <v>48</v>
      </c>
      <c r="AC10" s="18" t="s">
        <v>22</v>
      </c>
      <c r="AD10" s="18" t="s">
        <v>49</v>
      </c>
      <c r="AE10" s="18" t="s">
        <v>50</v>
      </c>
      <c r="AF10" s="23" t="s">
        <v>47</v>
      </c>
      <c r="AG10" s="23" t="s">
        <v>48</v>
      </c>
      <c r="AH10" s="23" t="s">
        <v>22</v>
      </c>
      <c r="AI10" s="23" t="s">
        <v>49</v>
      </c>
      <c r="AJ10" s="23" t="s">
        <v>50</v>
      </c>
      <c r="AK10" s="22" t="s">
        <v>47</v>
      </c>
      <c r="AL10" s="22" t="s">
        <v>48</v>
      </c>
      <c r="AM10" s="22" t="s">
        <v>22</v>
      </c>
      <c r="AN10" s="22" t="s">
        <v>49</v>
      </c>
      <c r="AO10" s="22" t="s">
        <v>50</v>
      </c>
      <c r="AP10" s="21" t="s">
        <v>47</v>
      </c>
      <c r="AQ10" s="21" t="s">
        <v>48</v>
      </c>
      <c r="AR10" s="21" t="s">
        <v>22</v>
      </c>
    </row>
    <row r="11" spans="1:44" s="5" customFormat="1" ht="409.5">
      <c r="A11" s="4" t="s">
        <v>51</v>
      </c>
      <c r="B11" s="46" t="s">
        <v>52</v>
      </c>
      <c r="C11" s="11" t="s">
        <v>53</v>
      </c>
      <c r="D11" s="11" t="s">
        <v>54</v>
      </c>
      <c r="E11" s="11" t="s">
        <v>55</v>
      </c>
      <c r="F11" s="11" t="s">
        <v>55</v>
      </c>
      <c r="G11" s="2" t="s">
        <v>56</v>
      </c>
      <c r="H11" s="3" t="s">
        <v>57</v>
      </c>
      <c r="I11" s="47" t="s">
        <v>58</v>
      </c>
      <c r="J11" s="48">
        <v>0.9</v>
      </c>
      <c r="K11" s="3" t="s">
        <v>59</v>
      </c>
      <c r="L11" s="12" t="s">
        <v>60</v>
      </c>
      <c r="M11" s="49">
        <v>0.9</v>
      </c>
      <c r="N11" s="49">
        <v>0.9</v>
      </c>
      <c r="O11" s="49">
        <v>0.9</v>
      </c>
      <c r="P11" s="49">
        <v>0.9</v>
      </c>
      <c r="Q11" s="48">
        <f>AVERAGE(M11:P11)</f>
        <v>0.9</v>
      </c>
      <c r="R11" s="51" t="s">
        <v>61</v>
      </c>
      <c r="S11" s="3" t="s">
        <v>62</v>
      </c>
      <c r="T11" s="2" t="s">
        <v>9</v>
      </c>
      <c r="U11" s="2" t="s">
        <v>63</v>
      </c>
      <c r="V11" s="60">
        <f>M11</f>
        <v>0.9</v>
      </c>
      <c r="W11" s="61">
        <v>1</v>
      </c>
      <c r="X11" s="28">
        <f t="shared" ref="X11:X16" si="0">IFERROR(IF(W11/V11&gt;1,1,W11/V11),0)</f>
        <v>1</v>
      </c>
      <c r="Y11" s="99" t="s">
        <v>64</v>
      </c>
      <c r="Z11" s="100" t="s">
        <v>65</v>
      </c>
      <c r="AA11" s="60">
        <f>V11</f>
        <v>0.9</v>
      </c>
      <c r="AB11" s="60">
        <v>0.9</v>
      </c>
      <c r="AC11" s="28">
        <f t="shared" ref="AC11:AC16" si="1">IFERROR(IF(AB11/AA11&gt;1,1,AB11/AA11),0)</f>
        <v>1</v>
      </c>
      <c r="AD11" s="63" t="s">
        <v>66</v>
      </c>
      <c r="AE11" s="2" t="s">
        <v>67</v>
      </c>
      <c r="AF11" s="60">
        <f t="shared" ref="AF11:AF16" si="2">O11</f>
        <v>0.9</v>
      </c>
      <c r="AG11" s="32">
        <v>0</v>
      </c>
      <c r="AH11" s="28">
        <f t="shared" ref="AH11:AH16" si="3">IFERROR(IF(AG11/AF11&gt;1,1,AG11/AF11),0)</f>
        <v>0</v>
      </c>
      <c r="AI11" s="2"/>
      <c r="AJ11" s="2"/>
      <c r="AK11" s="60">
        <f t="shared" ref="AK11:AK16" si="4">P11</f>
        <v>0.9</v>
      </c>
      <c r="AL11" s="60">
        <v>0</v>
      </c>
      <c r="AM11" s="28">
        <f t="shared" ref="AM11:AM16" si="5">IFERROR(IF(AL11/AK11&gt;1,1,AL11/AK11),0)</f>
        <v>0</v>
      </c>
      <c r="AN11" s="2"/>
      <c r="AO11" s="2"/>
      <c r="AP11" s="66">
        <f t="shared" ref="AP11:AP16" si="6">Q11</f>
        <v>0.9</v>
      </c>
      <c r="AQ11" s="59">
        <f>IFERROR(AVERAGE(W12,AB12,AG12,AL12)*0.5,0)</f>
        <v>0.23125000000000001</v>
      </c>
      <c r="AR11" s="35">
        <f>IFERROR(IF(AQ11/AP11&gt;100%,100%,AQ11/AP11),0)</f>
        <v>0.25694444444444448</v>
      </c>
    </row>
    <row r="12" spans="1:44" s="5" customFormat="1" ht="180">
      <c r="A12" s="27" t="s">
        <v>68</v>
      </c>
      <c r="B12" s="46" t="s">
        <v>69</v>
      </c>
      <c r="C12" s="11" t="s">
        <v>53</v>
      </c>
      <c r="D12" s="11" t="s">
        <v>54</v>
      </c>
      <c r="E12" s="11" t="s">
        <v>55</v>
      </c>
      <c r="F12" s="11" t="s">
        <v>55</v>
      </c>
      <c r="G12" s="2" t="s">
        <v>56</v>
      </c>
      <c r="H12" s="3" t="s">
        <v>70</v>
      </c>
      <c r="I12" s="47" t="s">
        <v>58</v>
      </c>
      <c r="J12" s="48">
        <v>0.85</v>
      </c>
      <c r="K12" s="3" t="s">
        <v>71</v>
      </c>
      <c r="L12" s="12" t="s">
        <v>60</v>
      </c>
      <c r="M12" s="50">
        <v>0.85</v>
      </c>
      <c r="N12" s="50">
        <v>0.85</v>
      </c>
      <c r="O12" s="50">
        <v>0.85</v>
      </c>
      <c r="P12" s="50">
        <v>0.85</v>
      </c>
      <c r="Q12" s="48">
        <f>AVERAGE(M12:P12)</f>
        <v>0.85</v>
      </c>
      <c r="R12" s="51" t="s">
        <v>72</v>
      </c>
      <c r="S12" s="3" t="s">
        <v>73</v>
      </c>
      <c r="T12" s="2" t="s">
        <v>9</v>
      </c>
      <c r="U12" s="2" t="s">
        <v>63</v>
      </c>
      <c r="V12" s="60">
        <f t="shared" ref="V12:V16" si="7">M12</f>
        <v>0.85</v>
      </c>
      <c r="W12" s="61">
        <v>1</v>
      </c>
      <c r="X12" s="28">
        <f t="shared" si="0"/>
        <v>1</v>
      </c>
      <c r="Y12" s="101" t="s">
        <v>74</v>
      </c>
      <c r="Z12" s="102" t="s">
        <v>75</v>
      </c>
      <c r="AA12" s="60">
        <v>0.85</v>
      </c>
      <c r="AB12" s="60">
        <v>0.85</v>
      </c>
      <c r="AC12" s="28">
        <f t="shared" si="1"/>
        <v>1</v>
      </c>
      <c r="AD12" s="2" t="s">
        <v>76</v>
      </c>
      <c r="AE12" s="2" t="s">
        <v>77</v>
      </c>
      <c r="AF12" s="60">
        <f t="shared" si="2"/>
        <v>0.85</v>
      </c>
      <c r="AG12" s="32">
        <v>0</v>
      </c>
      <c r="AH12" s="28">
        <f t="shared" si="3"/>
        <v>0</v>
      </c>
      <c r="AI12" s="2"/>
      <c r="AJ12" s="2"/>
      <c r="AK12" s="60">
        <f t="shared" si="4"/>
        <v>0.85</v>
      </c>
      <c r="AL12" s="60">
        <v>0</v>
      </c>
      <c r="AM12" s="28">
        <f t="shared" si="5"/>
        <v>0</v>
      </c>
      <c r="AN12" s="2"/>
      <c r="AO12" s="2"/>
      <c r="AP12" s="66">
        <f t="shared" si="6"/>
        <v>0.85</v>
      </c>
      <c r="AQ12" s="59">
        <f>IFERROR(AVERAGE(W13,AB13,AG13,AL13)*0.5,0)</f>
        <v>0.30833333333333335</v>
      </c>
      <c r="AR12" s="35">
        <f>IFERROR(IF(AQ12/AP12&gt;1,1,AQ12/AP12),0)</f>
        <v>0.36274509803921573</v>
      </c>
    </row>
    <row r="13" spans="1:44" s="5" customFormat="1" ht="105">
      <c r="A13" s="27" t="s">
        <v>78</v>
      </c>
      <c r="B13" s="3" t="s">
        <v>79</v>
      </c>
      <c r="C13" s="11" t="s">
        <v>53</v>
      </c>
      <c r="D13" s="11" t="s">
        <v>54</v>
      </c>
      <c r="E13" s="11" t="s">
        <v>55</v>
      </c>
      <c r="F13" s="11" t="s">
        <v>55</v>
      </c>
      <c r="G13" s="2" t="s">
        <v>56</v>
      </c>
      <c r="H13" s="3" t="s">
        <v>80</v>
      </c>
      <c r="I13" s="47" t="s">
        <v>58</v>
      </c>
      <c r="J13" s="48">
        <v>0.85</v>
      </c>
      <c r="K13" s="3" t="s">
        <v>81</v>
      </c>
      <c r="L13" s="12" t="s">
        <v>60</v>
      </c>
      <c r="M13" s="50">
        <v>0.85</v>
      </c>
      <c r="N13" s="50">
        <v>0.85</v>
      </c>
      <c r="O13" s="50">
        <v>0.85</v>
      </c>
      <c r="P13" s="50">
        <v>0.85</v>
      </c>
      <c r="Q13" s="48">
        <f>AVERAGE(M13:P13)</f>
        <v>0.85</v>
      </c>
      <c r="R13" s="52" t="s">
        <v>82</v>
      </c>
      <c r="S13" s="3" t="s">
        <v>83</v>
      </c>
      <c r="T13" s="2" t="s">
        <v>9</v>
      </c>
      <c r="U13" s="2" t="s">
        <v>63</v>
      </c>
      <c r="V13" s="60">
        <f t="shared" ref="V13:V14" si="8">M13</f>
        <v>0.85</v>
      </c>
      <c r="W13" s="61">
        <v>1</v>
      </c>
      <c r="X13" s="28">
        <f t="shared" si="0"/>
        <v>1</v>
      </c>
      <c r="Y13" s="57" t="s">
        <v>84</v>
      </c>
      <c r="Z13" s="58" t="s">
        <v>85</v>
      </c>
      <c r="AA13" s="60">
        <v>0.85</v>
      </c>
      <c r="AB13" s="60">
        <v>0.85</v>
      </c>
      <c r="AC13" s="28">
        <f t="shared" si="1"/>
        <v>1</v>
      </c>
      <c r="AD13" s="57" t="s">
        <v>84</v>
      </c>
      <c r="AE13" s="58" t="s">
        <v>86</v>
      </c>
      <c r="AF13" s="60">
        <f t="shared" si="2"/>
        <v>0.85</v>
      </c>
      <c r="AG13" s="32"/>
      <c r="AH13" s="28">
        <f t="shared" si="3"/>
        <v>0</v>
      </c>
      <c r="AI13" s="2"/>
      <c r="AJ13" s="2"/>
      <c r="AK13" s="60">
        <f t="shared" si="4"/>
        <v>0.85</v>
      </c>
      <c r="AL13" s="60">
        <v>0</v>
      </c>
      <c r="AM13" s="28">
        <f t="shared" si="5"/>
        <v>0</v>
      </c>
      <c r="AN13" s="2"/>
      <c r="AO13" s="2"/>
      <c r="AP13" s="66">
        <f t="shared" si="6"/>
        <v>0.85</v>
      </c>
      <c r="AQ13" s="59">
        <f>IFERROR(AVERAGE(W13,AB13,AG13,AL13)*0.5,0)</f>
        <v>0.30833333333333335</v>
      </c>
      <c r="AR13" s="35">
        <f t="shared" ref="AR11:AR16" si="9">IFERROR(IF(AQ13/AP13&gt;1,1,AQ13/AP13),0)</f>
        <v>0.36274509803921573</v>
      </c>
    </row>
    <row r="14" spans="1:44" s="5" customFormat="1" ht="105">
      <c r="A14" s="27" t="s">
        <v>87</v>
      </c>
      <c r="B14" s="46" t="s">
        <v>88</v>
      </c>
      <c r="C14" s="11" t="s">
        <v>53</v>
      </c>
      <c r="D14" s="11" t="s">
        <v>54</v>
      </c>
      <c r="E14" s="11" t="s">
        <v>55</v>
      </c>
      <c r="F14" s="11" t="s">
        <v>55</v>
      </c>
      <c r="G14" s="2" t="s">
        <v>56</v>
      </c>
      <c r="H14" s="3" t="s">
        <v>89</v>
      </c>
      <c r="I14" s="47" t="s">
        <v>58</v>
      </c>
      <c r="J14" s="48">
        <v>0.85</v>
      </c>
      <c r="K14" s="3" t="s">
        <v>90</v>
      </c>
      <c r="L14" s="12" t="s">
        <v>60</v>
      </c>
      <c r="M14" s="50">
        <v>0.85</v>
      </c>
      <c r="N14" s="50">
        <v>0.85</v>
      </c>
      <c r="O14" s="50">
        <v>0.85</v>
      </c>
      <c r="P14" s="50">
        <v>0.85</v>
      </c>
      <c r="Q14" s="48">
        <f>AVERAGE(M14:P14)</f>
        <v>0.85</v>
      </c>
      <c r="R14" s="53" t="s">
        <v>91</v>
      </c>
      <c r="S14" s="3" t="s">
        <v>92</v>
      </c>
      <c r="T14" s="2" t="s">
        <v>9</v>
      </c>
      <c r="U14" s="2" t="s">
        <v>63</v>
      </c>
      <c r="V14" s="60">
        <f t="shared" si="8"/>
        <v>0.85</v>
      </c>
      <c r="W14" s="61">
        <v>1</v>
      </c>
      <c r="X14" s="28">
        <f t="shared" si="0"/>
        <v>1</v>
      </c>
      <c r="Y14" s="57" t="s">
        <v>93</v>
      </c>
      <c r="Z14" s="2" t="s">
        <v>94</v>
      </c>
      <c r="AA14" s="60">
        <v>0.85</v>
      </c>
      <c r="AB14" s="60">
        <v>0.85</v>
      </c>
      <c r="AC14" s="28">
        <f t="shared" si="1"/>
        <v>1</v>
      </c>
      <c r="AD14" s="57" t="s">
        <v>95</v>
      </c>
      <c r="AE14" s="64" t="s">
        <v>96</v>
      </c>
      <c r="AF14" s="60">
        <f t="shared" si="2"/>
        <v>0.85</v>
      </c>
      <c r="AG14" s="32">
        <v>0</v>
      </c>
      <c r="AH14" s="28">
        <f t="shared" si="3"/>
        <v>0</v>
      </c>
      <c r="AI14" s="2"/>
      <c r="AJ14" s="2"/>
      <c r="AK14" s="60">
        <f t="shared" si="4"/>
        <v>0.85</v>
      </c>
      <c r="AL14" s="32">
        <v>0</v>
      </c>
      <c r="AM14" s="28">
        <f t="shared" si="5"/>
        <v>0</v>
      </c>
      <c r="AN14" s="2"/>
      <c r="AO14" s="2"/>
      <c r="AP14" s="66">
        <f t="shared" si="6"/>
        <v>0.85</v>
      </c>
      <c r="AQ14" s="59">
        <f>IFERROR(AVERAGE(W14,AB14,AG14,AL14)*0.5,0)</f>
        <v>0.23125000000000001</v>
      </c>
      <c r="AR14" s="35">
        <f t="shared" si="9"/>
        <v>0.2720588235294118</v>
      </c>
    </row>
    <row r="15" spans="1:44" s="5" customFormat="1" ht="210">
      <c r="A15" s="27" t="s">
        <v>97</v>
      </c>
      <c r="B15" s="3" t="s">
        <v>98</v>
      </c>
      <c r="C15" s="11" t="s">
        <v>53</v>
      </c>
      <c r="D15" s="11" t="s">
        <v>54</v>
      </c>
      <c r="E15" s="11" t="s">
        <v>55</v>
      </c>
      <c r="F15" s="11" t="s">
        <v>55</v>
      </c>
      <c r="G15" s="2" t="s">
        <v>56</v>
      </c>
      <c r="H15" s="3" t="s">
        <v>99</v>
      </c>
      <c r="I15" s="47" t="s">
        <v>100</v>
      </c>
      <c r="J15" s="3">
        <v>4</v>
      </c>
      <c r="K15" s="3" t="s">
        <v>101</v>
      </c>
      <c r="L15" s="12" t="s">
        <v>102</v>
      </c>
      <c r="M15" s="43">
        <v>1</v>
      </c>
      <c r="N15" s="43">
        <v>1</v>
      </c>
      <c r="O15" s="43">
        <v>1</v>
      </c>
      <c r="P15" s="43">
        <v>1</v>
      </c>
      <c r="Q15" s="3">
        <f>SUM(M15:P15)</f>
        <v>4</v>
      </c>
      <c r="R15" s="51" t="s">
        <v>103</v>
      </c>
      <c r="S15" s="3" t="s">
        <v>62</v>
      </c>
      <c r="T15" s="2" t="s">
        <v>9</v>
      </c>
      <c r="U15" s="2" t="s">
        <v>63</v>
      </c>
      <c r="V15" s="30">
        <f t="shared" ref="V15" si="10">M15</f>
        <v>1</v>
      </c>
      <c r="W15" s="56">
        <v>1</v>
      </c>
      <c r="X15" s="28">
        <f t="shared" si="0"/>
        <v>1</v>
      </c>
      <c r="Y15" s="58" t="s">
        <v>104</v>
      </c>
      <c r="Z15" s="100" t="s">
        <v>105</v>
      </c>
      <c r="AA15" s="30">
        <f t="shared" ref="AA15" si="11">N15</f>
        <v>1</v>
      </c>
      <c r="AB15" s="32">
        <v>1</v>
      </c>
      <c r="AC15" s="28">
        <f t="shared" si="1"/>
        <v>1</v>
      </c>
      <c r="AD15" s="2" t="s">
        <v>106</v>
      </c>
      <c r="AE15" s="2" t="s">
        <v>107</v>
      </c>
      <c r="AF15" s="30">
        <f t="shared" si="2"/>
        <v>1</v>
      </c>
      <c r="AG15" s="32">
        <v>0</v>
      </c>
      <c r="AH15" s="28">
        <f t="shared" si="3"/>
        <v>0</v>
      </c>
      <c r="AI15" s="2"/>
      <c r="AJ15" s="2"/>
      <c r="AK15" s="30">
        <f t="shared" si="4"/>
        <v>1</v>
      </c>
      <c r="AL15" s="32">
        <v>0</v>
      </c>
      <c r="AM15" s="28">
        <f t="shared" si="5"/>
        <v>0</v>
      </c>
      <c r="AN15" s="2"/>
      <c r="AO15" s="2"/>
      <c r="AP15" s="34">
        <f t="shared" si="6"/>
        <v>4</v>
      </c>
      <c r="AQ15" s="65">
        <f>IFERROR(W15+AB15+AG15+AL15,0)</f>
        <v>2</v>
      </c>
      <c r="AR15" s="35">
        <f t="shared" si="9"/>
        <v>0.5</v>
      </c>
    </row>
    <row r="16" spans="1:44" s="5" customFormat="1" ht="180">
      <c r="A16" s="27" t="s">
        <v>108</v>
      </c>
      <c r="B16" s="3" t="s">
        <v>109</v>
      </c>
      <c r="C16" s="11" t="s">
        <v>53</v>
      </c>
      <c r="D16" s="11" t="s">
        <v>54</v>
      </c>
      <c r="E16" s="11" t="s">
        <v>55</v>
      </c>
      <c r="F16" s="11" t="s">
        <v>55</v>
      </c>
      <c r="G16" s="2" t="s">
        <v>56</v>
      </c>
      <c r="H16" s="3" t="s">
        <v>110</v>
      </c>
      <c r="I16" s="47" t="s">
        <v>58</v>
      </c>
      <c r="J16" s="48">
        <v>1</v>
      </c>
      <c r="K16" s="3" t="s">
        <v>111</v>
      </c>
      <c r="L16" s="12" t="s">
        <v>60</v>
      </c>
      <c r="M16" s="49">
        <v>1</v>
      </c>
      <c r="N16" s="49">
        <v>1</v>
      </c>
      <c r="O16" s="49">
        <v>1</v>
      </c>
      <c r="P16" s="49">
        <v>1</v>
      </c>
      <c r="Q16" s="48">
        <f>AVERAGE(M16:P16)</f>
        <v>1</v>
      </c>
      <c r="R16" s="54" t="s">
        <v>112</v>
      </c>
      <c r="S16" s="3" t="s">
        <v>113</v>
      </c>
      <c r="T16" s="2" t="s">
        <v>9</v>
      </c>
      <c r="U16" s="2" t="s">
        <v>63</v>
      </c>
      <c r="V16" s="60">
        <f t="shared" si="7"/>
        <v>1</v>
      </c>
      <c r="W16" s="60">
        <v>1</v>
      </c>
      <c r="X16" s="28">
        <f t="shared" si="0"/>
        <v>1</v>
      </c>
      <c r="Y16" s="2" t="s">
        <v>114</v>
      </c>
      <c r="Z16" s="62" t="s">
        <v>115</v>
      </c>
      <c r="AA16" s="60">
        <v>1</v>
      </c>
      <c r="AB16" s="60">
        <v>1</v>
      </c>
      <c r="AC16" s="28">
        <f t="shared" si="1"/>
        <v>1</v>
      </c>
      <c r="AD16" s="2" t="s">
        <v>114</v>
      </c>
      <c r="AE16" s="2" t="s">
        <v>116</v>
      </c>
      <c r="AF16" s="60">
        <f t="shared" si="2"/>
        <v>1</v>
      </c>
      <c r="AG16" s="32">
        <v>0</v>
      </c>
      <c r="AH16" s="28">
        <f t="shared" si="3"/>
        <v>0</v>
      </c>
      <c r="AI16" s="2"/>
      <c r="AJ16" s="2"/>
      <c r="AK16" s="60">
        <f t="shared" si="4"/>
        <v>1</v>
      </c>
      <c r="AL16" s="32">
        <v>0</v>
      </c>
      <c r="AM16" s="28">
        <f t="shared" si="5"/>
        <v>0</v>
      </c>
      <c r="AN16" s="2"/>
      <c r="AO16" s="2"/>
      <c r="AP16" s="66">
        <f t="shared" si="6"/>
        <v>1</v>
      </c>
      <c r="AQ16" s="66">
        <f>IFERROR(AVERAGE(W16,AB16,AG16,AL16)*0.5,0)</f>
        <v>0.25</v>
      </c>
      <c r="AR16" s="35">
        <f t="shared" si="9"/>
        <v>0.25</v>
      </c>
    </row>
    <row r="17" spans="1:44" s="44" customFormat="1" ht="21">
      <c r="A17" s="15"/>
      <c r="B17" s="15" t="s">
        <v>117</v>
      </c>
      <c r="C17" s="15"/>
      <c r="D17" s="15"/>
      <c r="E17" s="15"/>
      <c r="F17" s="15"/>
      <c r="G17" s="15"/>
      <c r="H17" s="15"/>
      <c r="I17" s="15"/>
      <c r="J17" s="15"/>
      <c r="K17" s="15"/>
      <c r="L17" s="15"/>
      <c r="M17" s="31"/>
      <c r="N17" s="31"/>
      <c r="O17" s="31"/>
      <c r="P17" s="31"/>
      <c r="Q17" s="31"/>
      <c r="R17" s="15"/>
      <c r="S17" s="15"/>
      <c r="T17" s="15"/>
      <c r="U17" s="15"/>
      <c r="V17" s="15"/>
      <c r="W17" s="29"/>
      <c r="X17" s="33">
        <f>AVERAGE(X11:X16)</f>
        <v>1</v>
      </c>
      <c r="Y17" s="15"/>
      <c r="Z17" s="15"/>
      <c r="AA17" s="31"/>
      <c r="AB17" s="29"/>
      <c r="AC17" s="33">
        <f>AVERAGE(AC11:AC16)</f>
        <v>1</v>
      </c>
      <c r="AD17" s="15"/>
      <c r="AE17" s="15"/>
      <c r="AF17" s="31"/>
      <c r="AG17" s="29"/>
      <c r="AH17" s="33">
        <f>AVERAGE(AH11:AH16)</f>
        <v>0</v>
      </c>
      <c r="AI17" s="15"/>
      <c r="AJ17" s="15"/>
      <c r="AK17" s="31"/>
      <c r="AL17" s="29"/>
      <c r="AM17" s="33">
        <f>AVERAGE(AM11:AM16)</f>
        <v>0</v>
      </c>
      <c r="AN17" s="15"/>
      <c r="AO17" s="15"/>
      <c r="AP17" s="31"/>
      <c r="AQ17" s="29"/>
      <c r="AR17" s="45">
        <f>AVERAGE(AR11:AR16)</f>
        <v>0.33408224400871461</v>
      </c>
    </row>
  </sheetData>
  <sheetProtection formatCells="0" formatRows="0" insertRows="0" insertHyperlinks="0" deleteRows="0" sort="0" autoFilter="0" pivotTables="0"/>
  <mergeCells count="24">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 ref="G5:I5"/>
    <mergeCell ref="G6:I6"/>
    <mergeCell ref="G7:I7"/>
    <mergeCell ref="A3:B4"/>
    <mergeCell ref="A5:B6"/>
    <mergeCell ref="A7:B7"/>
    <mergeCell ref="C3:C4"/>
    <mergeCell ref="C5:C6"/>
  </mergeCells>
  <phoneticPr fontId="10"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5:V16 W15:X17 V11:X14 AR11:AR17 AM11:AM17 AH11:AH17 AK11:AK16 AF11:AF16 AP11:AP16 AC11:AC17 AA11:AA16"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I18:I1048576</xm:sqref>
        </x14:dataValidation>
        <x14:dataValidation type="list" allowBlank="1" showInputMessage="1" showErrorMessage="1" xr:uid="{D42C5450-6ED3-4564-A887-50449244D0BF}">
          <x14:formula1>
            <xm:f>Listas!$B$2:$B$13</xm:f>
          </x14:formula1>
          <xm:sqref>C11:C16</xm:sqref>
        </x14:dataValidation>
        <x14:dataValidation type="list" allowBlank="1" showInputMessage="1" showErrorMessage="1" xr:uid="{368CAFF5-BE04-4FFF-B338-51D69BA23554}">
          <x14:formula1>
            <xm:f>Listas!$C$2:$C$10</xm:f>
          </x14:formula1>
          <xm:sqref>D11:D16</xm:sqref>
        </x14:dataValidation>
        <x14:dataValidation type="list" allowBlank="1" showInputMessage="1" showErrorMessage="1" xr:uid="{644DEEAA-0D3C-4060-99CA-C576A2F91A4D}">
          <x14:formula1>
            <xm:f>Listas!$F$2:$F$4</xm:f>
          </x14:formula1>
          <xm:sqref>G11:G16</xm:sqref>
        </x14:dataValidation>
        <x14:dataValidation type="list" allowBlank="1" showInputMessage="1" showErrorMessage="1" xr:uid="{F27B990B-F8E1-43B0-B8F7-E94519E68711}">
          <x14:formula1>
            <xm:f>Listas!$G$2:$G$5</xm:f>
          </x14:formula1>
          <xm:sqref>L11:L16</xm:sqref>
        </x14:dataValidation>
        <x14:dataValidation type="list" allowBlank="1" showInputMessage="1" showErrorMessage="1" xr:uid="{04D58E5A-C535-424D-AAB5-8991AB9C5DFB}">
          <x14:formula1>
            <xm:f>Listas!$D$2:$D$9</xm:f>
          </x14:formula1>
          <xm:sqref>E11:E16</xm:sqref>
        </x14:dataValidation>
        <x14:dataValidation type="list" allowBlank="1" showInputMessage="1" showErrorMessage="1" xr:uid="{80A19DC1-4D67-4B84-B2EE-734B5921D124}">
          <x14:formula1>
            <xm:f>Listas!$A$2:$A$25</xm:f>
          </x14:formula1>
          <xm:sqref>T11:U16</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defaultColWidth="11.42578125" defaultRowHeight="15"/>
  <cols>
    <col min="1" max="1" width="29" style="38" bestFit="1" customWidth="1"/>
    <col min="2" max="2" width="70.42578125" style="38" customWidth="1"/>
  </cols>
  <sheetData>
    <row r="1" spans="1:2" ht="21">
      <c r="A1" s="98" t="s">
        <v>118</v>
      </c>
      <c r="B1" s="98"/>
    </row>
    <row r="2" spans="1:2" ht="21">
      <c r="A2" s="42" t="s">
        <v>119</v>
      </c>
      <c r="B2" s="42" t="s">
        <v>7</v>
      </c>
    </row>
    <row r="3" spans="1:2">
      <c r="A3" s="40" t="s">
        <v>120</v>
      </c>
      <c r="B3" s="41" t="s">
        <v>121</v>
      </c>
    </row>
    <row r="4" spans="1:2" ht="45">
      <c r="A4" s="40" t="s">
        <v>122</v>
      </c>
      <c r="B4" s="41" t="s">
        <v>123</v>
      </c>
    </row>
    <row r="5" spans="1:2" ht="45">
      <c r="A5" s="40" t="s">
        <v>124</v>
      </c>
      <c r="B5" s="41" t="s">
        <v>125</v>
      </c>
    </row>
    <row r="6" spans="1:2" ht="45">
      <c r="A6" s="40" t="s">
        <v>126</v>
      </c>
      <c r="B6" s="41" t="s">
        <v>127</v>
      </c>
    </row>
    <row r="7" spans="1:2" ht="30">
      <c r="A7" s="40" t="s">
        <v>128</v>
      </c>
      <c r="B7" s="41" t="s">
        <v>129</v>
      </c>
    </row>
    <row r="8" spans="1:2" ht="30">
      <c r="A8" s="40" t="s">
        <v>130</v>
      </c>
      <c r="B8" s="41" t="s">
        <v>129</v>
      </c>
    </row>
    <row r="9" spans="1:2" ht="150">
      <c r="A9" s="40" t="s">
        <v>131</v>
      </c>
      <c r="B9" s="41" t="s">
        <v>132</v>
      </c>
    </row>
    <row r="10" spans="1:2" ht="30">
      <c r="A10" s="40" t="s">
        <v>133</v>
      </c>
      <c r="B10" s="41" t="s">
        <v>134</v>
      </c>
    </row>
    <row r="11" spans="1:2" ht="30">
      <c r="A11" s="40" t="s">
        <v>135</v>
      </c>
      <c r="B11" s="41" t="s">
        <v>136</v>
      </c>
    </row>
    <row r="12" spans="1:2" ht="75">
      <c r="A12" s="40" t="s">
        <v>137</v>
      </c>
      <c r="B12" s="41" t="s">
        <v>138</v>
      </c>
    </row>
    <row r="13" spans="1:2" ht="30">
      <c r="A13" s="40" t="s">
        <v>139</v>
      </c>
      <c r="B13" s="41" t="s">
        <v>140</v>
      </c>
    </row>
    <row r="14" spans="1:2" ht="300">
      <c r="A14" s="40" t="s">
        <v>141</v>
      </c>
      <c r="B14" s="41" t="s">
        <v>142</v>
      </c>
    </row>
    <row r="15" spans="1:2" ht="30">
      <c r="A15" s="40" t="s">
        <v>143</v>
      </c>
      <c r="B15" s="41" t="s">
        <v>144</v>
      </c>
    </row>
    <row r="16" spans="1:2" ht="30">
      <c r="A16" s="40" t="s">
        <v>145</v>
      </c>
      <c r="B16" s="41" t="s">
        <v>146</v>
      </c>
    </row>
    <row r="17" spans="1:2" ht="45">
      <c r="A17" s="40" t="s">
        <v>147</v>
      </c>
      <c r="B17" s="41" t="s">
        <v>148</v>
      </c>
    </row>
    <row r="18" spans="1:2" ht="30">
      <c r="A18" s="40" t="s">
        <v>149</v>
      </c>
      <c r="B18" s="41" t="s">
        <v>150</v>
      </c>
    </row>
    <row r="19" spans="1:2" ht="30">
      <c r="A19" s="40" t="s">
        <v>151</v>
      </c>
      <c r="B19" s="41" t="s">
        <v>152</v>
      </c>
    </row>
    <row r="20" spans="1:2" ht="60">
      <c r="A20" s="40" t="s">
        <v>153</v>
      </c>
      <c r="B20" s="41" t="s">
        <v>154</v>
      </c>
    </row>
    <row r="21" spans="1:2" ht="45">
      <c r="A21" s="40" t="s">
        <v>155</v>
      </c>
      <c r="B21" s="41" t="s">
        <v>156</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defaultColWidth="11.42578125" defaultRowHeight="1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c r="A1" s="26" t="s">
        <v>157</v>
      </c>
      <c r="B1" s="26" t="s">
        <v>158</v>
      </c>
      <c r="C1" s="26" t="s">
        <v>159</v>
      </c>
      <c r="D1" s="26" t="s">
        <v>160</v>
      </c>
      <c r="E1" s="26" t="s">
        <v>161</v>
      </c>
      <c r="F1" s="26" t="s">
        <v>32</v>
      </c>
      <c r="G1" s="26" t="s">
        <v>37</v>
      </c>
      <c r="H1" s="26" t="s">
        <v>2</v>
      </c>
    </row>
    <row r="2" spans="1:8">
      <c r="A2" t="s">
        <v>162</v>
      </c>
      <c r="B2" t="s">
        <v>163</v>
      </c>
      <c r="C2" t="s">
        <v>164</v>
      </c>
      <c r="D2" t="s">
        <v>165</v>
      </c>
      <c r="E2" s="37" t="s">
        <v>166</v>
      </c>
      <c r="F2" t="s">
        <v>56</v>
      </c>
      <c r="G2" t="s">
        <v>102</v>
      </c>
      <c r="H2" t="s">
        <v>167</v>
      </c>
    </row>
    <row r="3" spans="1:8">
      <c r="A3" t="s">
        <v>168</v>
      </c>
      <c r="B3" t="s">
        <v>169</v>
      </c>
      <c r="C3" t="s">
        <v>170</v>
      </c>
      <c r="D3" t="s">
        <v>171</v>
      </c>
      <c r="E3" s="37" t="s">
        <v>172</v>
      </c>
      <c r="F3" t="s">
        <v>173</v>
      </c>
      <c r="G3" t="s">
        <v>60</v>
      </c>
      <c r="H3" t="s">
        <v>174</v>
      </c>
    </row>
    <row r="4" spans="1:8">
      <c r="A4" t="s">
        <v>175</v>
      </c>
      <c r="B4" t="s">
        <v>176</v>
      </c>
      <c r="C4" t="s">
        <v>54</v>
      </c>
      <c r="D4" t="s">
        <v>177</v>
      </c>
      <c r="E4" s="37" t="s">
        <v>178</v>
      </c>
      <c r="F4" t="s">
        <v>179</v>
      </c>
      <c r="G4" t="s">
        <v>180</v>
      </c>
      <c r="H4" t="s">
        <v>181</v>
      </c>
    </row>
    <row r="5" spans="1:8">
      <c r="A5" t="s">
        <v>182</v>
      </c>
      <c r="B5" t="s">
        <v>183</v>
      </c>
      <c r="C5" t="s">
        <v>184</v>
      </c>
      <c r="D5" t="s">
        <v>185</v>
      </c>
      <c r="E5" s="37" t="s">
        <v>186</v>
      </c>
      <c r="G5" t="s">
        <v>187</v>
      </c>
      <c r="H5" t="s">
        <v>188</v>
      </c>
    </row>
    <row r="6" spans="1:8">
      <c r="A6" t="s">
        <v>189</v>
      </c>
      <c r="B6" t="s">
        <v>190</v>
      </c>
      <c r="C6" t="s">
        <v>191</v>
      </c>
      <c r="D6" t="s">
        <v>192</v>
      </c>
      <c r="E6" s="37" t="s">
        <v>193</v>
      </c>
      <c r="H6" t="s">
        <v>194</v>
      </c>
    </row>
    <row r="7" spans="1:8">
      <c r="A7" t="s">
        <v>195</v>
      </c>
      <c r="B7" t="s">
        <v>196</v>
      </c>
      <c r="C7" t="s">
        <v>197</v>
      </c>
      <c r="D7" t="s">
        <v>198</v>
      </c>
      <c r="E7" s="37" t="s">
        <v>199</v>
      </c>
      <c r="H7" t="s">
        <v>200</v>
      </c>
    </row>
    <row r="8" spans="1:8">
      <c r="A8" t="s">
        <v>201</v>
      </c>
      <c r="B8" t="s">
        <v>202</v>
      </c>
      <c r="C8" t="s">
        <v>203</v>
      </c>
      <c r="D8" t="s">
        <v>204</v>
      </c>
      <c r="E8" s="37" t="s">
        <v>205</v>
      </c>
      <c r="H8" t="s">
        <v>206</v>
      </c>
    </row>
    <row r="9" spans="1:8">
      <c r="A9" t="s">
        <v>207</v>
      </c>
      <c r="B9" t="s">
        <v>208</v>
      </c>
      <c r="C9" t="s">
        <v>209</v>
      </c>
      <c r="D9" s="37" t="s">
        <v>55</v>
      </c>
      <c r="E9" s="37" t="s">
        <v>210</v>
      </c>
      <c r="H9" t="s">
        <v>211</v>
      </c>
    </row>
    <row r="10" spans="1:8">
      <c r="A10" t="s">
        <v>212</v>
      </c>
      <c r="B10" t="s">
        <v>213</v>
      </c>
      <c r="C10" t="s">
        <v>214</v>
      </c>
      <c r="E10" s="37" t="s">
        <v>215</v>
      </c>
      <c r="H10" t="s">
        <v>216</v>
      </c>
    </row>
    <row r="11" spans="1:8">
      <c r="A11" t="s">
        <v>217</v>
      </c>
      <c r="B11" t="s">
        <v>218</v>
      </c>
      <c r="E11" s="37" t="s">
        <v>219</v>
      </c>
      <c r="H11" t="s">
        <v>220</v>
      </c>
    </row>
    <row r="12" spans="1:8">
      <c r="A12" t="s">
        <v>221</v>
      </c>
      <c r="B12" t="s">
        <v>53</v>
      </c>
      <c r="E12" s="37" t="s">
        <v>222</v>
      </c>
      <c r="H12" t="s">
        <v>3</v>
      </c>
    </row>
    <row r="13" spans="1:8">
      <c r="A13" t="s">
        <v>223</v>
      </c>
      <c r="B13" t="s">
        <v>224</v>
      </c>
      <c r="E13" s="37" t="s">
        <v>225</v>
      </c>
    </row>
    <row r="14" spans="1:8">
      <c r="A14" t="s">
        <v>226</v>
      </c>
      <c r="E14" s="37" t="s">
        <v>227</v>
      </c>
      <c r="F14" s="10"/>
    </row>
    <row r="15" spans="1:8">
      <c r="A15" t="s">
        <v>228</v>
      </c>
      <c r="E15" s="37" t="s">
        <v>229</v>
      </c>
      <c r="F15" s="10"/>
    </row>
    <row r="16" spans="1:8">
      <c r="A16" t="s">
        <v>230</v>
      </c>
      <c r="E16" s="37" t="s">
        <v>231</v>
      </c>
      <c r="F16" s="10"/>
    </row>
    <row r="17" spans="1:6">
      <c r="A17" t="s">
        <v>232</v>
      </c>
      <c r="E17" s="37" t="s">
        <v>233</v>
      </c>
      <c r="F17" s="10"/>
    </row>
    <row r="18" spans="1:6">
      <c r="A18" t="s">
        <v>234</v>
      </c>
      <c r="E18" s="37" t="s">
        <v>235</v>
      </c>
      <c r="F18" s="10"/>
    </row>
    <row r="19" spans="1:6">
      <c r="A19" t="s">
        <v>236</v>
      </c>
      <c r="E19" s="37" t="s">
        <v>237</v>
      </c>
      <c r="F19" s="10"/>
    </row>
    <row r="20" spans="1:6">
      <c r="A20" t="s">
        <v>63</v>
      </c>
      <c r="E20" s="37" t="s">
        <v>238</v>
      </c>
      <c r="F20" s="10"/>
    </row>
    <row r="21" spans="1:6">
      <c r="A21" t="s">
        <v>239</v>
      </c>
      <c r="D21" s="37"/>
      <c r="E21" s="37" t="s">
        <v>240</v>
      </c>
      <c r="F21" s="10"/>
    </row>
    <row r="22" spans="1:6">
      <c r="A22" t="s">
        <v>9</v>
      </c>
      <c r="E22" s="37" t="s">
        <v>55</v>
      </c>
    </row>
    <row r="23" spans="1:6">
      <c r="A23" t="s">
        <v>241</v>
      </c>
    </row>
    <row r="24" spans="1:6">
      <c r="A24" t="s">
        <v>242</v>
      </c>
    </row>
    <row r="25" spans="1:6">
      <c r="A25" t="s">
        <v>243</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315B28-F0E2-40CC-AA3A-3960354617C9}"/>
</file>

<file path=customXml/itemProps2.xml><?xml version="1.0" encoding="utf-8"?>
<ds:datastoreItem xmlns:ds="http://schemas.openxmlformats.org/officeDocument/2006/customXml" ds:itemID="{1BD912C2-67FF-4F74-B857-B8D2F5FE6CA6}"/>
</file>

<file path=customXml/itemProps3.xml><?xml version="1.0" encoding="utf-8"?>
<ds:datastoreItem xmlns:ds="http://schemas.openxmlformats.org/officeDocument/2006/customXml" ds:itemID="{265251AB-C88B-4079-B78F-2291AC2E7A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2026-08-20T13:03:34Z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