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gobiernobogota.sharepoint.com/sites/grOficinaAsesoradePlaneacion/Documentos compartidos/PLANEACION INSTITUCIONAL Y SECTORIAL/VIGENCIA 2026/SEGUIMIENTO PLANEACION 2026/PEI/TRIMESTRE II/"/>
    </mc:Choice>
  </mc:AlternateContent>
  <xr:revisionPtr revIDLastSave="682" documentId="13_ncr:1_{FE08FDF2-9CC3-45ED-9CCF-E48E258CC403}" xr6:coauthVersionLast="47" xr6:coauthVersionMax="47" xr10:uidLastSave="{1B5D24B2-C947-4395-AB65-061B193A8199}"/>
  <bookViews>
    <workbookView xWindow="-120" yWindow="-120" windowWidth="29040" windowHeight="15720" firstSheet="6" activeTab="30" xr2:uid="{00000000-000D-0000-FFFF-FFFF00000000}"/>
  </bookViews>
  <sheets>
    <sheet name="1. MISIONALES" sheetId="5" state="hidden" r:id="rId1"/>
    <sheet name="2. NO MISIONALES" sheetId="6" state="hidden" r:id="rId2"/>
    <sheet name="3.1.1 OAC EM" sheetId="7" r:id="rId3"/>
    <sheet name="3.1.2 OAC DCE" sheetId="8" r:id="rId4"/>
    <sheet name="3.1.3 SGGD LAB" sheetId="9" r:id="rId5"/>
    <sheet name="3.2.1 DCDS ED" sheetId="10" r:id="rId6"/>
    <sheet name="3.2.2 DAE EAD" sheetId="11" r:id="rId7"/>
    <sheet name="3.2.3 DDH SDH" sheetId="12" r:id="rId8"/>
    <sheet name="3.2.4 SAR SEN" sheetId="13" r:id="rId9"/>
    <sheet name="3.2.5 DDH ADH" sheetId="14" r:id="rId10"/>
    <sheet name="3.2.6 DDH FDH" sheetId="15" r:id="rId11"/>
    <sheet name="3.3.1 DTI PETI" sheetId="16" r:id="rId12"/>
    <sheet name="3.3.2 DJ NOR" sheetId="17" r:id="rId13"/>
    <sheet name="3.3.3 DJ DEF" sheetId="18" r:id="rId14"/>
    <sheet name="3.3.4 OAP GA" sheetId="19" r:id="rId15"/>
    <sheet name="3.3.5 OAP SG" sheetId="20" r:id="rId16"/>
    <sheet name="3.3.6 SGI SAC DP" sheetId="21" r:id="rId17"/>
    <sheet name="3.3.7 SGI SAC TRA" sheetId="22" r:id="rId18"/>
    <sheet name="3.4.1 DGDL POL PUB" sheetId="23" r:id="rId19"/>
    <sheet name="3.4.2 SGL AALL" sheetId="24" r:id="rId20"/>
    <sheet name="3.4.3 DGAEP INFO" sheetId="25" r:id="rId21"/>
    <sheet name="3.4.4 DGP JP" sheetId="26" r:id="rId22"/>
    <sheet name="3.4.5 DGP IVC" sheetId="27" r:id="rId23"/>
    <sheet name="3.5.1 DGTH PINT" sheetId="28" r:id="rId24"/>
    <sheet name="3.5.2 OAP GESCO" sheetId="29" r:id="rId25"/>
    <sheet name="3.5.3 OAP ESTA" sheetId="30" r:id="rId26"/>
    <sheet name="3.5.4 SGL CGL" sheetId="31" r:id="rId27"/>
    <sheet name="3.5.5 SGGD OBS" sheetId="32" r:id="rId28"/>
    <sheet name="3.5.6 DRP AT" sheetId="33" r:id="rId29"/>
    <sheet name="4. OBJETIVOS ESTRATÉGICOS" sheetId="34" r:id="rId30"/>
    <sheet name="VERSIONES" sheetId="37" r:id="rId31"/>
    <sheet name="Instrucciones diligenciamiento" sheetId="35" state="hidden" r:id="rId32"/>
    <sheet name="Listas" sheetId="36" state="hidden" r:id="rId3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29" l="1"/>
  <c r="D26" i="25"/>
  <c r="D26" i="8"/>
  <c r="D26" i="9"/>
  <c r="D26" i="31"/>
  <c r="D26" i="28"/>
  <c r="D26" i="15"/>
  <c r="D26" i="14"/>
  <c r="D26" i="13"/>
  <c r="D26" i="12"/>
  <c r="D26" i="7"/>
  <c r="E37" i="13"/>
  <c r="E38" i="13"/>
  <c r="E39" i="13"/>
  <c r="E40" i="13"/>
  <c r="E41" i="13"/>
  <c r="E42" i="13"/>
  <c r="E43" i="13"/>
  <c r="D24" i="11"/>
  <c r="D26" i="11" s="1"/>
  <c r="H12" i="34" s="1"/>
  <c r="D24" i="19"/>
  <c r="D26" i="19" s="1"/>
  <c r="H20" i="34" s="1"/>
  <c r="I23" i="20"/>
  <c r="G8" i="34"/>
  <c r="C26" i="21"/>
  <c r="C26" i="19"/>
  <c r="C26" i="11"/>
  <c r="C26" i="8"/>
  <c r="C25" i="8"/>
  <c r="D24" i="33"/>
  <c r="C26" i="30"/>
  <c r="C26" i="29"/>
  <c r="E36" i="28"/>
  <c r="C26" i="24"/>
  <c r="C26" i="25"/>
  <c r="E36" i="25"/>
  <c r="E37" i="25"/>
  <c r="E38" i="25"/>
  <c r="E39" i="25"/>
  <c r="E40" i="25"/>
  <c r="E41" i="25"/>
  <c r="E42" i="25"/>
  <c r="E43" i="25"/>
  <c r="E36" i="24"/>
  <c r="E37" i="24"/>
  <c r="E38" i="24"/>
  <c r="E39" i="24"/>
  <c r="E40" i="24"/>
  <c r="E41" i="24"/>
  <c r="E36" i="23"/>
  <c r="E37" i="23"/>
  <c r="E38" i="23"/>
  <c r="E39" i="23"/>
  <c r="E40" i="23"/>
  <c r="E41" i="23"/>
  <c r="E42" i="23"/>
  <c r="E43" i="23"/>
  <c r="E44" i="23"/>
  <c r="E45" i="23"/>
  <c r="D36" i="15"/>
  <c r="E36" i="13"/>
  <c r="E35" i="13"/>
  <c r="C26" i="7" l="1"/>
  <c r="E36" i="9"/>
  <c r="E37" i="9"/>
  <c r="E38" i="9"/>
  <c r="E39" i="9"/>
  <c r="E40" i="9"/>
  <c r="E41" i="9"/>
  <c r="E42" i="9"/>
  <c r="E43" i="9"/>
  <c r="D36" i="8"/>
  <c r="D24" i="27" l="1"/>
  <c r="E36" i="22"/>
  <c r="E36" i="21"/>
  <c r="E36" i="7"/>
  <c r="C35" i="19"/>
  <c r="D26" i="18"/>
  <c r="E26" i="18" s="1"/>
  <c r="F26" i="18" s="1"/>
  <c r="F26" i="17"/>
  <c r="E26" i="17"/>
  <c r="D26" i="17"/>
  <c r="C24" i="8"/>
  <c r="C26" i="10"/>
  <c r="B26" i="10"/>
  <c r="C24" i="10"/>
  <c r="C25" i="10"/>
  <c r="C26" i="9"/>
  <c r="C25" i="9"/>
  <c r="C45" i="19"/>
  <c r="C43" i="19"/>
  <c r="C39" i="19"/>
  <c r="C45" i="20"/>
  <c r="C43" i="20"/>
  <c r="C39" i="20"/>
  <c r="C45" i="23"/>
  <c r="C43" i="23"/>
  <c r="C39" i="23"/>
  <c r="C45" i="24"/>
  <c r="C43" i="24"/>
  <c r="C39" i="24"/>
  <c r="C39" i="26"/>
  <c r="C45" i="26"/>
  <c r="C43" i="26"/>
  <c r="C45" i="27"/>
  <c r="C43" i="27"/>
  <c r="C39" i="27"/>
  <c r="C24" i="28"/>
  <c r="C24" i="31"/>
  <c r="B24" i="31"/>
  <c r="B24" i="28"/>
  <c r="B24" i="25"/>
  <c r="C24" i="15"/>
  <c r="B24" i="15"/>
  <c r="C24" i="14"/>
  <c r="B24" i="14"/>
  <c r="C24" i="13"/>
  <c r="B24" i="13"/>
  <c r="B24" i="12"/>
  <c r="B24" i="10"/>
  <c r="B24" i="9"/>
  <c r="B25" i="9" s="1"/>
  <c r="C24" i="25"/>
  <c r="C24" i="12"/>
  <c r="C25" i="12" s="1"/>
  <c r="C24" i="9"/>
  <c r="B24" i="8"/>
  <c r="G23" i="33"/>
  <c r="E31" i="33"/>
  <c r="E32" i="33"/>
  <c r="E33" i="33"/>
  <c r="E34" i="33"/>
  <c r="E35" i="33"/>
  <c r="E36" i="33"/>
  <c r="E37" i="33"/>
  <c r="E38" i="33"/>
  <c r="E39" i="33"/>
  <c r="E40" i="33"/>
  <c r="E41" i="33"/>
  <c r="E42" i="33"/>
  <c r="E43" i="33"/>
  <c r="E44" i="33"/>
  <c r="E45" i="33"/>
  <c r="E30" i="33"/>
  <c r="G23" i="32"/>
  <c r="E31" i="32"/>
  <c r="E32" i="32"/>
  <c r="E33" i="32"/>
  <c r="E34" i="32"/>
  <c r="E35" i="32"/>
  <c r="E36" i="32"/>
  <c r="E37" i="32"/>
  <c r="E38" i="32"/>
  <c r="E39" i="32"/>
  <c r="E40" i="32"/>
  <c r="E41" i="32"/>
  <c r="E42" i="32"/>
  <c r="E43" i="32"/>
  <c r="E44" i="32"/>
  <c r="E45" i="32"/>
  <c r="E30" i="32"/>
  <c r="E31" i="31"/>
  <c r="E32" i="31"/>
  <c r="E33" i="31"/>
  <c r="E34" i="31"/>
  <c r="E35" i="31"/>
  <c r="E37" i="31"/>
  <c r="E38" i="31"/>
  <c r="E39" i="31"/>
  <c r="E40" i="31"/>
  <c r="E41" i="31"/>
  <c r="E42" i="31"/>
  <c r="E43" i="31"/>
  <c r="E44" i="31"/>
  <c r="E45" i="31"/>
  <c r="E30" i="31"/>
  <c r="E31" i="30"/>
  <c r="E32" i="30"/>
  <c r="E33" i="30"/>
  <c r="E34" i="30"/>
  <c r="E35" i="30"/>
  <c r="E38" i="30"/>
  <c r="E39" i="30"/>
  <c r="E40" i="30"/>
  <c r="E41" i="30"/>
  <c r="E42" i="30"/>
  <c r="E43" i="30"/>
  <c r="E44" i="30"/>
  <c r="E45" i="30"/>
  <c r="E30" i="30"/>
  <c r="G23" i="30"/>
  <c r="G23" i="29"/>
  <c r="E31" i="29"/>
  <c r="E32" i="29"/>
  <c r="E33" i="29"/>
  <c r="E34" i="29"/>
  <c r="E35" i="29"/>
  <c r="E37" i="29"/>
  <c r="E38" i="29"/>
  <c r="E39" i="29"/>
  <c r="E40" i="29"/>
  <c r="E41" i="29"/>
  <c r="E42" i="29"/>
  <c r="E43" i="29"/>
  <c r="E44" i="29"/>
  <c r="E45" i="29"/>
  <c r="E30" i="29"/>
  <c r="E45" i="28"/>
  <c r="E44" i="28"/>
  <c r="E43" i="28"/>
  <c r="E42" i="28"/>
  <c r="E41" i="28"/>
  <c r="E40" i="28"/>
  <c r="E39" i="28"/>
  <c r="E38" i="28"/>
  <c r="E37" i="28"/>
  <c r="E35" i="28"/>
  <c r="E34" i="28"/>
  <c r="E33" i="28"/>
  <c r="E32" i="28"/>
  <c r="E31" i="28"/>
  <c r="E30" i="28"/>
  <c r="E27" i="28"/>
  <c r="G23" i="27"/>
  <c r="E31" i="27"/>
  <c r="E32" i="27"/>
  <c r="E33" i="27"/>
  <c r="E34" i="27"/>
  <c r="E35" i="27"/>
  <c r="E36" i="27"/>
  <c r="E37" i="27"/>
  <c r="E38" i="27"/>
  <c r="E39" i="27"/>
  <c r="E40" i="27"/>
  <c r="E41" i="27"/>
  <c r="E42" i="27"/>
  <c r="E43" i="27"/>
  <c r="E44" i="27"/>
  <c r="E45" i="27"/>
  <c r="E30" i="27"/>
  <c r="G23" i="26"/>
  <c r="E31" i="26"/>
  <c r="E32" i="26"/>
  <c r="E33" i="26"/>
  <c r="E34" i="26"/>
  <c r="E35" i="26"/>
  <c r="E36" i="26"/>
  <c r="E37" i="26"/>
  <c r="E38" i="26"/>
  <c r="E39" i="26"/>
  <c r="E40" i="26"/>
  <c r="E41" i="26"/>
  <c r="E42" i="26"/>
  <c r="E43" i="26"/>
  <c r="E44" i="26"/>
  <c r="E45" i="26"/>
  <c r="E30" i="26"/>
  <c r="E45" i="25"/>
  <c r="E44" i="25"/>
  <c r="E35" i="25"/>
  <c r="E34" i="25"/>
  <c r="E33" i="25"/>
  <c r="E32" i="25"/>
  <c r="E31" i="25"/>
  <c r="E30" i="25"/>
  <c r="E31" i="24"/>
  <c r="E32" i="24"/>
  <c r="E33" i="24"/>
  <c r="E34" i="24"/>
  <c r="E35" i="24"/>
  <c r="E42" i="24"/>
  <c r="E43" i="24"/>
  <c r="E44" i="24"/>
  <c r="E45" i="24"/>
  <c r="E30" i="24"/>
  <c r="G23" i="23"/>
  <c r="E31" i="23"/>
  <c r="E32" i="23"/>
  <c r="E33" i="23"/>
  <c r="E34" i="23"/>
  <c r="E35" i="23"/>
  <c r="E30" i="23"/>
  <c r="G23" i="22"/>
  <c r="E31" i="22"/>
  <c r="E32" i="22"/>
  <c r="E33" i="22"/>
  <c r="E34" i="22"/>
  <c r="E35" i="22"/>
  <c r="E37" i="22"/>
  <c r="E38" i="22"/>
  <c r="E39" i="22"/>
  <c r="E40" i="22"/>
  <c r="E41" i="22"/>
  <c r="E42" i="22"/>
  <c r="E43" i="22"/>
  <c r="E44" i="22"/>
  <c r="E45" i="22"/>
  <c r="E30" i="22"/>
  <c r="E31" i="21"/>
  <c r="E32" i="21"/>
  <c r="E33" i="21"/>
  <c r="E34" i="21"/>
  <c r="E35" i="21"/>
  <c r="E37" i="21"/>
  <c r="E38" i="21"/>
  <c r="E39" i="21"/>
  <c r="E40" i="21"/>
  <c r="E41" i="21"/>
  <c r="E42" i="21"/>
  <c r="E43" i="21"/>
  <c r="E44" i="21"/>
  <c r="E45" i="21"/>
  <c r="E30" i="21"/>
  <c r="E31" i="20"/>
  <c r="E32" i="20"/>
  <c r="E33" i="20"/>
  <c r="E34" i="20"/>
  <c r="E35" i="20"/>
  <c r="E37" i="20"/>
  <c r="E38" i="20"/>
  <c r="E39" i="20"/>
  <c r="E40" i="20"/>
  <c r="E41" i="20"/>
  <c r="E42" i="20"/>
  <c r="E43" i="20"/>
  <c r="E44" i="20"/>
  <c r="E45" i="20"/>
  <c r="E30" i="20"/>
  <c r="E31" i="19"/>
  <c r="E32" i="19"/>
  <c r="E33" i="19"/>
  <c r="E34" i="19"/>
  <c r="E35" i="19"/>
  <c r="E37" i="19"/>
  <c r="E38" i="19"/>
  <c r="E39" i="19"/>
  <c r="E40" i="19"/>
  <c r="E41" i="19"/>
  <c r="E42" i="19"/>
  <c r="E43" i="19"/>
  <c r="E44" i="19"/>
  <c r="E45" i="19"/>
  <c r="E30" i="19"/>
  <c r="E31" i="18"/>
  <c r="E32" i="18"/>
  <c r="E33" i="18"/>
  <c r="E34" i="18"/>
  <c r="E35" i="18"/>
  <c r="E36" i="18"/>
  <c r="E37" i="18"/>
  <c r="E38" i="18"/>
  <c r="E39" i="18"/>
  <c r="E40" i="18"/>
  <c r="E41" i="18"/>
  <c r="E42" i="18"/>
  <c r="E43" i="18"/>
  <c r="E44" i="18"/>
  <c r="E45" i="18"/>
  <c r="E30" i="18"/>
  <c r="G23" i="16"/>
  <c r="E31" i="17"/>
  <c r="E32" i="17"/>
  <c r="E33" i="17"/>
  <c r="E34" i="17"/>
  <c r="E35" i="17"/>
  <c r="E36" i="17"/>
  <c r="E37" i="17"/>
  <c r="E38" i="17"/>
  <c r="E39" i="17"/>
  <c r="E40" i="17"/>
  <c r="E41" i="17"/>
  <c r="E42" i="17"/>
  <c r="E43" i="17"/>
  <c r="E44" i="17"/>
  <c r="E45" i="17"/>
  <c r="E30" i="17"/>
  <c r="E31" i="16"/>
  <c r="E32" i="16"/>
  <c r="E33" i="16"/>
  <c r="E34" i="16"/>
  <c r="E35" i="16"/>
  <c r="E30" i="16"/>
  <c r="E31" i="15"/>
  <c r="E32" i="15"/>
  <c r="E33" i="15"/>
  <c r="E34" i="15"/>
  <c r="E35" i="15"/>
  <c r="E36" i="15"/>
  <c r="E37" i="15"/>
  <c r="E38" i="15"/>
  <c r="E39" i="15"/>
  <c r="E40" i="15"/>
  <c r="E41" i="15"/>
  <c r="E42" i="15"/>
  <c r="E43" i="15"/>
  <c r="E44" i="15"/>
  <c r="E45" i="15"/>
  <c r="E30" i="15"/>
  <c r="E31" i="14"/>
  <c r="E32" i="14"/>
  <c r="E33" i="14"/>
  <c r="E34" i="14"/>
  <c r="E35" i="14"/>
  <c r="E36" i="14"/>
  <c r="E37" i="14"/>
  <c r="E38" i="14"/>
  <c r="E39" i="14"/>
  <c r="E40" i="14"/>
  <c r="E41" i="14"/>
  <c r="E42" i="14"/>
  <c r="E43" i="14"/>
  <c r="E44" i="14"/>
  <c r="E45" i="14"/>
  <c r="E30" i="14"/>
  <c r="E31" i="13"/>
  <c r="E32" i="13"/>
  <c r="E33" i="13"/>
  <c r="E34" i="13"/>
  <c r="E44" i="13"/>
  <c r="E45" i="13"/>
  <c r="E30" i="13"/>
  <c r="E31" i="12"/>
  <c r="E32" i="12"/>
  <c r="E33" i="12"/>
  <c r="E34" i="12"/>
  <c r="E35" i="12"/>
  <c r="E36" i="12"/>
  <c r="E37" i="12"/>
  <c r="E38" i="12"/>
  <c r="E39" i="12"/>
  <c r="E40" i="12"/>
  <c r="E41" i="12"/>
  <c r="E42" i="12"/>
  <c r="E43" i="12"/>
  <c r="E44" i="12"/>
  <c r="E45" i="12"/>
  <c r="E30" i="12"/>
  <c r="E31" i="11"/>
  <c r="E32" i="11"/>
  <c r="E33" i="11"/>
  <c r="E34" i="11"/>
  <c r="E35" i="11"/>
  <c r="E36" i="11"/>
  <c r="E37" i="11"/>
  <c r="E38" i="11"/>
  <c r="E39" i="11"/>
  <c r="E40" i="11"/>
  <c r="E41" i="11"/>
  <c r="E42" i="11"/>
  <c r="E43" i="11"/>
  <c r="E44" i="11"/>
  <c r="E45" i="11"/>
  <c r="E30" i="11"/>
  <c r="B24" i="11"/>
  <c r="B25" i="11" s="1"/>
  <c r="E31" i="10"/>
  <c r="E32" i="10"/>
  <c r="E33" i="10"/>
  <c r="E34" i="10"/>
  <c r="E35" i="10"/>
  <c r="E30" i="10"/>
  <c r="E31" i="8"/>
  <c r="E32" i="8"/>
  <c r="E33" i="8"/>
  <c r="E34" i="8"/>
  <c r="E35" i="8"/>
  <c r="E36" i="8"/>
  <c r="E37" i="8"/>
  <c r="E38" i="8"/>
  <c r="E39" i="8"/>
  <c r="E40" i="8"/>
  <c r="E41" i="8"/>
  <c r="E42" i="8"/>
  <c r="E43" i="8"/>
  <c r="E44" i="8"/>
  <c r="E45" i="8"/>
  <c r="E30" i="8"/>
  <c r="E31" i="7"/>
  <c r="E32" i="7"/>
  <c r="E33" i="7"/>
  <c r="E34" i="7"/>
  <c r="E35" i="7"/>
  <c r="E37" i="7"/>
  <c r="E38" i="7"/>
  <c r="E39" i="7"/>
  <c r="E40" i="7"/>
  <c r="E41" i="7"/>
  <c r="E42" i="7"/>
  <c r="E43" i="7"/>
  <c r="E44" i="7"/>
  <c r="E45" i="7"/>
  <c r="E30" i="7"/>
  <c r="F24" i="33"/>
  <c r="F25" i="33" s="1"/>
  <c r="E24" i="33"/>
  <c r="E25" i="33" s="1"/>
  <c r="D25" i="33"/>
  <c r="C24" i="33"/>
  <c r="B24" i="33"/>
  <c r="F24" i="32"/>
  <c r="F25" i="32" s="1"/>
  <c r="E24" i="32"/>
  <c r="E25" i="32" s="1"/>
  <c r="D24" i="32"/>
  <c r="C24" i="32"/>
  <c r="B24" i="32"/>
  <c r="F24" i="31"/>
  <c r="F25" i="31" s="1"/>
  <c r="E24" i="31"/>
  <c r="E25" i="31" s="1"/>
  <c r="D24" i="31"/>
  <c r="B24" i="30"/>
  <c r="B25" i="30" s="1"/>
  <c r="F24" i="30"/>
  <c r="F25" i="30" s="1"/>
  <c r="E24" i="30"/>
  <c r="E25" i="30" s="1"/>
  <c r="D24" i="30"/>
  <c r="C24" i="30"/>
  <c r="C25" i="30" s="1"/>
  <c r="F24" i="29"/>
  <c r="F25" i="29" s="1"/>
  <c r="E24" i="29"/>
  <c r="E25" i="29" s="1"/>
  <c r="D24" i="29"/>
  <c r="C24" i="29"/>
  <c r="B24" i="29"/>
  <c r="B25" i="29" s="1"/>
  <c r="C25" i="33" l="1"/>
  <c r="B26" i="33"/>
  <c r="C26" i="33" s="1"/>
  <c r="D26" i="33" s="1"/>
  <c r="H34" i="34" s="1"/>
  <c r="D25" i="32"/>
  <c r="D26" i="32"/>
  <c r="H33" i="34" s="1"/>
  <c r="D25" i="31"/>
  <c r="H32" i="34"/>
  <c r="D25" i="30"/>
  <c r="D26" i="30"/>
  <c r="H31" i="34" s="1"/>
  <c r="D25" i="29"/>
  <c r="H30" i="34"/>
  <c r="C26" i="28"/>
  <c r="C25" i="28"/>
  <c r="C26" i="31"/>
  <c r="C25" i="31"/>
  <c r="C25" i="25"/>
  <c r="C26" i="15"/>
  <c r="C25" i="15"/>
  <c r="C26" i="14"/>
  <c r="C25" i="14"/>
  <c r="C26" i="13"/>
  <c r="C25" i="13"/>
  <c r="C26" i="12"/>
  <c r="B25" i="8"/>
  <c r="B26" i="9"/>
  <c r="B26" i="8"/>
  <c r="B26" i="31"/>
  <c r="B25" i="31"/>
  <c r="B26" i="28"/>
  <c r="B25" i="28"/>
  <c r="B26" i="15"/>
  <c r="B25" i="15"/>
  <c r="B26" i="14"/>
  <c r="B25" i="14"/>
  <c r="B26" i="13"/>
  <c r="B25" i="13"/>
  <c r="B26" i="25"/>
  <c r="B25" i="25"/>
  <c r="B26" i="12"/>
  <c r="B25" i="12"/>
  <c r="B25" i="10"/>
  <c r="B25" i="33"/>
  <c r="B26" i="29"/>
  <c r="F30" i="34" s="1"/>
  <c r="B26" i="32"/>
  <c r="F33" i="34" s="1"/>
  <c r="B25" i="32"/>
  <c r="C25" i="32"/>
  <c r="F34" i="34"/>
  <c r="C25" i="29"/>
  <c r="G24" i="29"/>
  <c r="G24" i="33"/>
  <c r="F32" i="34"/>
  <c r="G24" i="32"/>
  <c r="G24" i="31"/>
  <c r="B26" i="30"/>
  <c r="F31" i="34" s="1"/>
  <c r="G24" i="30"/>
  <c r="D24" i="28"/>
  <c r="D25" i="28" l="1"/>
  <c r="H29" i="34"/>
  <c r="C26" i="32"/>
  <c r="G26" i="32"/>
  <c r="G33" i="34"/>
  <c r="G30" i="34"/>
  <c r="G26" i="29"/>
  <c r="G26" i="33"/>
  <c r="G34" i="34"/>
  <c r="K34" i="34" s="1"/>
  <c r="G32" i="34"/>
  <c r="G26" i="31"/>
  <c r="G24" i="28"/>
  <c r="F24" i="27"/>
  <c r="F25" i="27" s="1"/>
  <c r="E24" i="27"/>
  <c r="E25" i="27" s="1"/>
  <c r="D25" i="27"/>
  <c r="C24" i="27"/>
  <c r="C25" i="27" s="1"/>
  <c r="B24" i="27"/>
  <c r="B25" i="27" s="1"/>
  <c r="F24" i="26"/>
  <c r="F25" i="26" s="1"/>
  <c r="E24" i="26"/>
  <c r="E25" i="26" s="1"/>
  <c r="D24" i="26"/>
  <c r="D25" i="26" s="1"/>
  <c r="C24" i="26"/>
  <c r="C25" i="26" s="1"/>
  <c r="B24" i="26"/>
  <c r="B25" i="26" s="1"/>
  <c r="F24" i="25"/>
  <c r="F25" i="25" s="1"/>
  <c r="E24" i="25"/>
  <c r="E25" i="25" s="1"/>
  <c r="D24" i="25"/>
  <c r="F24" i="24"/>
  <c r="E24" i="24"/>
  <c r="D24" i="24"/>
  <c r="C24" i="24"/>
  <c r="C25" i="24" s="1"/>
  <c r="B24" i="24"/>
  <c r="B25" i="24" s="1"/>
  <c r="D25" i="24" l="1"/>
  <c r="D26" i="24"/>
  <c r="H25" i="34" s="1"/>
  <c r="D25" i="25"/>
  <c r="H26" i="34"/>
  <c r="E26" i="24"/>
  <c r="E25" i="24"/>
  <c r="F26" i="24"/>
  <c r="F25" i="24"/>
  <c r="F26" i="34"/>
  <c r="F29" i="34"/>
  <c r="G26" i="30"/>
  <c r="G31" i="34"/>
  <c r="G24" i="27"/>
  <c r="G24" i="26"/>
  <c r="G24" i="25"/>
  <c r="B26" i="24"/>
  <c r="F25" i="34" s="1"/>
  <c r="G25" i="34"/>
  <c r="G24" i="24"/>
  <c r="G26" i="24" s="1"/>
  <c r="F24" i="23"/>
  <c r="E24" i="23"/>
  <c r="D24" i="23"/>
  <c r="C24" i="23"/>
  <c r="B24" i="23"/>
  <c r="F24" i="22"/>
  <c r="F25" i="22" s="1"/>
  <c r="E24" i="22"/>
  <c r="E25" i="22" s="1"/>
  <c r="D24" i="22"/>
  <c r="C24" i="22"/>
  <c r="B24" i="22"/>
  <c r="F24" i="21"/>
  <c r="F25" i="21" s="1"/>
  <c r="E24" i="21"/>
  <c r="E25" i="21" s="1"/>
  <c r="D24" i="21"/>
  <c r="C24" i="21"/>
  <c r="B24" i="21"/>
  <c r="F24" i="20"/>
  <c r="F25" i="20" s="1"/>
  <c r="E24" i="20"/>
  <c r="D24" i="20"/>
  <c r="D26" i="20" s="1"/>
  <c r="H21" i="34" s="1"/>
  <c r="C24" i="20"/>
  <c r="B24" i="20"/>
  <c r="B25" i="20" s="1"/>
  <c r="F24" i="19"/>
  <c r="E24" i="19"/>
  <c r="C24" i="19"/>
  <c r="C25" i="19" s="1"/>
  <c r="B24" i="19"/>
  <c r="F24" i="18"/>
  <c r="F25" i="18" s="1"/>
  <c r="E24" i="18"/>
  <c r="E25" i="18" s="1"/>
  <c r="D24" i="18"/>
  <c r="D25" i="18" s="1"/>
  <c r="C24" i="18"/>
  <c r="C25" i="18" s="1"/>
  <c r="B24" i="18"/>
  <c r="B25" i="18" s="1"/>
  <c r="F24" i="17"/>
  <c r="F25" i="17" s="1"/>
  <c r="E24" i="17"/>
  <c r="E25" i="17" s="1"/>
  <c r="D24" i="17"/>
  <c r="D25" i="17" s="1"/>
  <c r="C24" i="17"/>
  <c r="C25" i="17" s="1"/>
  <c r="B24" i="17"/>
  <c r="D25" i="23" l="1"/>
  <c r="D26" i="23"/>
  <c r="H24" i="34" s="1"/>
  <c r="D25" i="22"/>
  <c r="D26" i="22"/>
  <c r="H23" i="34" s="1"/>
  <c r="D25" i="21"/>
  <c r="D26" i="21"/>
  <c r="H22" i="34" s="1"/>
  <c r="E25" i="19"/>
  <c r="E26" i="19"/>
  <c r="D25" i="19"/>
  <c r="F25" i="19"/>
  <c r="F26" i="19"/>
  <c r="B25" i="19"/>
  <c r="B26" i="19"/>
  <c r="F20" i="34" s="1"/>
  <c r="B25" i="23"/>
  <c r="B26" i="23"/>
  <c r="E26" i="23"/>
  <c r="E25" i="23"/>
  <c r="F26" i="23"/>
  <c r="F25" i="23"/>
  <c r="B26" i="22"/>
  <c r="F23" i="34" s="1"/>
  <c r="B25" i="22"/>
  <c r="C26" i="22"/>
  <c r="C25" i="22"/>
  <c r="G24" i="21"/>
  <c r="B25" i="21"/>
  <c r="D25" i="20"/>
  <c r="E26" i="20"/>
  <c r="E25" i="20"/>
  <c r="F26" i="20"/>
  <c r="B25" i="17"/>
  <c r="C26" i="23"/>
  <c r="G24" i="34" s="1"/>
  <c r="C25" i="23"/>
  <c r="C25" i="21"/>
  <c r="C26" i="20"/>
  <c r="G21" i="34" s="1"/>
  <c r="C25" i="20"/>
  <c r="G20" i="34"/>
  <c r="G24" i="19"/>
  <c r="G26" i="19" s="1"/>
  <c r="G26" i="34"/>
  <c r="G26" i="25"/>
  <c r="G29" i="34"/>
  <c r="G26" i="28"/>
  <c r="F24" i="34"/>
  <c r="G24" i="23"/>
  <c r="G26" i="23" s="1"/>
  <c r="G24" i="22"/>
  <c r="G24" i="20"/>
  <c r="G26" i="20" s="1"/>
  <c r="B26" i="20"/>
  <c r="F21" i="34" s="1"/>
  <c r="G24" i="18"/>
  <c r="G24" i="17"/>
  <c r="C24" i="16"/>
  <c r="C26" i="16" l="1"/>
  <c r="C25" i="16"/>
  <c r="B24" i="16"/>
  <c r="B26" i="16" l="1"/>
  <c r="B25" i="16"/>
  <c r="F17" i="34"/>
  <c r="G26" i="22"/>
  <c r="G23" i="34"/>
  <c r="G24" i="16"/>
  <c r="G26" i="16" l="1"/>
  <c r="G17" i="34"/>
  <c r="F24" i="15"/>
  <c r="F25" i="15" s="1"/>
  <c r="E24" i="15"/>
  <c r="E25" i="15" s="1"/>
  <c r="D24" i="15"/>
  <c r="F24" i="14"/>
  <c r="F25" i="14" s="1"/>
  <c r="E24" i="14"/>
  <c r="E25" i="14" s="1"/>
  <c r="D24" i="14"/>
  <c r="F24" i="13"/>
  <c r="F25" i="13" s="1"/>
  <c r="E24" i="13"/>
  <c r="E25" i="13" s="1"/>
  <c r="D24" i="13"/>
  <c r="F24" i="12"/>
  <c r="F25" i="12" s="1"/>
  <c r="E24" i="12"/>
  <c r="E25" i="12" s="1"/>
  <c r="D24" i="12"/>
  <c r="K17" i="34"/>
  <c r="K20" i="34"/>
  <c r="K21" i="34"/>
  <c r="K23" i="34"/>
  <c r="K24" i="34"/>
  <c r="K25" i="34"/>
  <c r="K26" i="34"/>
  <c r="K29" i="34"/>
  <c r="K30" i="34"/>
  <c r="K31" i="34"/>
  <c r="K32" i="34"/>
  <c r="K33" i="34"/>
  <c r="G23" i="11"/>
  <c r="B26" i="11" s="1"/>
  <c r="F12" i="34" s="1"/>
  <c r="F24" i="11"/>
  <c r="F25" i="11" s="1"/>
  <c r="E24" i="11"/>
  <c r="E25" i="11" s="1"/>
  <c r="D25" i="11"/>
  <c r="C24" i="11"/>
  <c r="F9" i="34"/>
  <c r="F24" i="9"/>
  <c r="F25" i="9" s="1"/>
  <c r="E24" i="9"/>
  <c r="E25" i="9" s="1"/>
  <c r="D24" i="9"/>
  <c r="F24" i="8"/>
  <c r="E24" i="8"/>
  <c r="D24" i="8"/>
  <c r="F24" i="7"/>
  <c r="E24" i="7"/>
  <c r="D24" i="7"/>
  <c r="C24" i="7"/>
  <c r="B24" i="7"/>
  <c r="B25" i="7" s="1"/>
  <c r="G23" i="17"/>
  <c r="G23" i="18"/>
  <c r="G23" i="28"/>
  <c r="G23" i="21"/>
  <c r="E45" i="9"/>
  <c r="E44" i="9"/>
  <c r="E35" i="9"/>
  <c r="E34" i="9"/>
  <c r="E33" i="9"/>
  <c r="E32" i="9"/>
  <c r="E31" i="9"/>
  <c r="E30" i="9"/>
  <c r="F25" i="7"/>
  <c r="E25" i="7"/>
  <c r="C25" i="7"/>
  <c r="G23" i="7"/>
  <c r="D25" i="15" l="1"/>
  <c r="H16" i="34"/>
  <c r="D25" i="13"/>
  <c r="H14" i="34"/>
  <c r="D25" i="8"/>
  <c r="D25" i="14"/>
  <c r="H15" i="34"/>
  <c r="D25" i="12"/>
  <c r="H13" i="34"/>
  <c r="D25" i="9"/>
  <c r="H10" i="34"/>
  <c r="D25" i="7"/>
  <c r="H8" i="34"/>
  <c r="G24" i="8"/>
  <c r="B26" i="21"/>
  <c r="G22" i="34" s="1"/>
  <c r="B26" i="18"/>
  <c r="C26" i="18"/>
  <c r="G19" i="34" s="1"/>
  <c r="B26" i="17"/>
  <c r="C26" i="17"/>
  <c r="G18" i="34" s="1"/>
  <c r="F16" i="34"/>
  <c r="F15" i="34"/>
  <c r="F14" i="34"/>
  <c r="F13" i="34"/>
  <c r="C25" i="11"/>
  <c r="B26" i="7"/>
  <c r="F8" i="34" s="1"/>
  <c r="G24" i="7"/>
  <c r="G16" i="34"/>
  <c r="K16" i="34"/>
  <c r="G26" i="14"/>
  <c r="G15" i="34"/>
  <c r="K15" i="34" s="1"/>
  <c r="G26" i="13"/>
  <c r="G14" i="34"/>
  <c r="K14" i="34" s="1"/>
  <c r="G13" i="34"/>
  <c r="G24" i="11"/>
  <c r="G24" i="9"/>
  <c r="G26" i="9"/>
  <c r="F10" i="34"/>
  <c r="G9" i="34"/>
  <c r="G24" i="15"/>
  <c r="G24" i="14"/>
  <c r="G24" i="13"/>
  <c r="G24" i="12"/>
  <c r="G24" i="10"/>
  <c r="G26" i="8" l="1"/>
  <c r="H9" i="34"/>
  <c r="K9" i="34" s="1"/>
  <c r="K13" i="34"/>
  <c r="G26" i="12"/>
  <c r="F22" i="34"/>
  <c r="K22" i="34" s="1"/>
  <c r="G26" i="21"/>
  <c r="F19" i="34"/>
  <c r="K19" i="34" s="1"/>
  <c r="G26" i="18"/>
  <c r="F18" i="34"/>
  <c r="K18" i="34" s="1"/>
  <c r="G26" i="17"/>
  <c r="G26" i="15"/>
  <c r="G12" i="34"/>
  <c r="K12" i="34" s="1"/>
  <c r="G26" i="11"/>
  <c r="F11" i="34"/>
  <c r="G10" i="34"/>
  <c r="K10" i="34" s="1"/>
  <c r="L29" i="34"/>
  <c r="L17" i="34" l="1"/>
  <c r="K8" i="34"/>
  <c r="L8" i="34" s="1"/>
  <c r="G26" i="7"/>
  <c r="G11" i="34"/>
  <c r="K11" i="34" s="1"/>
  <c r="L11" i="34" s="1"/>
  <c r="G26" i="10"/>
  <c r="F26" i="27" l="1"/>
  <c r="C26" i="27"/>
  <c r="G28" i="34" s="1"/>
  <c r="D26" i="27"/>
  <c r="H28" i="34" s="1"/>
  <c r="K28" i="34" s="1"/>
  <c r="E26" i="27"/>
  <c r="B26" i="27"/>
  <c r="F28" i="34" s="1"/>
  <c r="G26" i="27"/>
  <c r="F26" i="26"/>
  <c r="C26" i="26"/>
  <c r="G27" i="34" s="1"/>
  <c r="D26" i="26"/>
  <c r="H27" i="34" s="1"/>
  <c r="K27" i="34" s="1"/>
  <c r="E26" i="26"/>
  <c r="B26" i="26"/>
  <c r="F27" i="34" s="1"/>
  <c r="G26" i="26"/>
  <c r="L24" i="34" l="1"/>
  <c r="L35" i="3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Yamile Espinosa Galindo</author>
    <author>jaime jair morales gomez</author>
  </authors>
  <commentList>
    <comment ref="A6" authorId="0" shapeId="0" xr:uid="{00000000-0006-0000-0400-000001000000}">
      <text>
        <r>
          <rPr>
            <sz val="11"/>
            <color indexed="8"/>
            <rFont val="Helvetica Neue"/>
          </rPr>
          <t>Usuario:
Seleccione el proceso misional que entrega el producto y/o servicio</t>
        </r>
      </text>
    </comment>
    <comment ref="B6" authorId="0" shapeId="0" xr:uid="{00000000-0006-0000-0400-000002000000}">
      <text>
        <r>
          <rPr>
            <sz val="11"/>
            <color indexed="8"/>
            <rFont val="Helvetica Neue"/>
          </rPr>
          <t>Usuario:
Escriba el nombre del producto y/o servicio misional que satisface una necesidad o garantiza un derecho de la ciudadanía y/o grupo de interés.</t>
        </r>
      </text>
    </comment>
    <comment ref="E6" authorId="0" shapeId="0" xr:uid="{00000000-0006-0000-0400-000003000000}">
      <text>
        <r>
          <rPr>
            <sz val="11"/>
            <color indexed="8"/>
            <rFont val="Helvetica Neue"/>
          </rPr>
          <t xml:space="preserve">Usuario:
Describa cuáles son las necesidades o requerimientos que tienen los actores frente al producto / servicio 
Ejemplo:  Recibir atención para la garantía, protección o restitución de derechos asociados a las diferentes rutas de atención con las que cuenta la SDG. </t>
        </r>
      </text>
    </comment>
    <comment ref="F6" authorId="0" shapeId="0" xr:uid="{00000000-0006-0000-0400-000004000000}">
      <text>
        <r>
          <rPr>
            <sz val="11"/>
            <color indexed="8"/>
            <rFont val="Helvetica Neue"/>
          </rPr>
          <t>Usuario:
Describa brevemente para cada producto o servicio las problemáticas y/o oportunidades de mejora que ameriten una acción estratégica durante el cuatrienio, que esté o no asociada al plan de desarrollo o a una política pública.  
Para ello puede guiarse de las siguientes preguntas orientadoras:  
-¿Qué debería dejarse de hacer?
-¿Qué debería modernizarse o mejorarse?
-¿Qué oportunidades o nuevos escenarios se pueden aprovechar para aumentar la satisfacción de los usuarios y/o grupos de valor?</t>
        </r>
      </text>
    </comment>
    <comment ref="G6" authorId="0" shapeId="0" xr:uid="{00000000-0006-0000-0400-000005000000}">
      <text>
        <r>
          <rPr>
            <sz val="11"/>
            <color indexed="8"/>
            <rFont val="Helvetica Neue"/>
          </rPr>
          <t>Usuario:
Seleccione el eje estratégico para el cual va a identificar la problemática institucional, de acuerdo con la priorización realizada por el Secretario de Gobierno.</t>
        </r>
      </text>
    </comment>
    <comment ref="I6" authorId="0" shapeId="0" xr:uid="{00000000-0006-0000-0400-000006000000}">
      <text>
        <r>
          <rPr>
            <sz val="11"/>
            <color indexed="8"/>
            <rFont val="Helvetica Neue"/>
          </rPr>
          <t>Usuario:
Elabore una propuesta de objetivo estratégico. 
Para ello tenga en cuenta que un OE es un enunciado escrito sobre resultados a alcanzar en el cuatrienio. Estos deben ser susceptibles ser cuantificados y medidos para determinar su nivel de avance con relación a las acciones planteadas en un horizonte de tiempo de cuatro años.
Se recomienda la estructura: 
Verbo fuerte + objeto + complemento (atributos o características a obtener)</t>
        </r>
      </text>
    </comment>
    <comment ref="J6" authorId="0" shapeId="0" xr:uid="{00000000-0006-0000-0400-000007000000}">
      <text>
        <r>
          <rPr>
            <sz val="11"/>
            <color indexed="8"/>
            <rFont val="Helvetica Neue"/>
          </rPr>
          <t>Usuario:
Indique el No. de meta del plan estratégico que aborda la oportunidad de mejora</t>
        </r>
      </text>
    </comment>
    <comment ref="K6" authorId="1" shapeId="0" xr:uid="{00000000-0006-0000-0400-000008000000}">
      <text>
        <r>
          <rPr>
            <sz val="11"/>
            <color indexed="8"/>
            <rFont val="Helvetica Neue"/>
          </rPr>
          <t>Yamile Espinosa Galindo:
Marque con X la estrategia o  curso de acción requerido para dar cumplimiento al objetivo estratégico, según las opciones. Seleccione entre 1 y máximo 3 opciones.</t>
        </r>
      </text>
    </comment>
    <comment ref="C7" authorId="0" shapeId="0" xr:uid="{00000000-0006-0000-0400-000009000000}">
      <text>
        <r>
          <rPr>
            <sz val="11"/>
            <color indexed="8"/>
            <rFont val="Helvetica Neue"/>
          </rPr>
          <t>Usuario:
Indique el nombre genérico del usuario directo del producto y/o servicio que satisface su necesidad o es beneficiario de la garantía de un derecho</t>
        </r>
      </text>
    </comment>
    <comment ref="D7" authorId="0" shapeId="0" xr:uid="{00000000-0006-0000-0400-00000A000000}">
      <text>
        <r>
          <rPr>
            <sz val="11"/>
            <color indexed="8"/>
            <rFont val="Helvetica Neue"/>
          </rPr>
          <t>Usuario:
Indique el nombre genérico de los grupos de valor y/o partes interesadas que tienen algún interés en el producto y/o servicio misional</t>
        </r>
      </text>
    </comment>
    <comment ref="G15" authorId="2" shapeId="0" xr:uid="{00000000-0006-0000-0400-00000B000000}">
      <text>
        <r>
          <rPr>
            <sz val="11"/>
            <color indexed="8"/>
            <rFont val="Helvetica Neue"/>
          </rPr>
          <t>jaime jair morales gomez:
Se propone, que sea 5- Reforma a las Alcaldías Locales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Usuario</author>
    <author>Yamile Espinosa Galindo</author>
  </authors>
  <commentList>
    <comment ref="A6" authorId="0" shapeId="0" xr:uid="{00000000-0006-0000-0500-000001000000}">
      <text>
        <r>
          <rPr>
            <sz val="11"/>
            <color indexed="8"/>
            <rFont val="Helvetica Neue"/>
          </rPr>
          <t>Usuario:
Este campo está prediligenciado con los nombres de las políticas de MIPG establecidas por el Modelo Integrado de Planeación y Gestión.</t>
        </r>
      </text>
    </comment>
    <comment ref="B6" authorId="0" shapeId="0" xr:uid="{00000000-0006-0000-0500-000002000000}">
      <text>
        <r>
          <rPr>
            <sz val="11"/>
            <color indexed="8"/>
            <rFont val="Helvetica Neue"/>
          </rPr>
          <t>Usuario:
En se campo de debe incluir el(los) nombre(s) de  la(s) áreas responsables de las políticas de MIPG establecidas por el Modelo Integrado de Planeación y Gestión.</t>
        </r>
      </text>
    </comment>
    <comment ref="C6" authorId="0" shapeId="0" xr:uid="{00000000-0006-0000-0500-000003000000}">
      <text>
        <r>
          <rPr>
            <sz val="11"/>
            <color indexed="8"/>
            <rFont val="Helvetica Neue"/>
          </rPr>
          <t>Usuario:
Si marcó SI en la columna C, describa brevemente la problemática / oportunidad de mejora de la política de MIPG.
Para ello puede guiarse de las siguientes preguntas orientadoras:  
-¿Qué debería dejarse de hacer?
-¿Qué debería modernizarse o mejorarse?
-¿Qué debería transformarse?</t>
        </r>
      </text>
    </comment>
    <comment ref="D6" authorId="0" shapeId="0" xr:uid="{00000000-0006-0000-0500-000004000000}">
      <text>
        <r>
          <rPr>
            <sz val="11"/>
            <color indexed="8"/>
            <rFont val="Helvetica Neue"/>
          </rPr>
          <t>Usuario:
Seleccione de la lista desplegable, el proceso asociado a la Política de MIPG, es decir, el responsable de coordinar la implementación de la política en la entidad</t>
        </r>
      </text>
    </comment>
    <comment ref="E6" authorId="0" shapeId="0" xr:uid="{00000000-0006-0000-0500-000005000000}">
      <text>
        <r>
          <rPr>
            <sz val="11"/>
            <color indexed="8"/>
            <rFont val="Helvetica Neue"/>
          </rPr>
          <t>Usuario:
Seleccione el eje estratégico para el cual va a identificar la problemática sectorial</t>
        </r>
      </text>
    </comment>
    <comment ref="F6" authorId="0" shapeId="0" xr:uid="{00000000-0006-0000-0500-000006000000}">
      <text>
        <r>
          <rPr>
            <sz val="11"/>
            <color indexed="8"/>
            <rFont val="Helvetica Neue"/>
          </rPr>
          <t>Usuario:
Seleccione la meta del plan de desarrollo a la cual está asociada la problemática, si no tiene, indique NO APLICA</t>
        </r>
      </text>
    </comment>
    <comment ref="G6" authorId="0" shapeId="0" xr:uid="{00000000-0006-0000-0500-000007000000}">
      <text>
        <r>
          <rPr>
            <sz val="11"/>
            <color indexed="8"/>
            <rFont val="Helvetica Neue"/>
          </rPr>
          <t xml:space="preserve">Usuario:
Elabore una propuesta de objetivo estratégico. 
Para ello tenga en cuenta que un OE es un enunciado escrito sobre resultados a alcanzar en el cuatrienio. Estos deben ser susceptibles ser cuantificados y medidos para determinar su nivel de avance con relación a las acciones planteadas en un horizonte de tiempo de cuatro años.
Se recomienda la estructura: 
Verbo fuerte + objeto + complemento (atributos o características a obtener)
</t>
        </r>
      </text>
    </comment>
    <comment ref="H6" authorId="0" shapeId="0" xr:uid="{00000000-0006-0000-0500-000008000000}">
      <text>
        <r>
          <rPr>
            <sz val="11"/>
            <color indexed="8"/>
            <rFont val="Helvetica Neue"/>
          </rPr>
          <t>Usuario:
Indique el No. de meta del plan estratégico que aborda la oportunidad de mejora</t>
        </r>
      </text>
    </comment>
    <comment ref="I6" authorId="1" shapeId="0" xr:uid="{00000000-0006-0000-0500-000009000000}">
      <text>
        <r>
          <rPr>
            <sz val="11"/>
            <color indexed="8"/>
            <rFont val="Helvetica Neue"/>
          </rPr>
          <t>Yamile Espinosa Galindo:
Marque con X la estrategia o  curso de acción requerido para dar cumplimiento al objetivo estratégico, según las opciones. Seleccione entre 1 y máximo 3 opciones.</t>
        </r>
      </text>
    </comment>
  </commentList>
</comments>
</file>

<file path=xl/sharedStrings.xml><?xml version="1.0" encoding="utf-8"?>
<sst xmlns="http://schemas.openxmlformats.org/spreadsheetml/2006/main" count="3366" uniqueCount="953">
  <si>
    <t>PROGRAMACIÓN Y SEGUIMIENTO DEL PLAN ESTRATÉGICO INSTITUCIONAL
Diagnóstico de productos, servicios, actores y problemáticas</t>
  </si>
  <si>
    <t>Código:</t>
  </si>
  <si>
    <t>PLE-PIN-F036</t>
  </si>
  <si>
    <t>Versión:</t>
  </si>
  <si>
    <t>Caso HOLA:</t>
  </si>
  <si>
    <t>104671</t>
  </si>
  <si>
    <t>Vigencia:</t>
  </si>
  <si>
    <t>23 de diciembre de 2024</t>
  </si>
  <si>
    <t>PROCESO MISIONAL</t>
  </si>
  <si>
    <t>PRODUCTO / SERVICIO</t>
  </si>
  <si>
    <t>ACTORES</t>
  </si>
  <si>
    <t>IDENTIFICACIÓN DE NECESIDADES  DE LOS ACTORES</t>
  </si>
  <si>
    <t>PROBLEMÁTICAS Y/O OPORTUNIDADES DE MEJORA DEL PRODUCTO O SERVICIO</t>
  </si>
  <si>
    <t>TEMAS CLAVES</t>
  </si>
  <si>
    <t xml:space="preserve">META PLAN DISTRITAL DE DESARROLLO </t>
  </si>
  <si>
    <t>OBJETIVO ESTRATÉGICO PROPUESTO</t>
  </si>
  <si>
    <t>No. ME</t>
  </si>
  <si>
    <t>ESTRATEGIAS</t>
  </si>
  <si>
    <t>USUARIOS</t>
  </si>
  <si>
    <t>OTRAS PARTES INTERESADAS</t>
  </si>
  <si>
    <t>Articulación sectorial / interinstitucional</t>
  </si>
  <si>
    <t>Fortalecimiento del servicio</t>
  </si>
  <si>
    <t xml:space="preserve">Fortalecimiento de la participación y la transparencia </t>
  </si>
  <si>
    <t>Gestión del conocimiento, innovación y analítica de datos</t>
  </si>
  <si>
    <t>Fortalecimiento tecnológico</t>
  </si>
  <si>
    <t>Fortalecimiento de competencias y capacidades</t>
  </si>
  <si>
    <t>Convivencia y Diálogo Social</t>
  </si>
  <si>
    <t>Atender  espacios de diálogo que se generen en el marco de la implementación de los programas de la DCDS.</t>
  </si>
  <si>
    <t>Ciudadanía</t>
  </si>
  <si>
    <t>Organizaciones sociales, barras futboleras, sector privado y público.</t>
  </si>
  <si>
    <t>Demandas de atención oportuna de situaciones de conflictividad latentes y manifiestas</t>
  </si>
  <si>
    <t>Conflictividades sociales que surgen a partir de las demandas de la ciudadanía en relación con las necesidades no satisfechas y las generadas por las dinámicas propias de la ciudad con enfoque de DDHH.</t>
  </si>
  <si>
    <t>2- Cultura de Paz</t>
  </si>
  <si>
    <t>SDG - SGGD - Fortalecer un (1) programa de atención integral en el marco del diálogo social y la convivencia, articulando acciones con las organizaciones de DDHH para la atención de situaciones de convivencia y conflictividad social en Bogotá.</t>
  </si>
  <si>
    <t>Promover una ciudadanía que le apueste a la cultura de paz y construcción de ciudad a través de la herramienta del Diálogo, propiciando espacios de  participación y transformación de situaciones que afecten la convivencia en el Distrito.</t>
  </si>
  <si>
    <t>X</t>
  </si>
  <si>
    <t>DCDS</t>
  </si>
  <si>
    <t>Fomento y Protección de los Derechos Étnicos</t>
  </si>
  <si>
    <t>Estrategia de fortalecimiento de los Espacios de Atención Diferenciada para grupos étnicos</t>
  </si>
  <si>
    <t>Instancias consultivas de los grupos étnicos
Entidades del Ministerio Público</t>
  </si>
  <si>
    <t xml:space="preserve">Concejo de Bogotá </t>
  </si>
  <si>
    <t>Recibir los bienes y servicios que se ofertan en los espacios de atención diferenciada</t>
  </si>
  <si>
    <t xml:space="preserve">Ajustar los reportes de los Espacios de Atención Diferencial étnico con criterios de calidad. </t>
  </si>
  <si>
    <t>3- Revolución del servicio para la generación de confianza</t>
  </si>
  <si>
    <t>SDG - SGGD - Prestar 40.000 atenciones con enfoque diferencial, de mujer, género, familia y generaciones a las personas que soliciten los servicios brindados en los espacios de atención apropiación cultural y reconocimiento de procesos organizativos de los grupos étnicos en Bogotá.</t>
  </si>
  <si>
    <t>Fortalecer la prestación de los servicios de  los Espacios de Atención Diferencial mediante la aplicación del  enfoque diferencial étnico, de mujer, género, familia y generaciones de acuerdo con usos y costumbres.</t>
  </si>
  <si>
    <t>DAE</t>
  </si>
  <si>
    <t>Fomento y Protección de los DDHH</t>
  </si>
  <si>
    <t>Sistema Distrital de Derechos Humanos</t>
  </si>
  <si>
    <t>Ciudadanía mayor de 18 años
Organizaciones sociales</t>
  </si>
  <si>
    <t>Entidades del Distrito</t>
  </si>
  <si>
    <t>Adopción del Sistema Distrital de Derechos Humanos con la implementación de las políticas públicas a cargo</t>
  </si>
  <si>
    <t>Ampliar la cobertura del servicio para responder con las demandas de participación vía Comités Locales de Derechos Humanos</t>
  </si>
  <si>
    <t>SDG - SGGD - Atender el 100% de las personas que ingresan a las rutas de prevención de vulneraciones de  los derechos humanos de mujeres, personas de los sectores sociales LGBTI, víctimas de trata de personas, víctimas de abuso de autoridad, defensores y defensoras de derechos humanos, población en proceso de reintegración o reincorporación y a la atención de derechos fundamentales de religión culto y conciencia; atendiendo las recomendaciones de las alertas tempranas.</t>
  </si>
  <si>
    <t>Fortalecer la territorialización del Sistema Distrital de Derechos Humanos con acciones de memoria local</t>
  </si>
  <si>
    <t>DDH</t>
  </si>
  <si>
    <t>Procesos de sensibilización
que permitan la promoción de los derechos fundamentales 
de religión culto y conciencia.</t>
  </si>
  <si>
    <t>Lideres y lideresas del sector interreligiosos
Entidades del sector religioso
Creyentes/ Población en general</t>
  </si>
  <si>
    <t>Entidades del sector distrital
Entidades del sector educativo
Fuerza Pública/ Medios</t>
  </si>
  <si>
    <t>Desconocimiento del derecho fundamental
de religión culto y conciencia</t>
  </si>
  <si>
    <t>Avanzar el reconocimiento y la garantiza frente a los derechos fundamentales de religión culto y conciencia</t>
  </si>
  <si>
    <t>SDG - SGGD - Ejecutar 14 iniciativas que garanticen el ejercicio de las libertades fundamentales de religión culto y conciencia en el marco de la política pública existente</t>
  </si>
  <si>
    <t>Realizar acciones que permitan la promoción de los derechos fundamentales de religión culto y conciencia en el distrito capital, a través de sinergias efectivas entre el gobierno distrital,  la academia, universidades y centros de pensamiento</t>
  </si>
  <si>
    <t>SALRC</t>
  </si>
  <si>
    <t>Rutas de atención en Derechos Humanos</t>
  </si>
  <si>
    <t>Ciudadanía mayor de 18 años</t>
  </si>
  <si>
    <t>Demanda de atención en las rutas de la Dirección de Derechos Humanos</t>
  </si>
  <si>
    <t>Solventar la demanda de atención de la ciudadanía del distrito con oportunidad y calidad del servicio</t>
  </si>
  <si>
    <t>Implementar acciones de atención oportuna y de calidad con enfoque diferencial para fortalecer las relaciones de confianza institucional.</t>
  </si>
  <si>
    <t>Formación en Derechos Humanos</t>
  </si>
  <si>
    <t>Ciudadanía en general</t>
  </si>
  <si>
    <t>Funcionarios Públicos
Fuerza Pública</t>
  </si>
  <si>
    <t>Ampliación de oferta de formación con enfoque de Derechos Humanos y ampliación de parrillas educativas con enfoque diferencial</t>
  </si>
  <si>
    <t>SDG - SGGD - Formar 16.000 personas en el programa de educación en derechos humanos para la paz, reconciliación y promoción integral de derechos humanos, a través del conocimiento de las artes y los saberes populares, impulsando estrategias de profesionalización de lideres sociales</t>
  </si>
  <si>
    <t>Fortalecer los procesos de formación en Derechos Humanos del Distrito Capital</t>
  </si>
  <si>
    <t>Acompañamiento a la Gestión Local</t>
  </si>
  <si>
    <t>Acompañamiento y seguimiento de las políticas, planes, programas y proyectos de inversión local</t>
  </si>
  <si>
    <t>Alcaldías Locales
Población beneficiaria de cada PP</t>
  </si>
  <si>
    <t>Entidades líderes de Política Pública
Personería Distrital
Instancias de participación distritales y locales</t>
  </si>
  <si>
    <t>Alcaldías Locales: Recibir orientación y acompañamiento  para al implementación de políticas públicas a su cargo</t>
  </si>
  <si>
    <r>
      <rPr>
        <sz val="11"/>
        <color indexed="8"/>
        <rFont val="Aptos Narrow"/>
        <family val="2"/>
      </rPr>
      <t>Problemática: Surge un nuevo marco de políticas públicas con productos a cargo de las Alcaldías Locales que requieren ser atendidos con efectividad y bajo un mismo lineamiento para cumplir los resultados esperados. y que las alcaldías locales no comprenden e interpretan de la misma forma y que no saben el alcance de su responsabilidad en las mismas.</t>
    </r>
    <r>
      <rPr>
        <sz val="11"/>
        <color indexed="17"/>
        <rFont val="Aptos Narrow"/>
        <family val="2"/>
      </rPr>
      <t xml:space="preserve">
</t>
    </r>
    <r>
      <rPr>
        <sz val="11"/>
        <color indexed="17"/>
        <rFont val="Aptos Narrow"/>
        <family val="2"/>
      </rPr>
      <t xml:space="preserve">
</t>
    </r>
  </si>
  <si>
    <t>SDG - SGL - Constituir (3) componentes de fortalecimiento institucional para las Alcaldías Locales y su gestión del desarrollo local desde un enfoque de interseccionalidad</t>
  </si>
  <si>
    <t xml:space="preserve">Realizar acciones que orienten la gobernabilidad democrática local y  la entrega de bienes y servicios de las políticas públicas a cargo de las alcaldías locales, con enfoque de derechos, de género, diferencial y poblacional a nivel local. </t>
  </si>
  <si>
    <t>DGDL</t>
  </si>
  <si>
    <t>Gestión Pública Territorial Local</t>
  </si>
  <si>
    <t>Fortalecimiento de la Gestión Local</t>
  </si>
  <si>
    <t xml:space="preserve">Alcaldías Locales
Juntas Administradoras Locales
Organizaciones sociales </t>
  </si>
  <si>
    <t>Servidores públicos 
Concejo de Bogotá
Comunidad en general</t>
  </si>
  <si>
    <t>Fortalecer la capacidad institucional de las alcaldías locales y mejorar los procesos de planeación y ejecución de los FDL, para promover un aumento en la capacidad institucional de las alcaldías locales, potencializar los procesos de modernización en la gestión de la Administración Pública Local, y mejorar los procesos de planeación y seguimiento a la ejecución presupuestal de los  Fondos de Desarrollo Local</t>
  </si>
  <si>
    <t xml:space="preserve">Las alcaldías locales desde su creación han contado con herramientas insuficientes para el desarrollo de sus funciones y para generar condiciones de gobernabilidad local, que al final se refleja en un bajo desempeño de la gestión pública local, es así como se requiere, fortalecer las administraciones locales para responder a los diferentes retos de la gestión local, entre ellos, mejorar el ciclo de planeación de la inversión de los FDL y promover el mejoramiento de los espacios e instancias de coordinación institucional y participación para la solución efectiva de las problemáticas a nivel local, con ello se pretende mejorar el desempeño de la gestión pública local. </t>
  </si>
  <si>
    <t>5- Reforma a los Fondos de Desarrollo Local</t>
  </si>
  <si>
    <t>Realizar acciones enfocadas al fortalecimiento de la gestión local</t>
  </si>
  <si>
    <t>SGL</t>
  </si>
  <si>
    <t>Inspección, Vigilancia y Control</t>
  </si>
  <si>
    <t xml:space="preserve">Actuaciones Administrativas de la Dirección para la Gestión Administrativa Especial de Policía, procedentes de Inspecciones de Policía, Corregidurías y Alcaldías Locales, para trámite en segunda instancia y en única instancia para el caso de recusaciones y conflictos de competencia. </t>
  </si>
  <si>
    <t>Inspecciones de Policía
Corregidurías
Alcaldías Locales</t>
  </si>
  <si>
    <t>12 autoridades administrativas especiales</t>
  </si>
  <si>
    <t>Confirmar, rechazar, revocar, dirimir, declarar inadmisible y/o modificar las decisiones proferidas en primera instancia, los conflictos de competencia, impedimento y recusaciones</t>
  </si>
  <si>
    <t>El establecimiento de reglas claras y procedimientos justos fomenta un entorno de seguridad jurídica que impulsa el desarrollo económico y social, garantizando los derechos de todos los ciudadanos. Es fundamental asegurar que cualquier persona, sin importar su condición social, económica o racial, tenga acceso a la justicia a través de procesos judiciales transparentes, imparciales y respetuosos.
Sin embargo, la realidad es que la congestión en las inspecciones de Policía, corregidurías y alcaldías impide una resolución rápida y eficiente de las querellas ciudadanas. La alta demanda de servicios, sumada a procesos burocráticos y lentos, genera retrasos de años en la resolución de los casos. Esta situación, además de generar frustración y desánimo en los ciudadanos, dificulta el acceso a la justicia para quienes no están familiarizados con el sistema legal.</t>
  </si>
  <si>
    <t>SDG - SGL - Proferir 1.608.200 fallos de fondo en primera instancia de los expedientes de policía por comportamientos contrarios a la convivencia en el marco del Código Nacional de Seguridad y Convivencia Ciudadana</t>
  </si>
  <si>
    <t>Garantizar el acceso a la justicia en segunda instancia con coherencia y uniformidad en la aplicación de las disposiciones normativas, con una permanente articulación entre la DGAEP y la primera instancia 
Implementar tecnologías de la información y comunicación para optimizar los procesos de control, seguimiento y evaluación, garantizando la transparencia, la eficiencia y el acceso a la justicia de manera oportuna.</t>
  </si>
  <si>
    <t>DGAEP</t>
  </si>
  <si>
    <t>Servicio de Justicia Policiva</t>
  </si>
  <si>
    <t>Ciudadanía involucrada en los procesos policivos.
Inspectores e Inspectoras de Policía
Entidades que tienen competencia de segundas instancias</t>
  </si>
  <si>
    <t>Policía Metropolitana de Bogotá
Entidades competentes de acuerdo con la Ley 1801 de 2016
Ciudadanía en general</t>
  </si>
  <si>
    <t>Liderazgo y organización para la gestión de recursos (tecnológicos, físicos, personal, entre otros)
Articulación entre las entidades competentes en la aplicación de la Ley 1801 de 2016
Trámite oportuno y eficaz de los procesos policivos</t>
  </si>
  <si>
    <t>Actualmente,  los procesos policivos enfrentan diversas dificultades que retrasan su solución, entre las cuales destaca la falta de articulación entre las entidades competentes para la aplicación del Código, lo cual impide una respuesta integral y eficaz frente a los requerimientos de los ciudadanos. Así mismo, se evidencian deficiencias tecnológicas, como la falta de herramientas adecuadas, la desactualización de las existentes y la insuficiencia en la oferta y oportunidad de nuevas soluciones. Además, la capacidad operativa es insuficiente, pues no se dispone del número de inspecciones necesarias para gestionar los casos en el tiempo requerido.</t>
  </si>
  <si>
    <t>Fortalecer la Gestión Policiva en el Distrito Capital a cargo de la SDG</t>
  </si>
  <si>
    <t>DGP</t>
  </si>
  <si>
    <t>Servicio de Inspección, Vigilancia y Control</t>
  </si>
  <si>
    <t>Establecimientos de Comercio que ejercen actividades económicas
Asociaciones y agremiaciones involucradas en el marco del Código 
Ciudadanía en general</t>
  </si>
  <si>
    <t>Policía Metropolitana de Bogotá
Inspectores e Inspectoras de Policía
Entidades competentes de acuerdo con la Ley 1801 de 2016</t>
  </si>
  <si>
    <t>Articulación y organización entre las entidades competentes en la aplicación de la Ley 1801 de 2016</t>
  </si>
  <si>
    <t>Las entidades competentes en la aplicación de la Ley 1801 de 2016 enfrentan desafíos en términos de articulación y organización, lo que dificulta una respuesta coordinada y efectiva. Existe la necesidad de unificar criterios de revisión, intervención y evaluación para todas las entidades, teniendo en cuenta el tipo de establecimiento de comercio y su nivel de riesgo, lo cual permitiría optimizar los procesos y evitar duplicidades. Además, se identifica una gran oportunidad en la implementación de una plataforma tecnológica interoperable que facilite el registro en tiempo real de las actividades de Inspección, Vigilancia y Control (IVC), mejorando así la eficiencia y la transparencia en la gestión de estos procesos.</t>
  </si>
  <si>
    <t>Relaciones Estratégicas</t>
  </si>
  <si>
    <t xml:space="preserve">Asistencias técnicas </t>
  </si>
  <si>
    <t>Concejo de Bogotá
Juntas Administradoras Locales
Congreso de la República</t>
  </si>
  <si>
    <t>Trámites de proyectos de acuerdo
Mesas de Gestión Territorial
Trámites de peticiones en asuntos locales 
mesas de gestión territorial
Trámites de Control Político
Trámites de proyectos de ley priorizados en Bogotá
Trámites de control político y audiencias públicas
Mesas de gestión territorial</t>
  </si>
  <si>
    <t xml:space="preserve">Ausencia de consensos en las corporaciones  que aprueben  las iniciativas normativas de la administración
Carencia de personal robusto que garantice asistencias técnicas en los procesos misionales de la Dirección de Relaciones Políticas
Ausencia de información  robusta  sobre las dinámicas políticas para la toma de decisiones.
Asistencia técnica para los procesos misionales de la DRP
Apoyo en interlocución con actores políticos </t>
  </si>
  <si>
    <t>6- Gobierno abierto</t>
  </si>
  <si>
    <t>SDG - DRP - Constituir cuatro (4) módulos de atención relacionamiento y política con sentido entre la administración distrital las corporaciones de elección popular y la ciudadanía que responda de manera estratégica oportuna efectiva y resolutiva las solicitudes cotidianas normativas y logísticas para la ciudad con un enfoque de interseccionalidad.</t>
  </si>
  <si>
    <t xml:space="preserve">Implementar una estrategia de coordinación de los asuntos políticos de la ciudad con las corporaciones de elección popular y los diferentes actores políticos en Bogotá </t>
  </si>
  <si>
    <t>DRP</t>
  </si>
  <si>
    <t>PROGRAMACIÓN Y SEGUIMIENTO DEL PLAN ESTRATÉGICO INSTITUCIONAL
Diagnóstico de MIPG</t>
  </si>
  <si>
    <t>POLÍTICA DE MIPG</t>
  </si>
  <si>
    <t>RESPONSABLE POLÍTICA MIPG</t>
  </si>
  <si>
    <t>PROBLEMÁTICAS Y/O OPORTUNIDADES DE MEJORA DE LA POLÍTICA DE MIPG</t>
  </si>
  <si>
    <t>PROCESO ASOCIADO</t>
  </si>
  <si>
    <t>TEMAS CLAVE</t>
  </si>
  <si>
    <t xml:space="preserve">Política de Transparencia, acceso a la información pública y lucha contra la corrupción. </t>
  </si>
  <si>
    <t>Subsecretaría de Gestión Institucional</t>
  </si>
  <si>
    <t xml:space="preserve">Fortalecer las comunicaciones claras, oportunas y transparentes con la ciudadanía  </t>
  </si>
  <si>
    <t>Comunicación Estratégica</t>
  </si>
  <si>
    <t>1- Bogotaneidad</t>
  </si>
  <si>
    <t>SDG - SGI - Ejecutar 12 acciones que garanticen atención a la ciudadanía transparencia anticorrupción y acceso a la información en el marco de las políticas públicas existentes.</t>
  </si>
  <si>
    <t xml:space="preserve">Fortalecer el sentido de pertenencia e identidad de los habitantes de la ciudad por Bogotá.  </t>
  </si>
  <si>
    <t>OAC</t>
  </si>
  <si>
    <t>Política de Gestión de la Información Estadística</t>
  </si>
  <si>
    <t>Oficina Asesora de Planeación</t>
  </si>
  <si>
    <t>Persistencia de barreras que dificultan la relación e implementación de herramientas de gestión del conocimiento e impiden la toma de decisiones publicas eficiente y oportunas, limitando la capacidad de satisfacer las demandas ciudadanas, garantizar los derechos y fomento de la confianza entre el estado y la ciudadanía.
Oportunidades de Mejora: 
La administración pública el distrito enfrenta retos de planeación, ejecución y sostenibilidad para lograr resultados eficientes y oportunos a los problemas ciudadanos, parte central de estos retos radica en la capacidad pública de construir una sociedad basada en la participación ciudadana, la innovación y el conocimiento.</t>
  </si>
  <si>
    <t>Gestión del Conocimiento</t>
  </si>
  <si>
    <t>SDG - SGGD - Fortalecer un (1) laboratorio de innovación pública que promueva el gobierno abierto y la participación ciudadana desde un enfoque de interseccionalidad.</t>
  </si>
  <si>
    <t>Desarrollar acciones innovadoras que permitan fomentar la gestión de conocimiento e innovación publica y social, mediante la implementación de estrategias y metodologías que permitan generar cambios comportamentales y valor publico</t>
  </si>
  <si>
    <t>SGGD</t>
  </si>
  <si>
    <t>Política de Gobierno Digital</t>
  </si>
  <si>
    <t>Dirección de Tecnologías e Información</t>
  </si>
  <si>
    <t>La desactualización en la estrategia de TI, junto con la obsolescencia tecnológica, la dependencia de proveedores y la deficiencia en el actual Modelo de Gobierno de Sistemas de Información, constituyen un desafío crítico que limita la capacidad de la entidad para avanzar en su transformación digital y generar un alto impacto a la ciudadanía y grupos de interés</t>
  </si>
  <si>
    <t>Gerencia de TIC</t>
  </si>
  <si>
    <t>SDG - SGI - Implementar 1 estrategia para fortalecimiento de la gestión institucional y operativa</t>
  </si>
  <si>
    <t>Fortalecer la capacidad tecnológica de la Secretaría Distrital de Gobierno a través de la implementación de la política de gobierno digital y la ejecución de un proceso de transformación digital., aprovechando  los últimos avances tecnológicos, acorde con el marco normativo vigente, para mejorar la eficiencia, transparencia y calidad en la prestación de servicios gubernamentales, y fortalecer la relación entre el Estado y los ciudadanos</t>
  </si>
  <si>
    <t>DTI</t>
  </si>
  <si>
    <t>Política de Defensa Jurídica</t>
  </si>
  <si>
    <t>Dirección Jurídica</t>
  </si>
  <si>
    <t>Dispersión o fragmentación de las prácticas de defensa técnica, líneas decisionales y lineamientos para el adecuado ejercicio de la defensa judicial y extrajudicial de la entidad</t>
  </si>
  <si>
    <t>Gestión Jurídica</t>
  </si>
  <si>
    <r>
      <rPr>
        <sz val="11"/>
        <color indexed="29"/>
        <rFont val="Aptos Narrow"/>
        <family val="2"/>
      </rPr>
      <t>Construir una política de prevención de daño antijurídico dirigida a</t>
    </r>
    <r>
      <rPr>
        <sz val="11"/>
        <color indexed="8"/>
        <rFont val="Aptos Narrow"/>
        <family val="2"/>
      </rPr>
      <t xml:space="preserve"> la defensa judicial y extrajudicial de la entidad la cual será monitoreada de forma cuatrimestral fortaleciendo la gestión juridica institucional y sectorial de la SDG</t>
    </r>
  </si>
  <si>
    <t>DJ</t>
  </si>
  <si>
    <t>Política de Mejora normativa</t>
  </si>
  <si>
    <t>Oportunidad de integración, consolidación y disponibilización de la información sobre producción y mejora normativa de la SDG.</t>
  </si>
  <si>
    <r>
      <rPr>
        <sz val="11"/>
        <color indexed="8"/>
        <rFont val="Aptos Narrow"/>
        <family val="2"/>
      </rPr>
      <t>Sistematizar la producción y el análisis normativo</t>
    </r>
    <r>
      <rPr>
        <sz val="11"/>
        <color indexed="29"/>
        <rFont val="Aptos Narrow"/>
        <family val="2"/>
      </rPr>
      <t xml:space="preserve"> para la construcción del Decreto Unico Sectorial de Sector</t>
    </r>
    <r>
      <rPr>
        <sz val="11"/>
        <color indexed="8"/>
        <rFont val="Aptos Narrow"/>
        <family val="2"/>
      </rPr>
      <t xml:space="preserve"> Gobierno,  en el marco de los lineamientos de mejora normativa aplicables a la gestión de la SDG</t>
    </r>
  </si>
  <si>
    <t>Política de Planeación institucional</t>
  </si>
  <si>
    <t>Visibilización de las acciones de sostenibilidad y responsabilidad ambiental que adelanta la entidad.</t>
  </si>
  <si>
    <t>Planeación Institucional</t>
  </si>
  <si>
    <t xml:space="preserve">Presentar a las partes interesadas las estrategias de sostenibilidad y responsabilidad ambiental adelantadas por la entidad en la vigencia 2025-2028 </t>
  </si>
  <si>
    <t>OAP</t>
  </si>
  <si>
    <t xml:space="preserve">Obsolescencia de las herramientas informáticas disponibles para la gestión de los procesos de la Secretaría Distrital de Gobierno.
</t>
  </si>
  <si>
    <t>Mejorar la gestión por procesos de la Secretaría Distrital de Gobierno con el fin de mejorar la prestación del servicio a la ciudadanía.</t>
  </si>
  <si>
    <t>Política de Servicio al Ciudadano</t>
  </si>
  <si>
    <t>Dificultad en la consolidación de aspectos claves consignados en la Política Pública Distrital de Servicio a la Ciudadanía, especialmente aquellos relacionados con la cultura de respuesta oportuna a las peticiones ciudadanas por parte de las dependencias de la Secretaría Distrital de Gobierno.</t>
  </si>
  <si>
    <t>Servicio a la Ciudadanía</t>
  </si>
  <si>
    <t>Implementar acciones efectivas en términos de seguimiento, control y monitoreo a la gestión de peticiones ciudadanas, con el fin de lograr consolidar un proceso armónico de mejora continua del servicio de atención a la ciudadanía en la Secretaría Distrital de Gobierno.</t>
  </si>
  <si>
    <t>SGI</t>
  </si>
  <si>
    <t>Política de Simplificación, Racionalización y Estandarización de trámites</t>
  </si>
  <si>
    <t>Tomar como insumo otros estudios nacionales (encuestas de percepción de ambiente y desempeño institucional) para la elaboración del diagnóstico base que sirve para la planeación de la estrategia anual de servicio de relacionamiento con las ciudadanías.</t>
  </si>
  <si>
    <t>Efectuar acompañamiento al proceso de simplificación, estandarización, eliminación, optimización y/o automatización de trámites y OPA's de la Secretaría Distrital de Gobierno, con el fin de generar impactos positivos de cara a la ciudadanía en términos de disminución de costos, tiempos, requisitos, pasos y procesos afines a cada trámite u OPA.</t>
  </si>
  <si>
    <t>Política de Integridad</t>
  </si>
  <si>
    <t>Director(a) de Gestión del Talento Humano</t>
  </si>
  <si>
    <t xml:space="preserve"> Mejorar la confianza de los(as) ciudadanos(as) con relación a los servicios misionales, aplicando la política de integridad para fortalecer la transparencia y ética pública.</t>
  </si>
  <si>
    <t>Gerencia del Talento Humano</t>
  </si>
  <si>
    <t>Lograr el 95% de cumplimiento de la política de integridad, con el propósito de ofrecer servicios misionales con transparencia y ética pública que permitan fortalecer la confianza ciudadana.</t>
  </si>
  <si>
    <t>DGTH</t>
  </si>
  <si>
    <t>Política de Gestión del Conocimiento y la Innovación</t>
  </si>
  <si>
    <t>Fuga de capital intelectual</t>
  </si>
  <si>
    <t>Mitigar el riesgo de fuga de capital intelectual</t>
  </si>
  <si>
    <t>Deficiente articulación de la Política de Gestión de la Información Estadística con los lineamientos del Plan Estadístico Distrital</t>
  </si>
  <si>
    <t>Articular la Política de Gestión de la Información Estadística con los lineamientos del Plan Estadístico Distrital</t>
  </si>
  <si>
    <t xml:space="preserve">Fomentar la gestión del conocimiento y la innovación para agilizar la comunicación con el ciudadano, la prestación de trámites y servicios, garantizando la toma de decisiones con base en la evidencia. </t>
  </si>
  <si>
    <t xml:space="preserve">Carencia de instrumentos  que permitan la captura de información en tiempo real, geolocalizada y categorizada sobre las conflictividades sociales y vulneraciones de derechos humanos. 
Dificultades en la identificación, intercambio e integración de la   información producida por entes distritales y locales que tienen incidencia en la gestión pública de las conflictividades sociales. </t>
  </si>
  <si>
    <t>SDG - SGGD - Fortalecer un (1) Observatorio de Conflictividad Social y Gobernabilidad con enfoque de derechos humanos género y diferencial.</t>
  </si>
  <si>
    <t>PROGRAMACIÓN Y SEGUIMIENTO DEL PLAN ESTRATÉGICO INSTITUCIONAL
Metas Estratégicas</t>
  </si>
  <si>
    <t>META DE LOS OBJETIVOS DE DESARROLLO SOSTENIBLE:</t>
  </si>
  <si>
    <t>16.05-Reducir considerablemente la corrupción y el soborno en todas sus formas</t>
  </si>
  <si>
    <t>OBJETIVO ESTRATÉGICO</t>
  </si>
  <si>
    <t xml:space="preserve">1. Fortalecer la identidad de ciudad mediante la comunicación estratégica y la innovación publica y social, generando cambios comportamentales y valor público. </t>
  </si>
  <si>
    <t>META ESTRATÉGICA</t>
  </si>
  <si>
    <t>No. 1.1</t>
  </si>
  <si>
    <t xml:space="preserve">Participar en 15 eventos masivos que permitan promover la estrategia de Bogotaneidad </t>
  </si>
  <si>
    <t>NOMBRE DEL INDICADOR</t>
  </si>
  <si>
    <t>Número de participaciones en eventos masivos que permitan promover la estrategia de Bogotaneidad</t>
  </si>
  <si>
    <t>FÓRMULA DEL INDICADOR</t>
  </si>
  <si>
    <t>UNIDAD DE MEDIDA</t>
  </si>
  <si>
    <t>Eventos masivos</t>
  </si>
  <si>
    <t>TIPO DE INDICADOR</t>
  </si>
  <si>
    <t>Eficacia</t>
  </si>
  <si>
    <t>FRECUENCIA DE LA MEDICIÓN</t>
  </si>
  <si>
    <t>Trimestral</t>
  </si>
  <si>
    <t>FUENTE DE INFORMACIÓN</t>
  </si>
  <si>
    <t xml:space="preserve">Registro en canales institucionales externos </t>
  </si>
  <si>
    <t>EVIDENCIA ESPERADA</t>
  </si>
  <si>
    <t>Comunicado de prensa divulgado en la página web de la entidad sobre el evento masivo</t>
  </si>
  <si>
    <t>DEPENDENCIA RESPONSABLE</t>
  </si>
  <si>
    <t>Oficina Asesora de Comunicaciones</t>
  </si>
  <si>
    <t>LÍNEA BÁSE</t>
  </si>
  <si>
    <t>TIPO DE PROGRAMACIÓN</t>
  </si>
  <si>
    <t>Suma</t>
  </si>
  <si>
    <t>PROGRAMACIÓN Y SEGUIMIENTO DEL INDICADOR</t>
  </si>
  <si>
    <t>2024
(jul-dic)</t>
  </si>
  <si>
    <t>2025
(ene-dic)</t>
  </si>
  <si>
    <t>2026
(ene-dic)</t>
  </si>
  <si>
    <t>2027
(ene-dic)</t>
  </si>
  <si>
    <t>2028
(ene-jun)</t>
  </si>
  <si>
    <t>TOTAL CUATRIENIO</t>
  </si>
  <si>
    <t>PROGRAMADO</t>
  </si>
  <si>
    <t>EJECUTADO</t>
  </si>
  <si>
    <t>% AVANCE VIGENCIA</t>
  </si>
  <si>
    <t>N/A</t>
  </si>
  <si>
    <t>% AVANCE ACUMULADO CUATRIENIO</t>
  </si>
  <si>
    <t>MEDICIÓN DEL INDICADOR</t>
  </si>
  <si>
    <t>AÑO</t>
  </si>
  <si>
    <t>TRIMESTRE</t>
  </si>
  <si>
    <t>MAGNITUD PROGRAMADA</t>
  </si>
  <si>
    <t>MAGNITUD EJECUTADA</t>
  </si>
  <si>
    <t>RESULTADO</t>
  </si>
  <si>
    <t>ANÁLISIS</t>
  </si>
  <si>
    <t>EVIDENCIA</t>
  </si>
  <si>
    <t>III</t>
  </si>
  <si>
    <t xml:space="preserve">Se participó en los eventos programados durante el tercer trimestre de la vigencia 2024 que promovieron la Bogotaneidad. </t>
  </si>
  <si>
    <t xml:space="preserve">Archivo Word de reporte con evidencias del evento </t>
  </si>
  <si>
    <t>IV</t>
  </si>
  <si>
    <t xml:space="preserve">Se participó en el evento programado durante el cuarto trimestre de 2024 que promovió la Bogotaneidad. </t>
  </si>
  <si>
    <t>I</t>
  </si>
  <si>
    <t xml:space="preserve">Se participó en el evento programado durante el primer  trimestre de 2025 que promovió la Bogotaneidad. </t>
  </si>
  <si>
    <t>II</t>
  </si>
  <si>
    <t>No Programado</t>
  </si>
  <si>
    <t xml:space="preserve">Se participó en el evento programado para el tercer trimestre de la vigencia 2025 "1.000 en un Día". </t>
  </si>
  <si>
    <t>Se participó en el evento programado para cuatro trimestre de la vigencia 2025, "Congreso de la Bogotaneidad"</t>
  </si>
  <si>
    <t xml:space="preserve">Se Participó en el evento Festival el Metal de las Montañas programado durante el primer trimestre de 2026, el cual promovió la Bogotaneidad. </t>
  </si>
  <si>
    <t>No. 1.2</t>
  </si>
  <si>
    <t xml:space="preserve">Realizar el 100% de las difusiones programadas a través de los canales institucionales externos de redes sociales y página web de la entidad sobre la estrategia de Bogotaneidad </t>
  </si>
  <si>
    <t xml:space="preserve">Avance porcentual en difusiones a través de los canales institucionales externos redes sociales (Facebook, X, Instagram, YouTube y TikTok) y página web de la entidad sobre la estrategia de Bogotaneidad. </t>
  </si>
  <si>
    <t>Difusiones realizadas a través de los canales institucionales externos redes sociales (Facebook, X, Instagram, YouTube y TikTok) y página web de la entidad / Difusiones programadas a través de los canales institucionales externos redes sociales (Facebook, X, Instagram, YouTube y TikTok) y página web de la entidad</t>
  </si>
  <si>
    <t>Porcentaje</t>
  </si>
  <si>
    <t>Registro en redes sociales (Facebook, X, YouTube, Instagram y TikTok) y página web de la entidad.</t>
  </si>
  <si>
    <t xml:space="preserve">Planilla de difusiones realizadas con pestañas por cada una de las cuentas de las redes sociales  y página web </t>
  </si>
  <si>
    <t>Constante</t>
  </si>
  <si>
    <t xml:space="preserve">Se realizó el 100%, (78 difusiones) sobre Bogotaneidad, en las cuentas de las redes sociales institucionales. </t>
  </si>
  <si>
    <t xml:space="preserve">archivo Word de reporte y relación de publicaciones realizadas, archivo Excel de publicaciones en redes sociales. </t>
  </si>
  <si>
    <t xml:space="preserve">Se realizó el 100%, (133 difusiones) sobre Bogotaneidad, en las cuentas de las redes sociales institucionales. </t>
  </si>
  <si>
    <t xml:space="preserve">Se realizó el 100%, (19 difusiones) sobre Bogotaneidad, en las cuentas de las redes sociales institucionales. </t>
  </si>
  <si>
    <t xml:space="preserve">Se realizó el 100% (50 difusiones) sobre Bogotaneidad, en las cuentas de las redes sociales institucionales y (7 difusiones) en la página web de la entidad, para un total de (57 difusiones) en el trimestre. </t>
  </si>
  <si>
    <t xml:space="preserve">archivo Word de reporte y relación de publicaciones realizadas en página web, archivo Excel de publicaciones en redes sociales. </t>
  </si>
  <si>
    <t xml:space="preserve">Se realizó el 100% (72 difusiones) sobre Bogotaneidad, en las cuentas de las redes sociales institucionales y (18 difusiones) en la página web de la entidad, para un total de 90 (difusiones) en el trimestre. </t>
  </si>
  <si>
    <t xml:space="preserve">Se realizó el 100%  (76 difusiones) sobre Bogotaneidad, en las cuentas de las redes sociales institucionales y (23 difusiones) en la página web de la entidad, para un total de 99 (difusiones) en el trimestre. </t>
  </si>
  <si>
    <t xml:space="preserve">archivo Word de reporte y relación de publicaciones realizadas en página web, 3 archivos de Excel de publicaciones en redes sociales correspondiente a los meses de octubre, noviembre y diciembre de 2025.  </t>
  </si>
  <si>
    <t xml:space="preserve">Se realizó el 100% ( 70 difusiones) sobre Bogotaneidad, en las cuentas de las redes sociales institucionales Enero: 16 difusiones, Febrero: 17 difusiones, Marzo: 37 difusiones, total del trimestre: 70 difusiones y (12 difusiones) en la página web de la entidad, para un total de (82 difusiones) en el trimestre. </t>
  </si>
  <si>
    <t xml:space="preserve">archivo Word de reporte y relación de publicaciones realizadas en página web, 3 archivos de Excel de publicaciones en redes sociales correspondiente a los meses de enero, febrero y marzo de 2026.   </t>
  </si>
  <si>
    <t xml:space="preserve">Se realizó el 100% ( 16 difusiones en total en redes sociales) sobre Bogotaneidad, en las cuentas de las redes sociales institucionales. Abril: Facebook: 2,  X: 1, Instagram: 2 Tik Tok: 0, You Tube: 0. Mayo: Facebook: 0, X: 0, Instagram: 0, Tik Tok: 0, You Tube: 0. Junio: Facebook: 3, X: 4, Instagram: 3, Tik Tok: 0, You Tube: 1.  y (18 difusiones) en la página web de la entidad, para un total de 34 difusiones en el trimestre. </t>
  </si>
  <si>
    <t xml:space="preserve">archivo Word de reporte y relación de publicaciones realizadas en página web en 3 archivos de Excel de publicaciones en redes sociales correspondiente a los meses de abril, mayo, junio de 2026.   </t>
  </si>
  <si>
    <t xml:space="preserve">Gestión del Conocimiento </t>
  </si>
  <si>
    <t>16.06-Crear a todos los niveles instituciones eficaces y transparentes que rindan cuentas</t>
  </si>
  <si>
    <t>1.3</t>
  </si>
  <si>
    <t xml:space="preserve">Fortalecer 20 unidades de innovación de la Red Innova Local </t>
  </si>
  <si>
    <t>Circular 015 de 2023</t>
  </si>
  <si>
    <t>Número unidades de innovación de la Red Innova Local fortalecidas</t>
  </si>
  <si>
    <t>Eficiencia</t>
  </si>
  <si>
    <t xml:space="preserve">Actas de reunión, registro fotográfico y acciones de co-creación </t>
  </si>
  <si>
    <t xml:space="preserve">Informe trimestral del avance  la estrategia de fortalecimiento de la Red Innova Local </t>
  </si>
  <si>
    <t>Subsecretaría de Gobernabilidad y Garantía de Derechos (Laboratorio de Innovación)</t>
  </si>
  <si>
    <t>Se realizaron cuatro (4) mesas técnicas mensuales durante el tercer trimestre de la vigencia 2024, donde se llevó a cabo el fortalecimiento de las 20 unidades de innovación en temas relacionados a la  innovación pública y  social, cumpliendo con el 100 % del porcentaje establecido, en la implementación de la estrategia definida.</t>
  </si>
  <si>
    <t xml:space="preserve">•	Encuentro Red Innova modalidad virtual, Capacitación Desafíos en Innovación socializar para conectar, mesa técnica del  19 de julio con acompañamiento de la Oficina Asesora de Planeación y Socializar Para Conectar  con la invitación de Miguel Canales de argentina, mesa técnica del  25 de julio de 2024 
•	Encuentro Red Innova modalidad virtual, Socializar Para Conectar. Y PPT Diseño de Futuros GOLAB con la participación de la invitada Mariana Martínez de España, mesa técnica el 15 de agosto de 2024
•	Encuentro Red Innova Local modalidad presencial, Socializar Para Conectar - Diseño Centrado en Personas y Taller Diseño centrado en las personas mesa técnica del 12 de septiembre de 2024
Informe Trimestral </t>
  </si>
  <si>
    <t>Durante el cuarto trimestre de la vigencia  2024, se realizaron tres  (3) mesas técnicas mensuales donde se llevó a cabo el fortalecimiento de las 20 unidades de innovación en temas relacionados a la  innovación pública y  social, cumpliendo con el 100 % del porcentaje establecido, en la implementación de la estrategia definida.</t>
  </si>
  <si>
    <t xml:space="preserve">•Encuentro Red Innova Local modalidad presencial, vamos a trabajar en innovación social - mesa técnica del  17 de octubre de 2024
•Encuentro Red Innova Local modalidad presencial, socializar para conectar - resultados iniciativa 1000 en 1 día - mesa técnica del  28 de noviembre  de 2024
•Encuentro Red Innova Local modalidad virtual, teoría COM-B  mesa técnica del  12 de diciembre de 2024
Informe Trimestral </t>
  </si>
  <si>
    <t>Para el primer trimestre de la vigencia 2025, se realiza el fortalecimiento a las 20 unidades locales a través de dos(2) mesas técnicas mensuales en temas relacionados a la  innovación pública y  social, cumpliendo con el 100 % del porcentaje establecido, en la implementación de la estrategia definida.</t>
  </si>
  <si>
    <t xml:space="preserve">•Encuentro Red Innova Local modalidad presencial, temática   "cuéntanos el plan de tu alcaldía"   mesa técnica del  13 de febrero  de 2025
•Encuentro Red Innova Local modalidad presencial, Taller "Sembrando Semillas"  mesa técnica del  marzo de 2025
Informe Trimestral 
</t>
  </si>
  <si>
    <t>Para el segundo trimestre de la vigencia 2025, se realiza el fortalecimiento a las 20 unidades locales a través de tres (3) mesas técnicas mensuales en temas relacionados a la  innovación pública y  social, cumpliendo con el 100 % del porcentaje establecido, en la implementación de la estrategia definida.</t>
  </si>
  <si>
    <t>• Encuentro Red Innova Local modalidad virtual, temática , capacitación para el diligenciamiento del  índice de innovación púbica, por parte del laboratorio de innovación de  la veeduría el día 24 de abril 2025 y  18 mesas de Co-creación acompañamiento técnico con alcaldías locales en el marco de la Estrategia de Bogotaneidad.
•Encuentro Red innova Local, en la Universidad de los Andes, modalidad presencial,  temática  III Encuentro Internacional de Ciencias del Comportamiento, 28 de mayo de 2025
•Encuentro Red innova Local, modalidad presencial  temática socialización de aplicativo transparencia y Bogotaneidad, 12 de junio de 2025
Informe trimestral</t>
  </si>
  <si>
    <t>Para el tercer trimestre de la vigencia 2025, se realiza el fortalecimiento a las 20 unidades locales a través de tres (3) mesas técnicas mensuales en temas relacionados a la  innovación pública y  social, cumpliendo con el 100 % del porcentaje establecido, en la implementación de la estrategia definida.</t>
  </si>
  <si>
    <t xml:space="preserve">• Encuentro Red Innova Local modalidad presencial , temática analisis  de las activiades en calle, y  explicacion de las rutas metodologicas con las 20  alcaldias locales en el marco de la Estrategia de Bogotaneidad. 10 de julio de 2025
•Encuentro Red innova Local, modalidad presencial, tematica consolidacion de las 30 acciones que se desarrollaran en la iniciativa 1000 en 1 dia y resultado de la verificacion de las rutas metodoligicas por alcaldia local, 14 de agosto de 2025
•Encuentro Red innova Local, modalidad presencial  temática socialización del plan de intervención (dos líneas de acción)
Línea 1: Grupo de intervención (acciones específicas de mediación, derivaciones, y soporte).
Línea 2: Activaciones en calle (activaciones en espacios públicos para promover conductas deseadas y reducir riesgos), 11 de  septiembre de 2025
</t>
  </si>
  <si>
    <t>Para el cuarto trimestre de la vigencia 2025, se realiza el fortalecimiento a las 20 unidades locales a través de tres (3) mesas técnicas mensuales en temas relacionados a la  innovación pública y  social, cumpliendo con el 100 % del porcentaje establecido, en la implementación de la estrategia definida.</t>
  </si>
  <si>
    <t>• Encuentro Red Innova Local modalidad virtual , temática seguimiento a los procesos territoriales en curso, verificar la participación de las 20  alcaldías locales en las estrategias de intervención comunitaria y social, y conocer experiencias significativas en el marco de la promoción del arte urbano como herramienta de transformación social. 16 de octubre de 2025
•Encuentro Red innova Local, modalidad presencial, tematica, Escalabilidad en las líneas de trabajo: 2 grupos de intervención, 16 puntos para las acciones en calle. por alcaldia local,  proyección de las líneas de trabajo para el 2026 y seminario Ciencias del Comportamiento y Nudge 20 de noviembre 2025
•Encuentro Red innova Local, modalidad presencial  temática, ultima mesa tecnica vigencia 2025 , Se realizó el cierre de la experiencia de cambio de comportamiento en cada alcaldía local. Asimismo, se completó el cargue de evidencias en el Aplicativo de Transparencia, correspondientes a las intervenciones de grupos focales y abordaje en calle llevadas a cabo el 04 de diciembre de 2025</t>
  </si>
  <si>
    <t>En el marco de las disposiciones de la Circular 015 de 2023, se llevaron  a cabo las sigueintes acciones: 
Primera mesa técnica de la Red Innova Local el 26 de febrero con los referentes de innovación de las  20  alcaldías locales, donde se da apertura a la gestión que se debe realizar durante la vigencia en el marco del fortalecimiento a los ejes de innovación social y púlica, así como los ejes asociados a las acciones en torno a las estrategias encaminadas al fortalecimiento de la Bogotaneidad. 
Segunda mesa de la Red innova Local el  26 de marzo con los referentes de innovación de las 20 alcaldías locales, donde se abordaron las apuestas estratéggicas en el marco de las acciones en torno a Bogotaneidad, particularmente sobre: 
o	Socialización de corredores priorizados para procesos de intervenciones comportamentales
o	Socialización de la apuesta estratégica en el marco de intervenciones asociadas a la mala disposición de residuos en el espacio público
o	Socialización de la apuesta estratégica en el marco de intervenciones asociadas al Acoso sexual callejero
o	Socialización de la apuesta estratégica en el marco de acciones orientadas al fortalecimiento de la identidad y el sentido de pertenencia .	
En estas mesas se fortalecen los procesos de la red innova local,  conformada por las 20 alcaldías locales</t>
  </si>
  <si>
    <t xml:space="preserve">(2) actas de la Red Innova Local </t>
  </si>
  <si>
    <t>Durante el segundo trimestre de la vigencia, se desarrollan mesas técnicas con los referentes de innovación de las unidades de innovación de las Alcaldías Locales, brindando acompañamiento en el desarrollo de los siguientes avances:
En abril, se fortaleció el conocimiento técnico de los referentes territoriales y proporcionaron herramientas para el diseño de futuras intervenciones, donde se resalta el trabajo articulado a realizar entre Alcaldías Locales y Nivel Central, en busca del fortalecimiento de capacidades. Participación de 55 personas.
En mayo, se consolidó el papel de GoLab como articulador técnico entre las alcaldías locales y diferentes entidades distritales, en busca de promover espacios de ideación, co-creación y fortalecimiento de capacidades que generen aporte a cada unidad de innovación local. Participación de 61 personas.
En junio, con base en los procesos adelantados por las localidades, hacen necesario continuar realizando el fortalecimiento de un acompañamiento técnico, siendo apoyo y guía del trabajo adelantado con los equipos de las Alcaldías Locales. Participación de 61 personas.</t>
  </si>
  <si>
    <t>* Acta de Red Innova el 23 de abril. Vagón del Metro de Bogotá.
* Acta de Red Innova el 28 de mayo - Alcaldía Local de Los Mártires.
* Acta de Red Innova el 25 de junio - Aulas Barulé Secretaría General.
* Informe Red Innova primer semestre 2026.</t>
  </si>
  <si>
    <t>16.01-Reducir significativamente todas las formas de violencia y las correspondientes tasas de mortalidad en todo el mundo</t>
  </si>
  <si>
    <t>2. Fomentar la promoción, garantía, protección, respeto y apropiación de los Derechos Humanos, la Libertad Religiosa y de conciencia, el Dialogo, la convivencia pacífica y la lucha contra el racismo.</t>
  </si>
  <si>
    <t>No. 2.1</t>
  </si>
  <si>
    <t>Atender el 100% de los espacios de diálogo que se generen en el marco de la implementación de los programas de la Dirección de Convivencia y Diálogo Social</t>
  </si>
  <si>
    <t>Porcentaje de acompañamientos a espacios de diálogo</t>
  </si>
  <si>
    <t>Número acompañamientos a espacios de diálogo realizados / Número de acompañamientos a espacios de diálogo programados</t>
  </si>
  <si>
    <t>Reporte de las estrategias de los programas de Diálogo Social y Goles en Paz</t>
  </si>
  <si>
    <t xml:space="preserve">Actas de reunión </t>
  </si>
  <si>
    <t>Dirección de Convivencia y Diálogo Social</t>
  </si>
  <si>
    <t xml:space="preserve">100%  de acompañamientos de espacio de diálogo  </t>
  </si>
  <si>
    <t>Meta Eliminada</t>
  </si>
  <si>
    <t>Desde la implementación de las estrategias propias del componente de Territorialización del Diálogo se implementaron un total de doce (12) Mesas de Trabajo y de Diálogo con las comunidades de diversos territorios locales para la identificación de conflictividades sociales con necesidad de abordaje transectorial, así como con las diversas entidades adscritas a los sectores del gobierno distrital, con el fin de coordinar su gestión en el marco de sus competencias, garantizando ejercicios de articulación para el desarrollo de procesos para el desarrollo social sostenible.
Así mismo, desde la implementación de las estrategias propias del Programa de Goles en Paz, se acompañó y orientó técnicamente a partir del fomento de los pilares del Barrismo Social y la Convivencia Ciudadana, veintitrés (23) sesiones de las Mesas y Consejos Locales de Barras Futboleras, como Instancias de Participación incidente en los territorios; liderando también el desarrollo de seis (6) Espacios de Diálogo con las organizaciones futboleras de la ciudad para el fortalecimiento de las mismas.
Finalmente, se desarrollaron treinta y tres (33) acciones de promoción de la Convivencia a partir de la implementación de mecanismos y estrategias de Diálogo Social para la transformación de conflictividades sociales en Instituciones Educativas priorizadas por la Secretaría de Educación Distrital, de las cuales veintisiete (27) responden al proceso de desarrollo de capacidades a través del proceso de Dialoguías Escolares con doscientos (200) niñas, niñas, adolescentes y jóvenes; y, seis (6) intervenciones para la promoción y el fomento del respeto por la diferencia en el fútbol.</t>
  </si>
  <si>
    <t>*Doce (12) Actas de Mesas de Trabajo y de Diálogo.
*Veintitrés (23) Actas de las sesiones de las Instancias de Participación Locales de Barras Futboleras
*Siete (7) Actas de Espacios de Diálogo de Barras Futboleras
*Veintisiete (27) Actas de jornadas de implementación de la Estrategia de Diálogo Escolar: Dialoguías Escolares.
*Seis (6) Actas de Intervenciones en IE en el marco de las estrategias del Programa Goles en Paz"</t>
  </si>
  <si>
    <t>Desde la implementación de las estrategias propias del componente de Territorialización del Diálogo se implementaron un total de setenta y cinco (75) Mesas de Trabajo y de Diálogo con las comunidades de diversos territorios locales para la identificación de conflictividades sociales con necesidad de abordaje transectorial, así como con las diversas entidades adscritas a los sectores del gobierno distrital, con el fin de coordinar su gestión en el marco de sus competencias, garantizando ejercicios de articulación para el desarrollo de procesos para el desarrollo social sostenible.
Así mismo, desde la implementación de las estrategias propias del Programa de Goles en Paz, se acompañó y orientó técnicamente a partir del fomento de los pilares del Barrismo Social y la Convivencia Ciudadana, veintinueve (29) sesiones de las Mesas y Consejos Locales de Barras Futboleras, como Instancias de Participación incidente en los territorios; liderando también el desarrollo de diez (10) Espacios de Diálogo con las organizaciones futboleras de la ciudad para el fortalecimiento de las mismas.
Finalmente, se desarrollaron cuarenta y tres (43) acciones de promoción de la Convivencia a partir de la implementación de mecanismos y estrategias de Diálogo Social para la transformación de conflictividades sociales en Instituciones Educativas priorizadas por la Secretaría de Educación Distrital, de las cuales treinta y seis (36) responden al proceso de desarrollo de capacidades a través del proceso de Dialoguías Escolares con doscientos (200) niñas, niñas, adolescentes y jóvenes; y, siete (7) intervenciones para la promoción y el fomento del respeto por la diferencia en el fútbol.</t>
  </si>
  <si>
    <t>*Setenta y cinco (75) Actas de Mesas de Trabajo y de Diálogo.
*Veintinueve (29) Actas de las sesiones de las Instancias de Participación Locales de Barras Futboleras
*Diez (10) Actas de Espacios de Diálogo de Barras Futboleras
*Treinta y seis (36) Actas de jornadas de implementación de la Estrategia de Diálogo Escolar: Dialoguías Escolares.
*Siete (7) Actas de Intervenciones en IE en el marco de las estrategias del Programa Goles en Paz</t>
  </si>
  <si>
    <t>Desde la implementación de las estrategias propias del componente de Territorialización del Diálogo se implementaron un total de treinta (30) Mesas de Trabajo con las comunidades de diversos territorios locales para la identificación de conflictividades sociales con necesidad de abordaje transectorial, así como con las diversas entidades adscritas a los sectores del gobierno distrital, con el fin de coordinar su gestión en el marco de sus competencias, garantizando ejercicios de articulación para el desarrollo de procesos para el desarrollo social sostenible, las cuales se desarrollaron en las localidades de Fontibón, Chapinero, Santafé, Suba, Kennedy y Mártires.
Así mismo, desde la implementación de las estrategias propias del Programa de Goles en Paz, se acompañó y orientó técnicamente a partir del fomento de los pilares del Barrismo Social y la Convivencia Ciudadana, Veinticuatro (24) sesiones de las Mesas y Consejos Locales de Barras Futboleras, como Instancias de Participación incidente en los territorios; liderando también el desarrollo de cuatro (4) Espacios de Diálogo con las organizaciones futboleras de la ciudad para el fortalecimiento de las mismas.
Finalmente, en el marco de la estrategia de intervenciones en Instituciones Educativas para la promoción y el fomento del respeto por la diferencia en el fútbol desde el programa Goles en Paz, se adelantaron tres (3) acciones.</t>
  </si>
  <si>
    <t>*Treinta (30) Actas de Mesas de Trabajo y de Diálogo.
*Veinticuatro (24) Actas de las sesiones de las Instancias de Participación Locales de Barras Futboleras
*Cuatro (4) Actas de Espacios de Diálogo de Barras Futboleras
*Tres (3) Actas de Intervenciones en IE en el marco de las estrategias del Programa Goles en Paz</t>
  </si>
  <si>
    <t>Desde la implementación de las estrategias propias del componente de Territorialización del Diálogo se implementaron un total de doscientas veinte (220) Mesas de Trabajo y de Diálogo con las comunidades de diversos territorios locales para la identificación de conflictividades sociales con necesidad de abordaje transectorial, así como con las diversas entidades adscritas a los sectores del gobierno distrital, con el fin de coordinar su gestión en el marco de sus competencias, garantizando ejercicios de articulación para el desarrollo de procesos para el desarrollo social sostenible. 
Así mismo, desde la implementación de las estrategias propias del Programa de Goles en Paz, se acompañó y orientó técnicamente a partir del fomento de los pilares del Barrismo Social y la Convivencia Ciudadana, setenta y siete  (77) sesiones de las Mesas y Consejos Locales de Barras Futboleras, como Instancias de Participación incidente en los territorios; liderando también el desarrollo de doce (12) Espacios de Diálogo con las organizaciones futboleras de la ciudad para el fortalecimiento de las mismas.
Finalmente, se desarrollaron cincuenta y tres (53) acciones de promoción de la Convivencia a partir de la implementación de mecanismos y estrategias de Diálogo Social para la transformación de conflictividades sociales en Instituciones Educativas priorizadas por la Secretaría de Educación Distrital, de las cuales cincuenta (50) responden al proceso de desarrollo de capacidades a través del proceso de Dialoguías Escolares con niñas, niñas, adolescentes y jóvenes; y, tres (3) intervenciones para la promoción y el fomento del respeto por la diferencia en el fútbol.</t>
  </si>
  <si>
    <t>*Doscientos veinte  (220) Actas de Mesas de Trabajo y de Diálogo.
*Setenta y siete (77) Actas de las sesiones de las Instancias de Participación Locales de Barras Futboleras
*Doce (12) Actas de Espacios de Diálogo de Barras Futboleras
*Cincuenta y tres (53) Actas de Intervenciones en IE en el marco de las acciones del Programa Goles en Paz, tanto como de la estrategia de Servicio Social Educativo Obligatorio.</t>
  </si>
  <si>
    <t>Desde la implementación de las estrategias propias del componente de Territorialización del Diálogo se implementaron un total de doscientas cuarenta y dos  (242) Mesas de Trabajo y de Diálogo con las comunidades de diversos territorios locales para la identificación de conflictividades sociales con necesidad de abordaje transectorial, así como con las diversas entidades adscritas a los sectores del gobierno distrital, con el fin de coordinar su gestión en el marco de sus competencias, garantizando ejercicios de articulación para el desarrollo de procesos para el desarrollo social sostenible.
Así mismo, desde la implementación de las estrategias propias del Programa de Goles en Paz, se acompañó y orientó técnicamente a partir del fomento de los pilares del  Barrismo Social y la Convivencia Ciudadana, sesentaa y cinco  (65) sesiones de las Mesas y Consejos Locales de Barras Futboleras, como Instancias de Participación incidente en los territorios; liderando también el desarrollo de doce (12) Espacios de Diálogo con las organizaciones futboleras de la ciudad para el fortalecimiento de las mismas.
Finalmente, se desarrollaron cuarenta y tres (43) acciones de promoción de la Convivencia a partir de la implementación de mecanismos y estrategias de Diálogo Social para la transformación de conflictividades sociales en Instituciones Educativas priorizadas por la Secretaría de Educación Distrital, de las cuales treinta y cinco (35) responden al proceso de desarrollo de capacidades a través del proceso de Dialoguías Escolares con niñas, niñas, adolescentes y jóvenes; y, ocho (8) intervenciones para la promoción y el fomento del respeto por la diferencia en el fútbol.</t>
  </si>
  <si>
    <t>*Doscientas cuarenta y dos  (242) actas de Mesas de Trabajo y de Diálogo.
*Sesenta y cinco (65) actas de las sesiones de las Instancias de Participación Locales de Barras Futboleras.
*Doce (12) Actas de Espacios de Diálogo de Barras Futboleras.
*Cuarenta y tres (43) actas de Intervenciones en IE,  de las cuales  treinta y cinco (35) corresponden a las acciones del proceso de la estrategia de Diálogo Escolar, y  ocho (8) se implementaron en el marco de las estrategias del Programa Goles en Paz.</t>
  </si>
  <si>
    <t>Desde la implementación de las estrategias propias del componente de Territorialización del Diálogo se implementaron un total de ciento ocho (108) Mesas de Trabajo y de Diálogo con las comunidades de diversos territorios locales para la identificación de conflictividades sociales con necesidad de abordaje transectorial, así como con las diversas entidades adscritas a los sectores del gobierno distrital, con el fin de coordinar su gestión en el marco de sus competencias, garantizando ejercicios de articulación para el desarrollo de procesos para el desarrollo social sostenible.
Así mismo, desde la implementación de las estrategias propias del Programa de Goles en Paz, se acompañó y orientó técnicamente a partir del fomento de los pilares del  Barrismo Social y la Convivencia Ciudadana, cuarenta y cinco  (45) sesiones de las Mesas y Consejos Locales de Barras Futboleras, como Instancias de Participación incidente en los territorios; liderando también el desarrollo de nueve (9) Espacios de Diálogo con las organizaciones futboleras de la ciudad para el fortalecimiento de las mismas.
Finalmente, se desarrollaron veinticuatro (24) acciones de promoción de la Convivencia a partir de la implementación de mecanismos y estrategias de Diálogo Social para la transformación de conflictividades sociales en Instituciones Educativas priorizadas por la Secretaría de Educación Distrital, de las cuales veinte (20) responden al proceso de desarrollo de capacidades a través del proceso de Dialoguías Escolares con niñas, niñas, adolescentes y jóvenes; y, cuatro (4) intervenciones para la promoción y el fomento del respeto por la diferencia en el fútbol.</t>
  </si>
  <si>
    <t>*Ciento ocho  (108) actas de Mesas de Trabajo y de Diálogo.
*Cuarenta y cinco (45) actas de las sesiones de las Instancias de Participación Locales de Barras Futboleras.
*Nueve (9) Actas de Espacios de Diálogo de Barras Futboleras.
*Vinticuatro (24) actas de Intervenciones en IE,  de las cuales  veinte (20) corresponden a las acciones del proceso de la estrategia de Diálogo Escolar, y  cuatro (4) se implementaron en el marco de las estrategias del Programa Goles en Paz.</t>
  </si>
  <si>
    <t xml:space="preserve">PROCESO ASOCIADO: </t>
  </si>
  <si>
    <t>10.02-De aquí a 2030, potenciar y promover la inclusión social, económica y política de todas las personas, independientemente de su edad, sexo, discapacidad, raza, etnia, origen, religión o situación económica u otra condición</t>
  </si>
  <si>
    <t>OBJETIVO ESTRATÉGICO:</t>
  </si>
  <si>
    <t>META ESTRATÉGICA:</t>
  </si>
  <si>
    <t>No. 2.2</t>
  </si>
  <si>
    <t>Fortalecer (5) cinco Espacios de Atención Diferencial para grupos étnicos mediante el enfoque poblacional-diferencial (étnico, racial, generacional y familiar) de acuerdo con usos y costumbres.</t>
  </si>
  <si>
    <t>NOMBRE DEL INDICADOR:</t>
  </si>
  <si>
    <t>Número Espacios de Atención Diferencial fortalecidos</t>
  </si>
  <si>
    <t>FÓRMULA DEL INDICADOR:</t>
  </si>
  <si>
    <t>Espacios de Atención Diferencial</t>
  </si>
  <si>
    <t>Evidencias de reunión, correos electrónicos, memorias, documentos controlados de los EAD para grupos étnicos y demás que muestren el fortalecimiento de los espacios</t>
  </si>
  <si>
    <t>Informes trimestrales de los Espacios de atención diferencial fortalecidos</t>
  </si>
  <si>
    <t>Dirección de Asuntos Étnicos</t>
  </si>
  <si>
    <t>LÍNEA BÁSE:</t>
  </si>
  <si>
    <t>La Casa Raizal PIIS A HUOM lleva a cabo actividades mensuales orientadas al fortalecimiento organizacional y comunitario, promoviendo el liderazgo, la participación y la articulación con diferentes actores institucionales y sociales. Estas actividades buscan consolidar espacios de diálogo, capacitación y empoderamiento, que permitan a la comunidad raizal fortalecer su identidad, acceder a oportunidades y garantizar el ejercicio pleno de sus derechos en el contexto distrital.</t>
  </si>
  <si>
    <t xml:space="preserve">Actas e informe trimestral </t>
  </si>
  <si>
    <t>Durante este trimestre, la Casa Raizal PIIS A HUOM ha consolidado su rol como epicentro de fortalecimiento cultural y visibilización de los usos y costumbres del pueblo raizal en Bogotá. A través de actividades diversas —talleres de automaquillaje con enfoque diferencial, espacios de nutrición y bienestar físico, y conversatorios de gran interés como “El Ojo del Huracán”— se han afianzado prácticas identitarias y se ha generado un impacto tangible tanto para los raizales residentes en la ciudad como para la ciudadanía capitalina en general. Estas iniciativas no solo han reforzado la autoestima y la cohesión comunitaria, sino que también han exhibido al público la riqueza de la tradición raizal, promoviendo la inclusión cultural y el reconocimiento de su legado dentro del entorno urbano.</t>
  </si>
  <si>
    <t>En este periodo se llevaron a cabo diversas actividades de fortalecimiento dirigidas a la comunidad raizal en la Casa Raizal PIIS A HUOM. Entre ellas, se destaca una jornada de fortalecimiento de capacidades organizativas orientada a potenciar el liderazgo y los principios de la organización ORFA. Asimismo, se desarrollaron dos talleres de costura raizal, liderados por una sabedora de la región, quien compartió conocimientos sobre tejidos y costuras propias de la tradición raizal.
Desde el nivel distrital también se realizaron acciones de fortalecimiento: la Secretaría de Movilidad ofreció un taller de capacitación sobre la interpretación de la señalización en el sistema TransMilenio y SITP, mientras que la Secretaría de Integración Social, en articulación con el Centro de Desarrollo Itinerante de Teusaquillo, impulsó un espacio formativo alrededor de los peinados propios y tradicionales de la cultura raizal.</t>
  </si>
  <si>
    <t>En este periodo se llevaron a cabo diversas actividades de fortalecimiento dirigidas a la comunidad raizal en la Casa Raizal PIIS A Huom. Entre ellas se destacan talleres de salud sexual y reproductiva, peinado raizal, artesanía tradicional, prevención de violencias digitales, semillero de empoderamiento de mujeres raizales y círculos de la palabra orientados a la memoria y construcción literaria de la comunidad.
Asimismo, desde el nivel distrital se adelantaron acciones complementarias de fortalecimiento comunitario en articulación interinstitucional. La Secretaría Distrital de la Mujer desarrolló el curso de prevención de violencias digitales y el semillero de empoderamiento de mujeres raizales; la Secretaría Distrital de Cultura apoyó el taller de artesanía raizal; la Secretaría de Integración Social impulsó el curso de peinado raizal; y la Secretaría de Educación facilitó el círculo de la palabra como insumo para la construcción del libro raizal. Estas acciones reflejan un trabajo coordinado para promover la identidad cultural, la formación, la autonomía y el ejercicio de derechos de la comunidad raizal en Bogotá.</t>
  </si>
  <si>
    <t>Durante el primer trimestre de 2026, se fortalecieron dos Espacios de Atención Diferencial: la Casa del Pensamiento Indígena y la Casa Gitana de los Derechos del Pueblo Rrom.
La Casa del Pensamiento Indígena atendió 938 personas (enero 243, febrero 345, marzo 350) con 938 atenciones, destacándose el servicio de Gobernabilidad (654 atenciones), seguido de consejerías (168) y fortalecimiento indígena (116). La participación fue mayoritariamente femenina (585) y se atendieron 386 víctimas del conflicto armado. Se fortalecieron procesos de gobernabilidad propia, consejerías y acompañamiento organizativo, consolidando el espacio como referente para los pueblos indígenas en el Distrito.
La Casa Gitana de los Derechos del Pueblo Rrom atendió 155 personas (febrero 131, marzo 24) con 173 atenciones, destacándose el servicio de fortalecimiento y acompañamiento (110 atenciones en febrero) y sensibilización y formación (13 atenciones en marzo). Se atendieron 97 víctimas del conflicto armado en febrero y se fortalecieron procesos de identidad cultural y visibilización del pueblo Rrom, con focalización territorial en Kennedy, Engativá y Bosa.</t>
  </si>
  <si>
    <t>Informe trimestral Casa del Pensamiento Indígena – Primer trimestre 2026.
Informe trimestral Casa Gitana de los Derechos del Pueblo Rrom – Primer trimestre 2026</t>
  </si>
  <si>
    <t>Durante el segundo trimestre de 2026, se continuó con el fortalecimiento de los dos Espacios de Atención Diferencial priorizados en el marco de la Meta Estratégica No. 2.2:  la Casa del Pensamiento Indígena y la Casa Gitana de los Derechos del Pueblo Rrom, consolidando su operación y ampliando su cobertura. 
La Casa del Pensamiento Indígena atendió 1.044 personas (abril 319, mayo 409, junio 316) con 1.044 atenciones, distribuidas en Gobernabilidad (576), Consejerías (326) y Fortalecimiento Indígena y Acompañamiento a Procesos Político-Organizativos (142). Se evidencia un incremento del 11,3% en el número de atenciones respecto al trimestre anterior, destacándose el crecimiento del 94% en el servicio de Consejerías, lo que refleja una mayor demanda de espacios de orientación, escucha activa y acompañamiento integral. La participación mayoritaria fue femenina (669) y se mantuvo cobertura en 19 localidades, con énfasis en Ciudad Bolívar, Usme, Bosa, San Cristóbal, Kennedy y Suba. 
La Casa Gitana de los Derechos del Pueblo Rrom atendió 220 personas (abril 68, mayo 87, junio 65) con 251 atenciones, distribuidas en Formación y Visibilización del Pueblo Gitano (73), Fortalecimiento de la Identidad Cultural (113), Orientación Profesional (41) y Orientación Inicial (24). Se evidencia un incremento del 45,1% en el número de atenciones y del 41,9% en personas atendidas respecto al primer trimestre, destacándose el crecimiento del 329% en el servicio de Formación y Visibilización y del 105% en Orientación Profesional. Se atendieron 140 víctimas del conflicto armado, con un incremento del 44,3% frente al trimestre anterior, y se amplió la cobertura territorial de 8 a 11 localidades, consolidando la presencia en Kennedy, Puente Aranda, Engativá, Suba y Bosa. Ambos espacios consolidaron su rol como referentes institucionales para la garantía de derechos, la preservación de la identidad cultural y la promoción del enfoque diferencial en el Distrito Capital.</t>
  </si>
  <si>
    <t>Informe trimestral Casa del Pensamiento Indígena – Segundo trimestre 2026. 
Informe trimestral Casa Gitana de los Derechos del Pueblo Rrom – Segundo trimestre 2026.</t>
  </si>
  <si>
    <t>No. 2.3</t>
  </si>
  <si>
    <t>Fortalecer en 20 localidades el Sistema Distrital de Derechos Humanos con acciones de territorialización de políticas públicas y ejercicios de memoria local.</t>
  </si>
  <si>
    <t>Número de localidades en las se fortalece el Sistema Distrital de Derechos Humanos con acciones de territorialización de políticas públicas y ejercicios de memoria local.</t>
  </si>
  <si>
    <t>Localidades</t>
  </si>
  <si>
    <t xml:space="preserve">Informes mensuales de territorialización de acciones en las localidades en materia de derechos humanos  </t>
  </si>
  <si>
    <t>Informes trimestrales de fortalecimiento al Sistema Distrital de Derechos Humanos con acciones de territorialización de políticas públicas y ejercicios de memoria local</t>
  </si>
  <si>
    <t>Dirección de Derechos Humanos</t>
  </si>
  <si>
    <t>Durante el tercer trimestre del año 2024, se desarrollaron acciones de territorialización del Sistema Distrital de Derechos Humanos con acciones de taller en Institución educativa de la localidad de Rafael Uribe  en prevención del delito de trata de personas, capacitación a funcionarios de la Casa De Justicia en las 5 rutas de atención de la dirección de derechos humanos de la localidad de Fontibón, formación en derechos humanos a mujeres de la localidad de Fontibón en la temática de participación política y socialización de la alerta Temprana 010 en la localidad de suba en el Marco del Comité rector de educación. Se participó en el primer encuentro laboratorio cultura de paz en Kennedy, de igual manera se acompañó la primera y segunda fase del laboratorio Cultura de paz  en las localidades de Bosa, Ciudad Bolívar,  Fontibón, Usme y Kennedy. Divulgación de rutas de atención en la Feria de servicios Fontibón construye paz en el marco de la semana por la paz.</t>
  </si>
  <si>
    <t>Informe de  julio, agosto y septiembre  2024 sobre el fortalecimiento al Sistema Distrital de Derechos Humanos con acciones de territorialización de políticas públicas y ejercicios de memoria local</t>
  </si>
  <si>
    <t xml:space="preserve">Durante el cuarto trimestre del año 2024,  se participó en el festival Usaca de la localidad de Usaquén, se participó en la feria de servicios en el centro comercial Gran Estación en articulación con la personería local en la localidad de Teusaquillo, se realizó festival de los derechos y el parque la Alameda de Fontibón, se participó en el interlocutorio de derechos humanos con la policía,  en las actividades anteriores se socializaron las 5 rutas de atención de la Dirección de Derechos Humanos, se realizaron una serie de recorridos en el Marco entornos escolares en diferentes colegios como el Juan Lozano y Manuela Beltrán en la sede A y B, se ejecutaron semilleros de Trata de Personas en la Institución Educativa Prado Veraniego de la localidad de suba, se desarrollaron una serie de formaciones en derechos humanos a mujeres y miembros de fuerza pública de la localidad de Kennedy. Se continuo  con la ejecución de las diferentes fases de los laboratorios de cultura de paz en las 5 localidades priorizadas ( Bosa, Ciudad Bolívar,  Fontibón, Usme y Kennedy). 
Se articuló y se desarrolló el proceso de formación a las dos cuencas de la localidad de Sumapaz en Mujer  y la ruralidad. 
En el marco de los (20) veinte Comités Locales de Derechos Humanos se realizó reconocimiento a lideres y lideresas por su labor en el territorio y articulación en las acciones de territorialización. </t>
  </si>
  <si>
    <t>Informe de  octubre, noviembre y diciembre  2024 sobre el fortalecimiento al Sistema Distrital de Derechos Humanos con acciones de territorialización de políticas públicas y ejercicios de memoria local.</t>
  </si>
  <si>
    <t xml:space="preserve">Durante el primer trimestre del año 2025,  en el marco de la aprobación de los planes de trabajo de los Comités Locales de Derechos para la vigencia 2025, se incorporaron acciones de territorialización y se realizaron socializaciones del proceso de cartografía social de memoria local, mapas sonoros,  Decreto 624 de 2023 " Por medio del cual se promueven las estrategias para la construcción de memoria histórica local en Bogotá D.C ". Se han diseñado 8 estrategias territoriales con enfoque poblacional de las localidades de Suba, Usaquén, Kennedy, Puente Aranda, Fontibón, Bosa, Ciudad Bolívar, Rafael Uribe Uribe.  En el mes de marzo se realizó la articulación y capacitación con la ruta de defensores y defensoras de derechos para aportar al diseño de la estrategia Territorios de paz” “Bogotá Lidera y Defiende sin Prejuicios” esta consta de tres sesiones y desde el componente territorial se incorporó en la sesión 2 de la cartografía social. 
					</t>
  </si>
  <si>
    <t>Informe de enero, febrero y marzo  de 2025 sobre el fortalecimiento al Sistema Distrital de Derechos Humanos con acciones de territorialización de políticas públicas y ejercicios de memoria local.</t>
  </si>
  <si>
    <t>Durante el segundo trimestre del año 2025, se ha venido realizando el seguimiento a los avances de los planes de trabajo de los Comités locales de Derechos Humanos en los que se realizó la metodología de cartografías sociales de memoria.
A su vez se han diseñado (12) estrategias territoriales con enfoque poblacional de las localidades de Chapinero, Los Mártires, Tunjuelito, Barrios Unidos, San Cristóbal, Teusaquillo, Sumapaz, Engativá, Usme, Santa Fe, Antonio Nariño y Santa Fe.
Se han realizado acompañamientos a conmemoraciones de memoria en las localidades  de Chapinero con el mural de la Universidad pedagógica, La Candelaria en la plaza de bolívar desde las víctimas de conflicto armado, Santa Fe, Bosa en el Parque Metropolitano El Porvenir.</t>
  </si>
  <si>
    <t>Informes de los meses: abril, mayo y junio 2025, sobre el fortalecimiento al Sistema Distrital de Derechos Humanos con acciones de territorialización de políticas públicas y ejercicios de memoria local.</t>
  </si>
  <si>
    <t xml:space="preserve">Durante el tercer  trimestre del año 2025, se ha venido realizando el seguimiento a los avances de los planes de trabajo de los Comités locales de Derechos Humanos en los que se participó en actividades en el mes semana por la Paz en artculación con Alcaldías Locales. Se conmemoró el Día Nacional de los Derechos Humanos con una actividad denominada " Despertando a la paz" en los Portales de Suba y Kennedy en los que por medio de la sensibilización sobre la fecha, se realizó un telar por la paz, se habló sobre defensa y reivindicación de Derechos Humanos por medio de un compartir.
Se participó en la jornada de 1000 actividades en un día en los cuales se realizó circuito de prevención.
Se avanza en las implementación de (12) estrategias territoriales  de la siguientes localidades:
 Suba denominada (Hablando de derechos de parche al parque),
Puente Aranda denominada (Derechos a tus derechos) dirigida a reconocer puntos de memoria,  Fontibón denominada (Construyendo Paz, Recobrando Memoria), Usaquén “Recuperando Memoria, Construyendo Paz, desde las Historias no contadas.  Estrategias territoriales para la no estigmatización de defensores de derechos humanos, con acciones en Kennedy (Territorios de Paz), Ciudad Bolívar (Memoria y Paz, Lidera y Defiende sin Prejuicios), San Cristobal  (lidera y defiende sin prejuicios), Sumapaz  (Memoria y vida de sumapaz),  Bosa (Trata de prevenir la trata). En Barrios Unidos (Unidos promoviendo los derechos humanos y la Alert4 004) en la que se realizó formaciones en derechos humanos y difusión de la Alerta Temprana 004,  Chapinero (Alerta inteligente por los Derechos) busca generar un diálogo con niños, niñas y Adolescentes por medio de semilleros creativos, Antonio Nariño “Somos + por los Derechos Humanos” enfocada a Promover la prevención de vulneraciones de Derechos Humanos y la reducción de riesgos enfocándose en la lucha en contra del delito de trata. Algunas de estas iniciativas incluyeron socialización de alertas tempranas, cartografía de riesgos, reconocimiento del liderazgo social y procesos de prevención con estudiantes.
 </t>
  </si>
  <si>
    <t>Informes de los meses: julio, agosto y septiembre 2025, sobre el fortalecimiento al Sistema Distrital de Derechos Humanos con acciones de territorialización de políticas públicas y ejercicios de memoria local.</t>
  </si>
  <si>
    <t>Durante el cuarto trimestre del año 2025, se realizó el seguimiento y balance de ejecución de los planes de trabajo de los Comités locales de Derechos Humanos que se presentaron en las sesiones del mes de diciembre y se realizó reconocieminto a los liderazgos participantes en la instacia por su labor de defensa de derechos humanos.  Se participó en actividades de conmemoración del Día Internacional de los Derechos Humanos con una exposición denominada "La Ciudad de Los Derechos Humanos" en el Museo de Bogotá, en la que se contó con tres tesaciones así: 1. Mapa sonoro donde se evidenciaron los y las seleccionados (as) a la convocatoria abierta y se realizó un análisis etnografíco para identificar las reiviendicaciones de Derechos Humanos en los territorios. 2. El arte de defenser la memoria con el libro realizado desde el Centro de Memoria, Paz y Reconciliación y la Dirección de Derechos Humanos donde se identificaron los murales, grafittis en materia de memoria en la Ciudad de Bogotá D.C. 3. Territorios de Paz y Cartas para la Paz en la que se realizan cartas y se leen sobre historios en materia de Derechos Humanos.  A su vez en la localidad de Antonio Nariño se realizó conmemoración 10 de diciembre 2025 en el marco de una jornada de servicios. 
Durante este trimestre  en las localidades de Santa Fe, Tunjuelito, Teusaquillo, Los Mártires, La Candelaria y Rafael Uribe Uribe se finalizó la ejecución de las actividades conforme a lo estipulado para el periodo, logrando un impacto superior a 300 personas, entre estudiantes, niños, niñas, adolescentes, lideresas, líderes, Juntas de Acción Comunal y mujeres diversas.
Se implementaron en su totalidad las veinte (20) estrategias territoriales con enfoque poblacional en las localidadesde Suba, Fontibón, Kennedy, Usaquén, Puente Aranda, Bosa, Ciudad Bolívar, Barrios Unidos, San Cristóbal, Antonio Nariño, Sumapaz, Usme, Engativá, Chapinero,Kennedy, Usaquén, Fontibón, Barrios Unidos,Puente Aranda, Chapinero,Ciudad Bolívar y Sumapaz.</t>
  </si>
  <si>
    <t>Informes de los meses de octubre, noviembre y diciembre  2025, sobre el fortalecimiento al Sistema Distrital de Derechos Humanos con acciones de territorialización de políticas públicas y ejercicios de memoria local.</t>
  </si>
  <si>
    <t>Durante el primer trimestre del año 2026,  se realizó la  aprobación de los  veinte (20) planes de trabajo de los Comités Locales de Derechos para la presente vigencia, en estos se incorporaron acciones de territorialización y estrategias con enfoque poblacional, a su vez se realizaron acompañamientos en materia de memoria en los meses de enero, febrero y marzo en los que se articuló en mesas de trabajo con miembros de la Mesa Verbena UPZ 9-11, presidente de la Junta de Acción Comunal de Usaquén  y entidades competentes frente al traslado del Jardín de la Memoria. Se participó  en el encuentro entre el Jardín Botánico y el colectivo Dylan Cruz en la localidad de Santa Fe en el punto de la calle 19 con carrera 4, en donde se coordinó la poda del árbol y una reorganización del jardín como punto de memoria. Se acompañó en la Conmemoración Brutalidad Policial 24F de la localidad de Santa Fe, donde se realizó un acto simbólico en el punto de memoria de Nicolás Neira, después se organizó una movilización hasta el punto de Dylan Cruz en donde se encontraba el enlace de la ruta de presunto abuso de fuerza pública y el equipo de movilización haciendo una concientización a la ciudadanía sobre el decreto 053-2023. Se desarrolló una mesa de diálogo en el Parque Metropolitano El Porvenir (sector “El Bicho”), con la participación del secretario Distrital de Gobierno y entidades distritales, con el propósito de escuchar a las colectividades, revisar denuncias y establecer compromisos frente a problemáticas persistentes en el territorio.
En línea con lo anterior, en el mes de enero se realizó capacitación a los componentes territorial y movilización social de la Dirección de DDHH donde se abordaron temas como memoria y DDHH, conceptos básicos del antiguo Decreto 624 (ahora subcapítulo 2 del capítulo 2 del título 3 del Decreto 642), casos y experiencias territoriales con ejercicios a partir de los lugares de memoria de las localidades y recomendaciones para el acompañamiento a las Alcaldías Locales en la construcción de las estrategias de memoria local. En el mes de marzo,  se realizaron tres (3) jornadas de fortalecimiento de capacidades a servidores de la Dirección de Convivencia y Diálogo Social de la Secretaría Distrital de Gobierno, con el fin de brindar herramientas normativas y conceptuales en memoria, paz y derechos humanos para el manejo, trato y acercamiento a acciones de memoria en el Distrito Capital, garantizando que esa información pueda ser aplicada en terreno en el rol de mediación y de garantía de derechos que deben cumplir.</t>
  </si>
  <si>
    <t xml:space="preserve">Informes fortalecimiento al Sistema Distrital de Derechos Humanos con acciones de territorialización de políticas públicas y ejercicios de memoria local de los meses de enero, febrero y marzo 2026. 
Actas proceso de formación, memoria, Paz y Derechos Humanos a servidores de las Direcciones  de Derechos Humanos y  Convivencia y Diálogo Social  y componente de la Secretaría Distrital de Gobierno de los meses enero y marzo 2026.
</t>
  </si>
  <si>
    <t xml:space="preserve">Durante el segundo trimestre del año 2026
En cuanto a los ejercicios de memoria local, el Componente de Memoria y Paz desarrolló para el segundo trimestre de 2026 setenta y siete (77) actividades desglosadas así:
1. Acompañamiento a  treinta y dos (32) actividades relacionadas con acciones territoriales de memoria, que buscaban asesorar, difundir y hacer pedagogía de los lugares de memoria, así como para el reconocimiento, apropiación, protección, mantenimiento y cuidado de los mismos en relación con la formulación de estrategias de memoria local y de los procesos que vienen realizando las víctimas, sus familias y organizaciones, a activación de la exposición del Museo de Bogotá - Estación "El arte de defendor los DDHH: memoria, resistencia y espacio público" con reflexiones asociadas a procesos de defensa de DDHH y construcción de memoria. 
2. Realización de  treinta y siete (37) reuniones de articulación, con  víctimas y sus familiares, organizaciones sociales y colectividades, Alcaldías Locales, entidades distritales y nacionales y  academia, cuya finalidad era el acompañamiento, orientación y fortalecimiento de los ejercicios de construcción de estrategias de memoria local y/o distrital, mantenimiento y cuidado de lugares de memoria, asistencia técnica dirigida a Alcaldías respecto de lugares y estrategias de memoria local, planeación y ejecución de conmemoraciones y eventos y  preparación para el encuentro internacional de memoria.
3. Acompañamiento a  ocho (8) eventos conmemorativos en las localidades de Usaquén, Mártires, Santa fe, Kennedy, con familias de las víctimas y colectividades, que permitieron el fortalecimiento del tejido social y la construcción de memoria local y Distrital, asociado a la lucha y reinvidicación de los derechos de las víctimas de vulneraciones de derechos humanos.
En relación al fortalecimiento al sistema distiral de Derechos Humanos  durante este segundo trimestre el componente territorial ha realizado ejercicio de tejido social en el marco de los Planes de Trabajo de Los Comités de Derechos Humanos. A su vez se ha acompañado ejercicios de memoria  con el componente de memoria y Paz de la Dirección de Derechos Humanos en los que se destacan las localidades de Usaquén y Suba ccon el proceso de casas de memoria, en Kennedy en el marco de la Conmemoración de Dubán Barros, en Santa Fe y Bosa. </t>
  </si>
  <si>
    <t xml:space="preserve">Actas de acciones territoriales, conmemoraciones y articulaciones interinstitucionales en torno a la construcción de memoria local.
Informes fortalecimiento al Sistema Distrital de Derechos Humanos con acciones de territorialización de políticas públicas y ejercicios de memoria local de los meses de abril, mayo y junio 2026. </t>
  </si>
  <si>
    <t>16.07-Garantizar la adopción en todos los niveles de decisiones inclusivas, participativas y representativas que respondan a las necesidades</t>
  </si>
  <si>
    <t>No. 2.4</t>
  </si>
  <si>
    <t>Atender el 100% procesos de sensibilización de los derechos fundamentales de religión, culto y conciencia, vinculando a la academia y a los centros de pensamiento.</t>
  </si>
  <si>
    <t>Porcentaje de atención de procesos de sensibilización sobre los derechos fundamentales de religión, culto y consciencia, vinculando a la academia y a los centros de pensamiento.</t>
  </si>
  <si>
    <t>Número de procesos de sensibilización sobre los derechos fundamentales de religión, culto y conciencia, vinculando a la academia y a los centros de pensamiento realizados /  Número de procesos de sensibilización sobre los derechos fundamentales de religión, culto y conciencia, vinculando a la academia, y a los centros de pensamiento programados</t>
  </si>
  <si>
    <t>Actas de reunión, listados de asistencia y formatos de satisfacción del servicio</t>
  </si>
  <si>
    <t>Informe del diseño e implementación de una estrategia que permita la sensibilización  de los derechos fundamentales de religión culto y conciencia, vinculando a la academia, las universidades y a los centros de pensamiento.</t>
  </si>
  <si>
    <t>Subdirección de Asuntos de Libertad Religiosa y de Conciencia</t>
  </si>
  <si>
    <t>No Aplica</t>
  </si>
  <si>
    <t xml:space="preserve">Constante </t>
  </si>
  <si>
    <t>En el marco de las sensibilizaciones de los derechos fundamentales de religión culto y conciencia vinculando a la academia, durante el trimestre se avanzó significativamente en la organización del VII Foro Distrital de Libertad Religiosa. En las sesiones de la Mesa Técnica de Universidades se definió el 4 de octubre como fecha oficial del evento, a realizarse en la Universidad de Los Andes, y se estructuraron tres espacios temáticos con la participación de diversas universidades. Asimismo, se coordinaron aspectos logísticos clave como la producción de piezas promocionales, la gestión del espacio físico, la definición de invitados e invitadas y la consolidación de textos explicativos, con el apoyo del equipo de comunicaciones de la Secretaría Distrital de Gobierno, lo que refleja el compromiso interinstitucional con la sensibilización y promoción de estos derechos desde una perspectiva académica.</t>
  </si>
  <si>
    <t>Actas de reunión</t>
  </si>
  <si>
    <t>El 4 de octubre, en las instalaciones de la Universidad de La Salle, se llevó a cabo el VII Foro Distrital de Libertad Religiosa, un espacio consolidado para la reflexión académica en el marco de la Política Pública Distrital de Libertades Fundamentales de Religión, Culto y Conciencia 2018–2028. Este evento abordó el rol del sector interreligioso en escenarios de alto impacto social, tales como la atención en contextos críticos, la articulación con instituciones estatales y su participación activa en procesos de construcción de paz. La coordinación y desarrollo del foro estuvieron a cargo de la Mesa Técnica de Universidades, logrando una convocatoria de 157 asistentes, entre integrantes del sector interreligioso, representantes académicos y ciudadanía en general, lo que reafirma el compromiso institucional con la promoción de los derechos fundamentales desde un enfoque participativo e intersectorial.</t>
  </si>
  <si>
    <t>1. Evidencia de realización VII Foro Distrital de Libertad Religiosa
2. Memorias VII Foro Distrital de Libertad Religiosa</t>
  </si>
  <si>
    <t>Durante el primer trimestre de 2025 se llevó a cabo el primer encuentro del año con la Mesa Técnica de Universidades, con la participación de ocho catedráticos pertenecientes a instituciones académicas como la Universidad de La Salle, Universidad Nacional, Universidad Javeriana, Universidad de Los Andes y la Universidad Abierta y a Distancia (UNAD). El objetivo de esta sesión fue realizar un balance de las versiones anteriores del Foro Distrital de Libertad Religiosa y avanzar en la definición de los lineamientos para la organización del VIII Foro. En este espacio se socializó el Plan de Acción 2025, se discutieron las temáticas prioritarias del foro y se presentó la iniciativa “Curso-Concurso”, destinada a incentivar investigaciones sobre el hecho religioso en Bogotá. Asimismo, se llevó a cabo la entrega ampliada de los reconocimientos “Creencias que Inspiran e Impactan”. La jornada permitió recoger, de forma participativa, valiosos aportes y retroalimentación de la Mesa Técnica, fortaleciendo así el contenido del documento del Plan de Acción y reafirmando el compromiso de la academia en la promoción y garantía de los derechos fundamentales de religión, culto y conciencia.</t>
  </si>
  <si>
    <t>Evidencia de reunión (Marzo 7)</t>
  </si>
  <si>
    <t>Durante el segundo trimestre se avanzó en la planeación de dos espacios de sensibilización sobre los derechos fundamentales de religión, culto y conciencia, con participación de la academia y centros de pensamiento. El 30 de mayo se realizó una reunión con la Mesa Técnica de Universidades para construir las temáticas del VIII Foro Distrital de Libertad Religiosa, programado para octubre de 2025. Asimismo, el 4 de junio se llevó a cabo una sesión con el Comité Distrital de Libertad Religiosa, en la que se propuso y acordó la realización del primer foro distrital del sector religioso con participación de panelistas académicos, programado para agosto de 2025. Se definió la fecha de este último foro (13 de agosto), se gestionó la reserva del lugar, se revisaron las preguntas orientadoras para los paneles y se programaron reuniones de seguimiento. Estas acciones contribuyen al cumplimiento del indicador de procesos de sensibilización que vinculan a la academia y a los centros de pensamiento.</t>
  </si>
  <si>
    <t>Evidencias:  Informe Seguimiento PEI II Trimestre 2025 SALRYC y  Foro Sector Religioso y Academia II Trimestre 2025</t>
  </si>
  <si>
    <t>Durante el tercer trimestre de 2025 se desarrollaron diversas actividades orientadas al fortalecimiento del hecho religioso en la gestión pública distrital, entre las cuales se destaca el Encuentro de Especialistas “Foro La Importancia del Enfoque Religioso”, realizado el 26 de agosto en el auditorio Simón Bolívar de la Universidad La Gran Colombia, con participación de 150 asistentes incluyendo representantes del sector académico, religioso y de entidades distritales y nacionales.  El Foro se estructuró en tres paneles temáticos: 1) Evaluación de la política pública; 2) Aporte social del sector religioso; y 3) Desafíos del sector religioso.  Previamente, se efectuaron reuniones de preparación y coordinación metodológica y logística con el Comité Distrital de Libertad Religiosa, en las que se validaron los especialistas por panel, se aprobaron las piezas comunicativas, se ajustó la programación y se definieron compromisos operativos.  En conjunto, las acciones ejecutadas durante el trimestre —incluido el desarrollo del Foro— permitieron consolidar espacios de diálogo interinstitucional e interreligioso, reconocer los aportes sociales del sector religioso, visibilizar los retos en la reformulación de la política pública y fortalecer la articulación con la academia, los centros de pensamiento y las entidades del Distrito. Estas actividades se enmarcan en el cumplimiento de los objetivos y entregables del período, conforme a las evidencias presentadas en el informe de seguimiento.</t>
  </si>
  <si>
    <t>Informe Seguimiento PEI Tercer Trimestre 2025, Evidencias Foros Sector Religioso y Academia III Trimestre</t>
  </si>
  <si>
    <t>Durante el cuarto trimestre de 2025 se  realizaron actividades de sensibilización sobre las libertades de religión, culto y conciencia, abordando sus fundamentos legales y su aplicación en el ámbito escolar, con énfasis en la neutralidad del Estado, el respeto a la pluralidad religiosa y la promoción de entornos educativos incluyentes a la mesa de rectores de la localidad de Antonio Nariño</t>
  </si>
  <si>
    <t xml:space="preserve">Formato con registro de asistencia,  Informes de resultados de sensibilización que incluyen Objetivos, temas tratados, actividades realizadas, </t>
  </si>
  <si>
    <t>Durante el primer trimestre  se sostuvo dos reuniones con Líderes del sector religioso y la academia cuyo propósito fue definir la propuesta del foro “Encuentro sobre Educación Religiosa Escolar para el Sector Religioso de Colombia”, concebido como una primera fase para la redefinición y fortalecimiento de los lineamientos y estándares de la Educación Religiosa Escolar.
El objetivo del foro es promover el diálogo entre líderes religiosos, actores institucionales y docentes, con el fin de consolidar una educación religiosa con enfoque plural, no confesional, inclusivo y acorde con la Constitución, evitando el adoctrinamiento y fortaleciendo su valor dentro del sistema educativo. Asimismo, se planteó una propuesta preliminar de lineamientos curriculares basada en valores, convivencia, ética y pluralismo religioso.</t>
  </si>
  <si>
    <t xml:space="preserve">Actas de reuniones de los días 13 de febrero y 13 de marzo	</t>
  </si>
  <si>
    <t>Durante el segundo trimestre de 2026, la Subdirección adelantó una reunión de la Mesa Técnica de Universidades, realizada el 5 de mayo en modalidad híbrida, con participación de representantes de la academia y de universidades como la Universidad de los Andes, Universidad Santo Tomás, Universidad Nacional Abierta y a Distancia - UNAD, Fundación Universitaria SYMES y Pontificia Universidad Javeriana.
Este espacio se desarrolló en el marco del indicador “Porcentaje de atención de procesos de sensibilización sobre los derechos fundamentales de religión, culto y consciencia, vinculando a la academia y a los centros de pensamiento”, y tuvo como propósito reactivar el diálogo y la articulación entre la Subdirección y las universidades vinculadas a la Mesa Técnica. Durante la sesión se socializaron los ajustes al plan de acción de la Política Pública de Libertades Fundamentales de Religión, Culto y Conciencia, se identificaron líneas de trabajo conjunto y se definieron compromisos orientados al fortalecimiento académico e institucional de la Mesa.
La reunión permitió avanzar en la vinculación de la academia a los procesos de sensibilización y gestión del conocimiento sobre libertad religiosa, libertad de culto y libertad de conciencia, mediante la identificación de acciones como la construcción de revistas pedagógicas, el estado del arte sobre el hecho religioso en Bogotá, la cartografía social del aporte del sector religioso, la consolidación del Banco Distrital de Información y Conocimiento, la planeación del foro anual, el cual se llevara a cabo en el segundo semestre de la vigencia  y la posible participación de universidades en la evaluación de la política pública.
Como resultado, se acordó avanzar en la formalización de la Mesa Técnica de Universidades, reactivar los canales de comunicación con docentes, investigadores y universidades, y preparar nuevos espacios académicos y pedagógicos que contribuyan a la promoción, garantía y apropiación de los derechos fundamentales de religión, culto y conciencia en el Distrito Capital.</t>
  </si>
  <si>
    <t>Acta reunión 5 de mayo 2026 e informe 2 trimestre</t>
  </si>
  <si>
    <t>No. 2.5</t>
  </si>
  <si>
    <t xml:space="preserve">Atender el 100% de las personas que acuden a las rutas de prevención de vulneraciones de los Derechos Humanos </t>
  </si>
  <si>
    <t xml:space="preserve">Porcentaje de atención de las personas que acuden a las rutas para la prevención de vulneraciones de los Derechos Humanos </t>
  </si>
  <si>
    <t>Número de atenciones realizadas a las personas que acuden a las rutas para la prevención de vulneraciones de los Derechos Humanos / Número de personas que acuden a las rutas para la prevención de vulneraciones de los Derechos Humanos</t>
  </si>
  <si>
    <t>Informe de seguimiento a proyecto de inversión</t>
  </si>
  <si>
    <t>Resultados de tablero de control</t>
  </si>
  <si>
    <r>
      <t xml:space="preserve">De acuerdo con las actividades desarrolladas durante el </t>
    </r>
    <r>
      <rPr>
        <i/>
        <sz val="11"/>
        <color rgb="FF000000"/>
        <rFont val="Aptos Display"/>
        <family val="2"/>
      </rPr>
      <t>tercer trimestre de 2024</t>
    </r>
    <r>
      <rPr>
        <sz val="11"/>
        <color rgb="FF000000"/>
        <rFont val="Aptos Display"/>
        <family val="2"/>
      </rPr>
      <t>, las rutas de atención del Componente de Prevención brindaron atención jurídica y psicosocial al 100 % de los casos que fueron puestos en conocimiento de la entidad, registrando un total de doscientos cuarenta y tres (243) nuevos casos y novecientas cincuenta y seis (956) atenciones, discriminadas así: ciento dos (102) Ingresos, noventa y dos (92) Nuevos Hechos, quinientos veintisiete (527) Seguimientos, ciento setenta y cuatro (174) orientaciones y sesenta y un (61) No Contactos; estos últimos se cuentan dentro de las atenciones por cuanto implican registro en aplicativo, intentos de contacto y proyección de oficios dirigidos a las entidades competentes, a fin de que inicien de oficio las investigaciones en materia penal y disciplinaria.
Asimismo, se debe entender que un solo caso puede contar con diferentes tipos de atenciones (ingreso, orientación, seguimiento, nuevos hechos) y a la vez se puede contar con varios seguimientos, nuevos hechos u orientaciones.  
De igual forma, el total de atenciones por ruta fue el siguiente: seiscientos dieciséis (616) desde la Ruta de atención a Defensores y defensoras de Derechos Humanos; setenta (70) desde la ruta de atención a víctimas de violencia a razón de su orientación sexual e identidad de género; setenta y ocho (78) desde la ruta de atención a víctimas del delito de trata de personas; ciento doce (112) desde la ruta de atención a víctimas de presunto abuso de autoridad por parte de la fuerza pública; cuarenta y cuatro (44) desde la ruta por la reconciliación; catorce (14) desde la ruta de libertad religiosa, culto y conciencia; y veintidós (22) desde la ruta de otras poblaciones.</t>
    </r>
  </si>
  <si>
    <t xml:space="preserve">Un (1)  informe </t>
  </si>
  <si>
    <t>De acuerdo con las actividades desarrolladas durante el cuarto trimestre de 2024, las rutas de atención del Componente de Prevención brindaron atención jurídica y psicosocial al 100 % de los casos que fueron puestos en conocimiento de la entidad, registrando un total de doscientos cuarenta (240) nuevos casos y novecientos treinta y cinco (935) atenciones, discriminadas así: ochenta y seis(86) Ingresos, setenta y cinco (75) Nuevos Hechos, quinientos cincuenta y dos (552) Seguimientos, ciento cincuenta y nueve (159) orientaciones y sesenta y tres (63) No Contactos; estos últimos se cuentan dentro de las atenciones por cuanto implican registro en aplicativo, intentos de contacto y proyección de oficios dirigidos a las entidades competentes, a fin de que inicien de oficio las investigaciones en materia penal y disciplinaria.
Asimismo, se debe entender que un solo caso puede contar con diferentes tipos de atenciones (ingreso, orientación, seguimiento, nuevos hechos) y a la vez se puede contar con varios seguimientos, nuevos hechos u orientaciones.  
De igual forma, el total de atenciones por ruta fue el siguiente: quinientos sesenta (560) desde la Ruta de atención a Defensores y defensoras de Derechos Humanos; veinticinco (25) desde la ruta de atención a víctimas de violencia a razón de su orientación sexual e identidad de género; ciento ocho (108) desde la ruta de atención a víctimas del delito de trata de personas; ciento cuarenta y siete (147) desde la ruta de atención a víctimas de presunto abuso de autoridad por parte de la fuerza pública; cuarenta (40) desde la ruta por la reconciliación; veinticuatro(24) desde la ruta de libertad religiosa, culto y conciencia; y treinta y uno (31) desde la ruta de otras poblaciones.</t>
  </si>
  <si>
    <t>De acuerdo con las actividades desarrolladas durante el primer trimestre de 2025, las rutas de atención del Componente de Prevención brindaron atención jurídica y psicosocial al 100 % de los casos que fueron puestos en conocimiento de la entidad, registrando un total de ciento setenta y dos (172) casos y ochocientos veinte un (821) atenciones, discriminadas así: setenta y nueve (79) Ingresos, cincuenta y tres (53) Nuevos Hechos, quinientos veintiún (521) Seguimientos, ciento veinte tres (123) orientaciones y cuarenta y cinco (45) No Contactos; estos últimos se cuentan dentro de las atenciones por cuanto implican registro en aplicativo, intentos de contacto y proyección de oficios dirigidos a las entidades competentes, a fin de que inicien de oficio las investigaciones en materia penal y disciplinaria.
Asimismo, se debe entender que un solo caso puede contar con diferentes tipos de atenciones (ingreso, orientación, seguimiento, nuevos hechos) y a la vez se puede contar con varios seguimientos, nuevos hechos u orientaciones.  
De igual forma, el total de atenciones por ruta fue el siguiente: cuatrocientas ochenta y tres (483) desde la Ruta de atención a Defensores y defensoras de Derechos Humanos; trece (13) desde la ruta de atención a víctimas de violencia a razón de su orientación sexual e identidad de género; setenta y uno (71) desde la ruta de atención a víctimas del delito de trata de personas; ciento cincuenta y tres (153) desde la ruta de atención a víctimas de presunto abuso de autoridad por parte de la fuerza pública; cincuenta y seis (56) desde la ruta por la reconciliación; veinticinco (25) desde la ruta de libertad religiosa, culto y conciencia; y veinte (20) desde la ruta de otras poblaciones.</t>
  </si>
  <si>
    <t xml:space="preserve">De acuerdo con las actividades desarrolladas durante el segundo trimestre de 2025, las rutas de atención del Componente de Prevención brindaron atención jurídica y psicosocial al 100% de los casos que fueron puestos en conocimiento de la entidad, registrando un total de doscientas ochenta y tres (283) casos recepcionados por primera vez y mil trecientos setenta y cuatro (1374) atenciones, discriminadas así:
-Ingresos: Ciento cincuenta y siete (157)
-Nuevos Hechos: ochenta y dos (82)
-Seguimientos: ochocientos sesenta y tres (863)
-Orientaciones: doscientas veinte cuatro (224)
-No Contactos: cuarenta y ocho (48)
Estos últimos se cuentan dentro de las atenciones por cuanto implican registro en aplicativo, intentos de contacto y proyección de oficios dirigidos a las entidades competentes, a fin de que inicien de oficio las investigaciones en materia penal y disciplinaria.
Asimismo, se debe entender que un solo caso puede contar con diferentes tipos de atenciones (ingreso, orientación, seguimiento, nuevos hechos) y a la vez se puede contar con varios seguimientos, nuevos hechos u orientaciones.  
De igual forma, el total de atenciones por ruta fue el siguiente:
-Ruta de atención a Defensores y defensoras de Derechos Humanos: seiscientos setenta y nueve (679) 
-Ruta de atención a víctimas de violencia a razón de su orientación sexual e identidad de género:  Ciento cuatro (104) 
-Ruta de atención a víctimas del delito de trata de personas: ciento veintiún (121)
-Ruta de atención a víctimas de presunto abuso de autoridad por parte de la fuerza pública: doscientos siete (207) 
-Ruta por la reconciliación:  ciento treinta y dos (132) 
-Ruta de libertad religiosa, culto y conciencia: ciento tres (103) 
-Ruta de otras poblaciones: veinte ocho (28) </t>
  </si>
  <si>
    <t xml:space="preserve">Un (1) informe </t>
  </si>
  <si>
    <t xml:space="preserve">De acuerdo con las actividades desarrolladas durante el tercer trimestre de 2025 (julio, agosto y septiembre), las Rutas de Atención del Componente de Prevención brindaron atención jurídica y psicosocial al 100% de los casos que fueron puestos en conocimiento de la entidad, registrando un total de doscientos sesenta (260) casos recepcionados por primera vez y mil trecientos noventa y siete (1.397) atenciones, discriminadas así:
• Ingresos: Ciento Treinta y Nueve (139)
• Nuevos Hechos: Ochenta y Seis (86)
• Orientaciones: Doscientas Siete (207)
• Seguimientos: Novecientos Treinta y Uno (931)
• No Contactos: Treinta y Cuatro (34)
Estos últimos se cuentan dentro de las atenciones por cuanto implican registro en aplicativo, intentos de contacto y proyección de oficios dirigidos a las entidades competentes, a fin de que inicien de oficio las investigaciones en materia penal y disciplinaria. Asimismo, se debe entender que un solo caso puede contar con diferentes tipos de atenciones (ingreso, orientación, seguimiento, nuevos hechos) y a la vez se puede contar con varios seguimientos, nuevos hechos u orientaciones.  
De igual manera, el consolidado de atenciones por cada una de las rutas, durante el tercer trimestre de 2025, fue el siguiente:
• Ruta de Atención a Defensores y Defensoras de Derechos Humanos: 762 atenciones, (49 Ingresos, 71 Nuevos Hechos, 70 Orientaciones, 553 Seguimientos y 19 No Contacto).
• Ruta de Atención a Víctimas de Violencia a Razón de su Orientación Sexual e Identidad de Género: 69 atenciones, (12 Ingresos, 15 Orientaciones y 42 Seguimientos, sin registros de Nuevos Hechos y No Contactos).
• Ruta de Atención a Víctimas del Delito de Trata de Personas: 107 atenciones, (18 Ingresos, 2 Nuevos Hechos, 23 Orientaciones, 63 Seguimientos y 1 No Contacto).
• Ruta de Atención a Víctimas de Presunto Abuso de Autoridad por parte de la Fuerza Pública: 299 atenciones, (50 ingresos, 4 Nuevos Hechos, 63 Orientaciones, 171 Seguimientos y 11 No Contacto).
• Ruta por la Reconciliación: 43 atenciones, (3 Ingresos, 7 Nuevos Hechos, 2 Orientaciones, 30 Seguimientos y 1 No Contacto).
• Ruta de Libertad Religiosa, de Culto y Conciencia: 73 atenciones, (7 Ingresos, 1 Nuevo Hecho, 7 Orientaciones, 57 Seguimientos y 1 No Contacto)
• Ruta de Otras Poblaciones: 44 atenciones, (1 Nuevo Hecho, 27 Orientaciones, 15 Seguimientos y 1 No Contacto, sin registro de ingresos). </t>
  </si>
  <si>
    <t xml:space="preserve">De acuerdo con las actividades desarrolladas durante el Cuarto Trimestre de 2025 (octubre, noviembre y diciembre 15), las Rutas de Atención del Componente de Prevención brindaron atención jurídica y psicosocial al 100% de los casos que fueron puestos en conocimiento de la entidad, registrando un total de ciento ochenta (180) casos recepcionados por primera vez y mil un (1.001) atenciones, discriminadas así:
• Ingresos: Ochenta y Nueve (89)
• Nuevos Hechos: Cincuenta y Nueve (59)
• Orientaciones: Ciento Treinta y Seis (136)
• Seguimientos: Seiscientos Noventa y Tres (693)
• No Contactos: Veinticuatro (24)
Estos últimos se cuentan dentro de las atenciones por cuanto implican registro en aplicativo, intentos de contacto y proyección de oficios dirigidos a las entidades competentes, a fin de que inicien de oficio las investigaciones en materia penal y disciplinaria. Asimismo, se debe entender que un solo caso puede contar con diferentes tipos de atenciones (ingreso, orientación, seguimiento, nuevos hechos) y a la vez se puede contar con varios seguimientos, nuevos hechos u orientaciones.  
De igual manera, el consolidado de atenciones por cada una de las rutas, durante el tercer trimestre de 2025, fue el siguiente:
• Ruta de Atención a Defensores y Defensoras de Derechos Humanos: 499 atenciones, (30 Ingresos, 47 Nuevos Hechos, 41 Orientaciones, 377 Seguimientos y 4 No Contacto).
• Ruta de Atención a Víctimas de Violencia a Razón de su Orientación Sexual e Identidad de Género: 28 atenciones, (2 Ingresos, 8 Orientaciones y 17 Seguimientos, sin registros de Nuevos Hechos y 1 No Contactos).
• Ruta de Atención a Víctimas del Delito de Trata de Personas: 117 atenciones, (17 Ingresos, 0 Nuevos Hechos, 24 Orientaciones, 69 Seguimientos y 7 No Contacto).
• Ruta de Atención a Víctimas de Presunto Abuso de Autoridad por parte de la Fuerza Pública: 238 atenciones, (34 ingresos, 5 Nuevos Hechos, 38 Orientaciones, 150 Seguimientos y 11 No Contacto).
• Ruta por la Reconciliación: 49 atenciones, (1 Ingresos, 7 Nuevos Hechos, 3 Orientaciones, 38 Seguimientos y 0 No Contacto).
• Ruta de Libertad Religiosa, de Culto y Conciencia: 45 atenciones, (5 Ingresos, 0 Nuevo Hecho, 5 Orientaciones, 34 Seguimientos y 1 No Contacto)
• Ruta de Otras Poblaciones: 25 atenciones, (17 Orientaciones, 8 Seguimientos, sin registro de Nuevos Hechos,  No Contacto, ni registro de ingresos). </t>
  </si>
  <si>
    <r>
      <t xml:space="preserve">De acuerdo con las actividades desarrolladas durante el </t>
    </r>
    <r>
      <rPr>
        <b/>
        <sz val="11"/>
        <color rgb="FF000000"/>
        <rFont val="Aptos Display"/>
        <family val="2"/>
      </rPr>
      <t>Primer Trimestre de 2026</t>
    </r>
    <r>
      <rPr>
        <sz val="11"/>
        <color rgb="FF000000"/>
        <rFont val="Aptos Display"/>
        <family val="2"/>
      </rPr>
      <t xml:space="preserve"> (Enero, Febrero y Marzo), las Rutas de Atención del Componente de Prevención brindaron atención jurídica y psicosocial al 100% de los casos que fueron puestos en conocimiento de la entidad, registrando un total de </t>
    </r>
    <r>
      <rPr>
        <b/>
        <sz val="11"/>
        <color rgb="FF000000"/>
        <rFont val="Aptos Display"/>
        <family val="2"/>
      </rPr>
      <t>doscientos veinte (220) personas</t>
    </r>
    <r>
      <rPr>
        <sz val="11"/>
        <color rgb="FF000000"/>
        <rFont val="Aptos Display"/>
        <family val="2"/>
      </rPr>
      <t xml:space="preserve"> como casos recepcionados por primera vez y </t>
    </r>
    <r>
      <rPr>
        <b/>
        <sz val="11"/>
        <color rgb="FF000000"/>
        <rFont val="Aptos Display"/>
        <family val="2"/>
      </rPr>
      <t>novecientos sesenta y cinco (965) atenciones,</t>
    </r>
    <r>
      <rPr>
        <sz val="11"/>
        <color rgb="FF000000"/>
        <rFont val="Aptos Display"/>
        <family val="2"/>
      </rPr>
      <t xml:space="preserve"> discriminadas así:
</t>
    </r>
    <r>
      <rPr>
        <i/>
        <sz val="11"/>
        <color rgb="FF000000"/>
        <rFont val="Aptos Display"/>
        <family val="2"/>
      </rPr>
      <t xml:space="preserve">• Ingresos: Noventa y siete (97)
• Nuevos Hechos: setenta (70)
• Orientaciones: ciento noventa y cuatro (194)
• Seguimientos: quinientos setenta y ocho (578)
• No Contactos: veintiséis (26)
</t>
    </r>
    <r>
      <rPr>
        <sz val="11"/>
        <color rgb="FF000000"/>
        <rFont val="Aptos Display"/>
        <family val="2"/>
      </rPr>
      <t xml:space="preserve">
Estos últimos se cuentan dentro de las atenciones por cuanto implican registro en aplicativo, intentos de contacto y proyección de oficios dirigidos a las entidades competentes, a fin de que inicien de oficio las investigaciones en materia penal y disciplinaria. Asimismo, se debe entender que un solo caso puede contar con diferentes tipos de atenciones (ingreso, orientación, seguimiento, nuevos hechos) y a la vez se puede contar con varios seguimientos, nuevos hechos u orientaciones.  
De igual manera, el consolidado de atenciones y personas asistidas por primera vez en cada una de las rutas durante el primer trimestre de 2026 fue el siguiente:
• Ruta de Atención a Defensores y Defensoras de Derechos Humanos: cuatrocientas sesenta y dos (462) atenciones, (36 Ingresos, 59 Nuevos Hechos, 51 Orientaciones, 305 Seguimientos y 11 No Contacto); de las cuales, sesenta y dos (62) corresponden a personas atendidas por primera vez.
• Ruta de Atención a Víctimas de Presunto Abuso de Autoridad por parte de la Fuerza Pública: ciento setenta (170) atenciones, (34 Ingresos, 1 Nuevo Hecho, 49 Orientaciones, 85 Seguimientos y 1 No Contacto); con un total de cincuenta (50) personas atendidas por primera vez.
• Ruta de Atención a Víctimas de Violencia a Razón de su Orientación Sexual e Identidad de Género (LGBT):ciento veintiún (121) atenciones, (14 Ingresos, 7 Nuevos Hechos, 30 Orientaciones, 63 Seguimientos y 7 No Contacto); identificando a treinta y siete (37) personas atendidas por primera vez.
• Ruta de Atención a Víctimas del Delito de Trata de Personas: noventa y cuatro (94) atenciones, (11 Ingresos, 0 Nuevos Hechos, 18 Orientaciones, 59 Seguimientos y 6 No Contacto); con veinticuatro (24) personas atendidas por primera vez.
• Ruta de Libertad Religiosa, de Culto y Conciencia: veintinueve (29) atenciones, (2 Ingresos, 1 Nuevo Hecho, 3 Orientaciones, 22 Seguimientos y 1 No Contacto); con la atención inicial de cuatro (4) personas.
• Ruta por la Reconciliación: trece (13) atenciones, (0 Ingresos, 1 Nuevo Hecho, 2 Orientaciones, 10 Seguimientos y 0 No Contacto); brindando atención por primera vez a dos (2) personas.
• Ruta de Otras Poblaciones: setenta y seis (76) atenciones, (41 Orientaciones, 34 Seguimientos, sin registro de Nuevos Hechos, No Contacto, ni registro de ingresos); registrando el ingreso de cuarenta y un (41) personas nuevas.
</t>
    </r>
  </si>
  <si>
    <t>De acuerdo con las actividades desarrolladas durante el Segundo Trimestre de 2026 (abril, mayo y junio), las Rutas de Atención del Componente de Prevención brindaron atención jurídica y psicosocial al 100% de los casos puestos en conocimiento de la entidad, registrando un total de trescientas quince (315) personas como casos recepcionados por primera vez y mil quinientas cincuenta y ocho (1.558) atenciones, discriminadas así:
•⁠  ⁠Ingresos: ciento sesenta y dos (162).
•⁠  ⁠Nuevos Hechos: ciento veinte (120).
•⁠  ⁠Orientaciones: doscientas ochenta y cuatro (284).
•⁠  ⁠Seguimientos: novecientos sesenta y uno (961).
•⁠  ⁠No Contactos: treinta y uno (31).
Estos últimos se cuentan dentro de las atenciones por cuanto implican registro en el aplicativo, intentos de contacto y la proyección de oficios dirigidos a las entidades competentes, con el fin de que inicien de oficio las investigaciones en materia penal y disciplinaria. Asimismo, debe tenerse en cuenta que un mismo caso puede registrar diferentes tipos de atención (ingreso, orientación, seguimiento o nuevos hechos) y, a su vez, contar con múltiples seguimientos, orientaciones o nuevos hechos durante el proceso de acompañamiento.
De igual manera, el consolidado de atenciones y personas atendidas por primera vez en cada una de las rutas durante el segundo trimestre de 2026 fue el siguiente:
•⁠  ⁠Ruta de Atención a Defensores y Defensoras de Derechos Humanos: ochocientas ochenta y nueve (889) atenciones (72 Ingresos, 97 Nuevos Hechos, 127 Orientaciones, 579 Seguimientos y 14 No Contactos), de las cuales ciento cuarenta y una (141) corresponden a personas atendidas por primera vez.
•⁠  ⁠Ruta de Atención a Víctimas de Presunto Abuso de Autoridad por parte de la Fuerza Pública: doscientas noventa y tres (293) atenciones (53 Ingresos, 8 Nuevos Hechos, 67 Orientaciones, 154 Seguimientos y 11 No Contactos), con un total de setenta y ocho (78) personas atendidas por primera vez.
•⁠  ⁠Ruta de Atención a Víctimas de Violencias en Razón de su Orientación Sexual e Identidad de Género (LGBT): ciento treinta (130) atenciones (14 Ingresos, 12 Nuevos Hechos, 33 Orientaciones, 68 Seguimientos y 3 No Contactos), identificando a treinta y seis (36) personas atendidas por primera vez.
•⁠  ⁠Ruta de Atención a Víctimas del Delito de Trata de Personas: ciento cincuenta y seis (156) atenciones (16 Ingresos, 1 Nuevo Hecho, 24 Orientaciones, 113 Seguimientos y 2 No Contactos), con veintiséis (26) personas atendidas por primera vez.
•⁠  ⁠Ruta por la Libertad Religiosa, de Culto y de Conciencia: veintiocho (28) atenciones (6 Ingresos, 0 Nuevos Hechos, 7 Orientaciones y 15 Seguimientos, sin registro de No Contactos), con la atención inicial de siete (7) personas.
•⁠  ⁠Ruta por la Reconciliación: dieciocho (18) atenciones (1 Ingreso, 1 Nuevo Hecho, 4 Orientaciones, 11 Seguimientos y 1 No Contacto), brindando atención por primera vez a cinco (5) personas.
•⁠  ⁠Ruta de Otras Poblaciones: cuarenta y cuatro (44) atenciones (1 Nuevo Hecho, 22 Orientaciones y 21 Seguimientos, sin registro de Ingresos ni No Contactos), registrando la atención inicial de veintidós (22) personas.</t>
  </si>
  <si>
    <t>Un (1) informe</t>
  </si>
  <si>
    <t>No. 2.6</t>
  </si>
  <si>
    <t>Atender el 100% de la demanda de servicios de formación en el Distrito Capital, en el marco del programa distrital de derechos humanos para la paz y la reconciliación</t>
  </si>
  <si>
    <t>Porcentaje de servicios de formación del programa de formación en derechos humanos para la paz y la reconciliación atendidos</t>
  </si>
  <si>
    <t>Número de servicios de formación en derechos humanos para la paz y la reconciliación atendidos  /  Número de servicios de formación en derechos humanos para la paz y la reconciliación programados</t>
  </si>
  <si>
    <t>Procesos de formación</t>
  </si>
  <si>
    <t>Documentos relacionados  a las Instrucciones para la Formación en Derechos Humanos- DHH-FPD-IN002</t>
  </si>
  <si>
    <t>Informe cuantitativo de procesos de formación</t>
  </si>
  <si>
    <t>802 registros de personas formadas en los distintos cursos de formación impartidos por el componente de formación de Derechos Humanos</t>
  </si>
  <si>
    <t xml:space="preserve">En el marco del Programa Distrital de Educación en Derechos Humanos para la Paz y la Reconciliación (PEDHU) se diseñan, articulan ejecutan, sistematizan, certifican (certificados de asistencia) y monitorean los procesos educativos en derechos humanos para promover el reconocimiento, la defensa, exigibilidad y garantía de los derechos humanos, incentivando la conciencia social, el análisis crítico y la transformación cultural desde el ejercicio del poder ciudadano y la función pública. En el tercer trimestre de 2024 se cuenta con 691  registros de servidores/as públicas, agentes de la fuerza púbica y ciudadanía en general que demandaron y recibieron fortalecimiento técnico incorporación del enfoque basado en derechos en la gestión pública y en el desarrollo de capacidades ciudadanas. Cabe aclarar que en este conteo solamente se tienen en cuenta nuevos participantes para no duplicar el número de personas. Estos procesos se llevaron a cabo en un total de treinta y dos (32) sesiones de formación impartidas en territorio y en modalidad virtual.  En evidencia anexa es posible identificar además de las personas nuevas que participaron por trimestre, la totalidad de participantes con su respectiva caracterización. </t>
  </si>
  <si>
    <t>Informe trimestral consolidado de procesos de formación con número de horas, participantes, fechas y temáticas.</t>
  </si>
  <si>
    <t>En el cuarto trimestre del 2024,  se cuenta con 1.146 nuevos registros de servidores/as públicas, agentes de la fuerza púbica y ciudadanía en general que demandaron y recibieron fortalecimiento técnico incorporación del enfoque basado en derechos en la gestión pública y en el desarrollo de capacidades ciudadanas en un total de diecinueve (19) sesiones de formación impartidas en territorio y en modalidad virtual.  Cabe aclarar que en este conteo solamente se tienen en cuenta nuevos participantes para no duplicar el número de personas</t>
  </si>
  <si>
    <t xml:space="preserve">En el primer trimestre del 2025,  se cuenta con 429 registros de servidores/as públicas, agentes de la fuerza púbica y ciudadanía en general que demandaron y recibieron fortalecimiento técnico incorporación del enfoque basado en derechos en la gestión pública y en el desarrollo de capacidades ciudadanas en un total de veinticuatro (24) sesiones de formación impartidas en territorio y en modalidad virtual. </t>
  </si>
  <si>
    <t>En el segundo trimestre del 2025, se cuenta con 1990 registros de servidores/as públicas, agentes de la fuerza púbica y ciudadanía en general que demandaron y recibieron fortalecimiento técnico incorporación del enfoque basado en derechos en la gestión pública y en el desarrollo de capacidades ciudadanas en un total de ochenta (80) sesiones de formación impartidas en territorio y en modalidad virtual.</t>
  </si>
  <si>
    <t>En el tercer trimestre del 2025, se cuenta con 2.855 registros de servidores/as públicas, agentes de la fuerza púbica y ciudadanía en general que demandaron y recibieron fortalecimiento técnico incorporación del enfoque basado en derechos en la gestión pública y en el desarrollo de capacidades ciudadanas en un total de  setenta y cuatro (74) sesiones de formación impartidas en territorio y en modalidad virtual.</t>
  </si>
  <si>
    <t>En el cuarto trimestre del 2025, se cuenta con 454 registros de servidores/as públicas, agentes de la fuerza púbica y ciudadanía en general que demandaron y recibieron fortalecimiento técnico incorporación del enfoque basado en derechos en la gestión pública y en el desarrollo de capacidades ciudadanas en un total de veinticinco (25) sesiones de formación impartidas en territorio y en modalidad virtual.</t>
  </si>
  <si>
    <t xml:space="preserve">En el primer trimestre de 2026, se cuenta con 840 registros de servidores/as públicas, agentes de la fuerza púbica y ciudadanía en general que demandaron y recibieron fortalecimiento técnico incorporación del enfoque basado en derechos en la gestión pública y en el desarrollo de capacidades ciudadanas en un total de veintiún (21) sesiones de formación y 43 horas de formación impartidas en territorio y en modalidad virtual. Todas las formaciones se programaron semanalmente en el marco de las reuniones del componente de formación y se dejaron establecidas por acta. </t>
  </si>
  <si>
    <t>Informe trimestral consolidado de procesos de formación con número de horas, participantes, fechas y temática</t>
  </si>
  <si>
    <t>Durante el trimestre, se logró impactar a un total de 1,298 personas únicas, distribuidas de la siguiente manera, 191 personas en abril, 618 personas en mayo y 489 personas en junio.  La intervención abarcó sectores estratégicos como la Fuerza Pública (Policía Metropolitana), servidores de TransMilenio, instituciones educativas distritales y comunidades en localidades como Usaquén, Usme, Sumapaz, Mártires, Engativá y Kennedy. 
Así mismo, las formaciones se centraron en la transformación de la práctica institucional y ciudadana a través de tres ejes: 1. Visión Sociocrítica de los Derechos Humanos: Se promovió la comprensión de los derechos desde las realidades territoriales y las corporeidades como territorios de dignidad, 2. Humanización del Servicio Público: Se trabajó en la dignificación del rol del servidor y su bienestar emocional como factor clave para garantizar una atención ética y diferencial y, 3. Enfoque Diferencial e Interseccional: Se priorizaron contenidos sobre derechos de sectores LGBTI+, mujeres, población migrante, niñeces y personas con discapacidad para cerrar brechas de desigualdad históricas.</t>
  </si>
  <si>
    <t>3. Propiciar la revolución del servicio público con criterios de calidad, calidez, eficacia, oportunidad, sostenibilidad y transformación digital.</t>
  </si>
  <si>
    <t>No. 3.1</t>
  </si>
  <si>
    <t>Implementar el 100% de un Plan Estratégico de Tecnologías de la Información</t>
  </si>
  <si>
    <t>Porcentaje de implementación del Plan Estratégico de Tecnologías de la Información</t>
  </si>
  <si>
    <t>Actividades del Plan Estratégico de Tecnologías de la Información ejecutadas / Actividades del Plan Estratégico de Tecnologías de la Información programadas</t>
  </si>
  <si>
    <t>Autodiagnóstico de cumplimiento de la política de gobierno digital</t>
  </si>
  <si>
    <t xml:space="preserve">Seguimiento </t>
  </si>
  <si>
    <t>Diagnóstico del estado actual del cumplimiento de la política de Gobierno Digital</t>
  </si>
  <si>
    <t>Durante el periodo se dio continuidad a la ejecución de las actividades establecidas en el plan de intervención de los sistemas de información priorizados para la vigencia de acuerdo con las necesidades de las dependencias.</t>
  </si>
  <si>
    <t>PLE-PIN-F055 Formulación y Seguimiento a Planes Institucionales (PETI). 2024-III.</t>
  </si>
  <si>
    <t>Durante el periodo se ejecutó el plan de intervención definido para cada uno de los sistemas de información priorizados. Se generó informe técnico de la ejecución de actividades de acuerdo con el plan de intervención de cada sistema de información.
Se realizó la implementación de los menús, las secciones, los contenidos y los contenedores que tiene la información del portal electrónico, así mismo los servicios, los estilos y los enlaces destacados. Todos los servicios y trámites se encuentra validados y asociados a las bases de datos, aplicativos, autenticaciones, seguridad, reportes, entre otros, garantizando la disponibilidad y continuidad del servicio de cara a la ciudadanía. Se habilitó por parte del área de infraestructura el sitio y las direcciones lógicas de los servicios del portal en aras de garantizar la conectividad de los servicios. 
Durante el periodo se realizó monitoreo permanente a la infraestructura tecnológica que soporta los servicios de TI de la entidad, monitoreo a servidores, aplicaciones, red de datos LAN, red WAN, servicios en la nube, plataforma de hiperconvergencia, centro de datos, plataforma de seguridad perimetral, entre otros.
Así mismo para avanzar en la modernización y minimizar la obsolescencia de la infraestructura tecnológica se realizó modernización del datacenter solucionando los altos niveles de obsolescencia en eq de aire acondicionado y ups del datacenter los cuales no contaban con soporte de mantenimiento preventivo de fabricante. La solución incluye garantía de Tres (3) años contados a partir del recibo a satisfacción por parte de la entidad y 3 mantenimientos preventivos por año, durante el tiempo vigente de la garantía.
Así mismo se suscribió nuevo contrato con operador para la mesa de servicios, contrato el cual incluye servicio de mantenimiento preventivo de computadores de usuario final.</t>
  </si>
  <si>
    <t>PLE-PIN-F055 Formulación y Seguimiento a Planes Institucionales (PETI). 2024-IV.</t>
  </si>
  <si>
    <t>Se presentan avances significativos al estructurar un plan de trabajo que incluye la realización de un diagnóstico de la madurez de la Arquitectura Empresarial (AE) en la Secretaría Distrital de Gobierno, la definición de una estrategia de implementación de gobierno y gestión de la AE, y el desarrollo de acciones para fomentar su adopción y uso en la entidad. Además, se estableció la visión de la AE, así como los objetivos de los ejercicios de arquitectura identificados. Se conformó un equipo especializado para la ejecución del proyecto, que incluye un arquitecto líder y arquitectos de Soluciones de Información y Datos, Sistemas de Información, e Infraestructura TI, quienes se encargarán de diseñar, supervisar y garantizar la calidad y sostenibilidad de las soluciones tecnológicas. Asimismo, se plantearon motivadores estratégicos que alinean los ejercicios de AE con los objetivos institucionales, contribuyendo a responder a los desafíos del entorno y generando valor público.
Con el objetivo de tener claridad y entendimiento sobre las actividades y capacidades a desarrollar en el gobierno de información, se elaboró un  normograma relacionado con la gestión de datos (seguridad y privacidad, uso secundario, apertura de datos) en las entidades de Gobierno. Con este primer paso se elabora un plan de trabajo sobre la implementación del gobierno del dato en la Entidad.
Se presentó informe técnico mensual del inicio de la ejecución del plan del proyecto del sistema de información priorizado para la vigencia.
A lo largo del desarrollo del proyecto, se han logrado importantes avances que fortalecen nuestra estrategia y enfoque. Se ha elaborado un cronograma detallado que permite un seguimiento efectivo de las actividades y responsabilidades asignadas.
Las sesiones de Design Thinking han sido fundamentales, ya que han permitido comprender a fondo las necesidades y expectativas de los usuarios, lo que ha resultado en la identificación clara de problemas y oportunidades de mejora. La generación de productos clave, como el Lienzo de visión del producto y el Diagrama de flujo de datos, proporciona una base sólida para el desarrollo futuro.
Finalmente, se ha definido la arquitectura de solución utilizando Vue.js, y se ha comenzado a estructurar una estrategia de migración que considera todos los aspectos críticos del negocio, asegurando así un avance significativo hacia la implementación exitosa del proyecto.
Durante el trimestre se realizaron las actividades de acuerdo con los planes de actualización e intervención de los sistemas de información priorizados para la vigencia.</t>
  </si>
  <si>
    <t>PLE-PIN-F055 Formulación y Seguimiento a Planes Institucionales (PETI). 2024-V.</t>
  </si>
  <si>
    <t>La implementación del Plan Estratégico de TI avanza significativamente. Se estructuró el plan de Arquitectura Empresarial, con equipo especializado y visión clara. Se elaboró un normograma y plan para la gobernanza de datos. En sistemas de información priorizados, se definió la arquitectura y cronograma, incorporando Design Thinking para entender necesidades y generar productos clave. Finalmente, se realizaron las actividades de actualización e intervención de los sistemas priorizados.</t>
  </si>
  <si>
    <t>PLE-PIN-F055 Formulación y Seguimiento a Planes Institucionales (PETI). 2024-V. con las correspondientes evidencias de cumplimiento para cada meta del PETI en el segundo trimestre de 2025</t>
  </si>
  <si>
    <t>Se cumplió con el 100% del avance programado en la ejecución del Plan Estratégico de Tecnologías de la Información (PETI). Las metas y actividades establecidas para el periodo fueron desarrolladas conforme a lo planificado, evidenciando el progreso en la implementación de iniciativas orientadas al fortalecimiento de la gestión tecnológica institucional, la optimización de procesos y la alineación de las acciones de TI con los objetivos estratégicos de la Entidad.</t>
  </si>
  <si>
    <t>PLE-PIN-F055 Formulación y Seguimiento a Planes Institucionales (PETI), con las correspondientes evidencias de cumplimiento para cada una de las metas del PETI en el cuarto trimestre de 2025</t>
  </si>
  <si>
    <t>El cuarto trimestre de 2025 ha marcado un gran avance la fase de planeación e implementación del modelo de gestión de las Tecnologías de la Información, logrando una alineación del 100% con los objetivos de la Secretaría Distrital de Gobierno (SGD).
•	1. Fortalecimiento de la Gobernanza y Gestión del PETI
•	Estandarización Metodológica: Se completó y entregó la propuesta integral de artefactos para la gestión de proyectos de TI , estructurados conforme a los grupos de procesos del PMI, garantizando homogeneidad y trazabilidad.
•	Validación de Gobernanza: La Subsecretaría de Gestión Institucional validó el enfoque de gestión de proyectos de TI, fortaleciendo el rol institucional del PETI.
•	Hoja de Ruta PETI: Se formuló la hoja de ruta operativa para la actualización del PETI, se actualizó el Plan Estratégico de TI 2025-2028 
•	Actualización del Plan Estratégico Institucional - PETI: se realizó la actualización del PETI dando cumplimliento al Decreto 612 de 2018
•	Capacidades Internas: Se desarrolló la tercera sesión formativa sobre “Buenas Prácticas de Gestión de Proyectos”, promoviendo la apropiación de estándares PMI y la unificación del lenguaje técnico. Este proceso eleva el nivel de madurez institucional.</t>
  </si>
  <si>
    <t>No. 3.2</t>
  </si>
  <si>
    <t>Producir un (1) documento técnico de soporte de la compilación de la producción y la mejora normativa en la SDG (Decreto Único Sectorial del Sector Gobierno)</t>
  </si>
  <si>
    <t>Número de documentos técnicos compilatorios de la producción y mejora normativa</t>
  </si>
  <si>
    <t>Documento</t>
  </si>
  <si>
    <t>Efectividad</t>
  </si>
  <si>
    <t>Cuadro de control del profesional a cargo de liderar el Grupo de Conceptos</t>
  </si>
  <si>
    <t>Documento técnico de soporte de la compilación de la producción y la mejora normativa en la SDG</t>
  </si>
  <si>
    <t>Cero (0)</t>
  </si>
  <si>
    <t>Tras la publicación del inventario normativo del Sector en la plataforma LegalBog, se procedió con la elaboración y entrega de las fichas de valoración jurídica de cada uno de los Decretos Distritales y documentos CONPES aplicables al Sector Gobierno, con el fin de determinar si todas las disposiciones deben ser compiladas o depuradas en el Decreto del Sector Gobierno.
Durante los meses de mayo, junio, julio y agosto, fueron remitidas observaciones a las fichas de valoración jurídica por parte de la Secretaría Jurídica Distrital, las cuales fueron atendidas y esclarecidas por parte de la Secretaría Distrital de Gobierno a medida que fueron remitidas las observaciones por bloques de fichas, teniendo en cuenta el número de disposiciones a examinar.
En la actualidad, hemos avanzado en la redacción de los Libros 1 y 2 del Decreto Único Sectorial, los cuales ya han sido remitidos a la Secretaría Jurídica Distrital para su revisión, y de la cual, ya hemos recibido las pertinentes observaciones para proceder con las modificaciones pertinentes.  Del mismo modo, se ha avanzado en un trabajo conjunto con el Departamento para la Defensoría del Espacio Público (DADEP) y el Instituto para la Participación y Acción Comunal (IDPAC)</t>
  </si>
  <si>
    <t>Texto Borrador - Decreto Único Sectorial
Versión: 6 de Octubre de 2025</t>
  </si>
  <si>
    <t>A través de una estrategia de divulgación y fomento a la participación de la ciudadanía se socializó para comentarios entre el 23 y el 30 de Noviembre el Proyecto de Derecto Único del Sector Gobierno enfocado en:
Compilar 86 Decretos con disposiciones dispersas sobre temas: policivos, de convivencia, inspección, vigilancia y control así como hacer más entendible y cercano al ciudadano asuntos relacionados con la gestión de las alcaldías locales y los organismos de control.
Depuración de 142 Decretos
Exclusión de 94 Decretos que ya no tenían relevancia
Todo lo anterior distribuido en un total de 5 libros y 587 páginas. 
Texto Definitivo del DUS publicado el 22 de Diciembre de 2025, dicho Decreto logra a través de su articulado:
Aplicar la Política de Gobernanza Regulatoria para mejorar calidad normativa.
Derogar normas obsoletas, duplicadas o sin vigencia, manteniendo efectos jurídicos.
Fortalecer la seguridad jurídica y la eficiencia administrativa.
Definir la estructura y funciones del Sector Administrativo Gobierno.
Precisar el rol de la Secretaría de Gobierno, DADEP e IDPAC.
Simplificar el marco normativo para facilitar gestión, control y aplicación institucional.</t>
  </si>
  <si>
    <t>Texto Publicado del Decreto Único Sectorial 642 de Diciembre de 2025
Registro Distrital: https://registrodistrital.secretariageneral.gov.co/numero-registros/detalle/900351
Texto Completo del Decreto (pdf): En carpeta compartida OAP</t>
  </si>
  <si>
    <t>Meta Cumplida</t>
  </si>
  <si>
    <t>No. 3.3</t>
  </si>
  <si>
    <t>Producir tres (3) documentos de trabajo de las estrategias, mecanismos, líneas decisionales y orientaciones técnicas - metodológicas para el adecuado ejercicio de la representación judicial y extrajudicial de la entidad</t>
  </si>
  <si>
    <t>Número de documentos de trabajo de las estrategias, mecanismos, líneas decisionales y orientaciones técnicas - metodológicas para el adecuado ejercicio de la representación judicial y extrajudicial de la entidad</t>
  </si>
  <si>
    <t>Documentos</t>
  </si>
  <si>
    <t xml:space="preserve">1.Informes de gestión trimestrales que remiten los abogados, 2.SIPROJ, 3. Rama Judicial (En los que aplica), 4.Aplicativo de Gestión Documental
</t>
  </si>
  <si>
    <t>1) Política de prevención del daño antijurídico en la entidad; 2) Plan anual de recuperación del patrimonio público; 3) Compilatorio de las líneas decisiones y lineamientos en materia de defensa judicial de la SDG.</t>
  </si>
  <si>
    <t>Se publicó un documento con descargable anexo en el portal intranet de la entidad dando a conocer las novedades, alcances y especificaciones del nuevo reglamento del comité de conciliación de la Secretaría Distrital de Gobierno. Instancia que estudia, analiza y formula políticas para prevenir el daño antijurídico y proteger el patrimonio público</t>
  </si>
  <si>
    <t xml:space="preserve">Soporte de Publicación y Nota del adjunto en Intranet
https://gaia.gobiernobogota.gov.co/node/3734 </t>
  </si>
  <si>
    <t>Se publicaron dos documentos  acompañados de (noticias explicativas) en la intranet de la entidad orientadas a fortalecer la gestión jurídica de la Secretaría Distrital de Gobierno.
La primera informa sobre el trámite para el pago de sentencias, laudos y acuerdos conciliatorios, detallando las etapas, requisitos y controles jurídicos, presupuestales y financieros.
La segunda divulga el Lineamiento Interno sobre Acciones de Tutela, como guía integral para su notificación, trámite, defensa y seguimiento.
Ambas noticias cuentan con un archivo descargable adjunto que compila el marco normativo vigente y el paso a paso de los procedimientos.
Estos lineamientos definen roles y responsabilidades claras para asegurar actuaciones oportunas, coherentes y ajustadas a la ley.</t>
  </si>
  <si>
    <t>Soporte de Publicación y Nota del adjunto en Intranet
Trámite para el Pago de Sentencias: https://gaia.gobiernobogota.gov.co/node/3793 
Lineamiento Interno sobre Acciones de Tutela-SDG:  https://gaia.gobiernobogota.gov.co/node/3796</t>
  </si>
  <si>
    <t>No. 3.4</t>
  </si>
  <si>
    <t xml:space="preserve">Ejecutar el 100% de un proyecto para la implementación de criterios ambientales en la sede principal de la entidad enfocada en el uso racional del agua y eficiencia energética </t>
  </si>
  <si>
    <t xml:space="preserve">Porcentaje de avance en la ejecución de un proyecto de criterios ambientales en la sede principal de la entidad enfocada en el uso racional del agua y eficiencia energética </t>
  </si>
  <si>
    <t>Fases del proyecto para implementación de criterios ambientales ejecutadas / Fases del proyecto para implementación de criterios ambientales programadas</t>
  </si>
  <si>
    <t xml:space="preserve">Eficacia </t>
  </si>
  <si>
    <t xml:space="preserve">Documentación del Sistema de Gestión Ambiental </t>
  </si>
  <si>
    <t>Documento técnico de implementación de la estrategia</t>
  </si>
  <si>
    <t xml:space="preserve">Oficina Asesora de Planeación </t>
  </si>
  <si>
    <t>Un sistema de agua lluvia de 1000 litros y no se cuenta con Fuentes No Convencionales de Energía</t>
  </si>
  <si>
    <t>Creciente</t>
  </si>
  <si>
    <t>Se elaboró la fina técnica para solicitud de información de proveedores en SECOP II, de un sistema para aprovechamiento de agua lluvia que se instalará en el Edificio Bicentenario; cuyo documento se encuentra en revisión por la Dirección de Contratación.
Por otra parte, se publicó en la Tienda Virtual del Estado Colombiano la  solicitud de Información de Proveedores -RFI- para el proceso de instalación de paneles solares en el Edificio Bicentenario.</t>
  </si>
  <si>
    <t>Ficha proceso Sistema aprovechamiento de agua lluvia
Documento de evento publicado</t>
  </si>
  <si>
    <t>Se publicó el proceso de instalación de paneles fotovoltaicos en la Tienda Virtual del Estado Colombiano  bajo la modalidad de Acuerdo Marco  de precios para iniciar proceso de cotización.
Se cargo proceso para la instalación de un sistema de agua lluvia el cual se encuentra en revisión de la Dirección de Contratación para proceder a los ajustes correspondientes y una vez se cuente con el aval subir al SECOP II para recibir las ofertas.</t>
  </si>
  <si>
    <t>Documento del proceso del sistema solar fotovoltaico
Documentos proceso sistema de aprovechamiento de agua lluvia</t>
  </si>
  <si>
    <t>Se celebraron los siguientes procesos contractuales:
Contrato No. 1250 de 2025, objeto: Adquirir e instalar un sistema solar fotovoltaico para la Secretaría Distrital de Gobierno.
Proceso No. SDG-MC-14-2025,Adquirir, instalar y poner en funcionamiento un sistema de aprovechamiento de agua lluvia en la Secretaría Distrital de Gobierno, el cual se encuentra  en proceso de radicación de pólizas para firmar acta de inicio.</t>
  </si>
  <si>
    <t>Acta de inicio Contrato No. 1250 de 2025
Registro SECOP II Proceso No. SDG-MC-14-2025</t>
  </si>
  <si>
    <t>Se avanzó en la instalación del Sistema Solar fotovoltaico en un 80%, contando con 62 paneles, dos inversores y la tubería y cableado de conexión para la subestación eléctrica.
De otro lado, se instaló y pusó en funcionamiento el Sistema de agua lluvia en el edificio Bicentenario</t>
  </si>
  <si>
    <t>Informe de supervisión y evidencias de reunión</t>
  </si>
  <si>
    <t xml:space="preserve">Se realizó la ampliación del sistema solar fotovoltaico de la entidad, de acuerdo con la adición efectuada al proceso en la vigencia 2025; de forma que esta compuesto por 80 paneles solares, dos inversores, tuberia y cableado de conexión a la subestación eléctrica, pero aún no entra en funcionamiento pues se requiere certificación RETIE y permiso ENEL que se tramitarán en los siguientes trimestres. </t>
  </si>
  <si>
    <t xml:space="preserve">Informe proveedor avance de ejecución contractual </t>
  </si>
  <si>
    <t>Se obtuvo la certificación RETIE (Reglamento Técnico de Instalaciones Eléctricas), garantizando que la infraestructura instalada cumple con los requisitos técnicos y de seguridad exigidos por la normativa vigente.
De igual manera, se gestionó ante ENEL Codensa el proceso requerido para la aprobación de conexión del sistema fotovoltaico a la red eléctrica, desarrollando las actividades técnicas y administrativas necesarias para la evaluación y autorización de la interconexión, aun no se cuenta con la aprobación correspondiente, se ha tenido que hacer ajustes.</t>
  </si>
  <si>
    <t>Matriz seguimiento del proyecto por fases
Certificado RETIE
Trámite ENEL CODENSA</t>
  </si>
  <si>
    <t>No. 3.5</t>
  </si>
  <si>
    <t xml:space="preserve">Implementar el 100% de un Sistema de Información para el fortalecimiento del  Sistema de Gestión. </t>
  </si>
  <si>
    <t>Porcentaje de avance en la implementación de un Sistema de Información para el fortalecimiento del Sistema de Gestión</t>
  </si>
  <si>
    <t>Número de fases ejecutadas / Número de fases programadas</t>
  </si>
  <si>
    <t>Soportes de la implementación de las fases del sistema de información</t>
  </si>
  <si>
    <t xml:space="preserve">Oficina  Asesora de Planeación, Oficina de Control Interno,  Dirección de Tecnologías e Información, Subsecretaría de Gestión Institucional </t>
  </si>
  <si>
    <t xml:space="preserve">Se realizaron reuniones con empresas proveedoras para adquisición de software para el sistema de información del Sistema de Gestión, se solicitaron cotizaciones, se preparó presentación con los resultados de esta etapa exploratoria indicando los requerimiento del software, módulos, número de usuarios y los valores de las cotizaciones realizadas por las diferentes empresas. </t>
  </si>
  <si>
    <t>Ofertas de proveedores de software (cotizaciones)</t>
  </si>
  <si>
    <t xml:space="preserve">Se realizó mesa de trabajo para presentación del proyecto para la adquisición del software para el sistema de información, se presentó  balance de las cotizaciones con empresas proveedoras y se determinó la fuente de financiación para continuar con la etapa precontractual. </t>
  </si>
  <si>
    <t>Acta de mesa de trabajo</t>
  </si>
  <si>
    <t xml:space="preserve">Se realizó la solicitud de la línea en el plan de adquisiciones la cual fue aprobada en el marco del Comité de Contratación. Se elaboró borrador de estudios previos, se proyectó documento RFI, se realizó el trámite ante la DTI para posteriormente con la viabilidad de esta dependencia por parte de la Dirección de Contratación se realizará la respectiva publicación del RFI en Colombia compra para adelantar el proceso de recepción de propuestas por parte de las posibles empresas proveedoras. </t>
  </si>
  <si>
    <t xml:space="preserve">Correos:  Solicitud línea plan de adquisiciones, envío de RFI, estudios previos e información adicional a DTI. confirmación parte de la Dirección de Contratación de la publicación de la oferta (formato RFI). </t>
  </si>
  <si>
    <t xml:space="preserve">Se realizó proceso de lanzamiento desde la plataforma de colombia Compra eficiente a través de mecanismos de agregación de demanda, que se encuentra activos para su uso y según la necesidad, en la tienda virtual del estado colombiano (TVEC) para adquirir instalar y poner en funcionamiento una herramienta de planeación y gestión MIPG para la Secretaría Distrital de Gobierno.  Por medio del evento de cotización No. 198454 del instrumento de agregación de demanda para la adquisición de software por catálogo II CCE-SNG-IAD-002-2024, se recibieron diez (10) ofertas, de las cuales se presento cotización por parte de las empresas:
DIGITAL SOLUTIONS FOR BUSINESS SAS  y PENSEMOS S.A.    Se realizó evaluación jurídica, económica y técnica a las propuestas y la verificación del cumplimiento de requisitos para la aprobación del comité evaluador designado. </t>
  </si>
  <si>
    <t>Documentos de soporte del proceso de adquisición de software por catálogo II CCE-SNG-IAD-002-2024</t>
  </si>
  <si>
    <t xml:space="preserve">Se estableció cronograma de trabajo conjuntamente con la firma PENSEMOS S.A. Se dio inicio y se han desarrollado sesiones de Transferencia de Conocimiento en los diferentes módulos del Sistema, se han venido desarrollando sesiones de Parametrización y configuración de los diferentes módulos del sistema. </t>
  </si>
  <si>
    <t xml:space="preserve">Programación de sesiones y grabaciones de cada jornada desarrollada. </t>
  </si>
  <si>
    <t xml:space="preserve">Se desarrollaron sesiones de Transferencia de Conocimiento y parametrización y configuración de los  módulos del sistema de información: 1) documentos, 2) riesgos, 3) mejora, 4) indicadores, 5) planes. </t>
  </si>
  <si>
    <t xml:space="preserve">Programación y ejecución de sesiones de trasferencia de conocimiento, parametrización y configuración de los diferentes módulos del sistema. </t>
  </si>
  <si>
    <t>Modulo de mejora y documentos actualización de documentos del sistema, Migración de reportes del I trimetre 2026
Se realizó la migración del reporte del I trimestre de los Planes de Gestión de las Alcaldías Locales, del Plan de Gestión de los procesos liderados por nivel central, de los Planes Institucionales Institucional.
Revisión de indicadores del PEI
Configuración para BSC
Para módulos complementarios se inicia los acercamientos para parametrización y configuración</t>
  </si>
  <si>
    <t>Informe ejecutivo de aplicativo MATIZ
Plan de implementación en MATIZ</t>
  </si>
  <si>
    <t>No. 3.6</t>
  </si>
  <si>
    <t>Realizar 544 seguimientos y reportes preventivos que den cuenta de la cantidad de peticiones vencidas y pendientes de respuesta en las dependencias del nivel central y local de la Secretaría Distrital de Gobierno.</t>
  </si>
  <si>
    <t>Número de reportes preventivos de peticiones vencidas y pendientes de respuesta.</t>
  </si>
  <si>
    <t>Reportes</t>
  </si>
  <si>
    <t>Reporte de cumplimiento del Proyecto de Inversión No. 8037- Implementación de acciones orientadas a la gestión pública efectiva y transparente en la Secretaria Distrital de Gobierno de Bogotá D.C.</t>
  </si>
  <si>
    <t>Reportes semanales enviados por correo que den cuenta de la cantidad de peticiones vencidas y pendientes de respuesta en las dependencias del nivel central y local de la entidad.</t>
  </si>
  <si>
    <t>52 reportes realizados en la vigencia 2024</t>
  </si>
  <si>
    <t>Durante el tercer trimestre de 2024 se emitieron 26 alertas preventivas a dependencias de nivel central y 26 alertas preventivas a Alcaldías Locales. El proceso de Servicio de Atención a la Ciudadanía de manera semanal realiza la proyección de alertas, reportes y correos cuyo propósito es generar insumos de información que permita a las dependencias responsables de dar trámite y respuesta a las peticiones ciudadanas, efectuar tal proceso de respuesta de manera oportuna.</t>
  </si>
  <si>
    <t>Correos electrónicos de alerta preventiva generadas las dependencias de la entidad</t>
  </si>
  <si>
    <t>Durante el cuarto trimestre de 2024 se emitieron 26 alertas preventivas a dependencias de nivel central y 26 alertas preventivas a Alcaldías Locales. El proceso de Servicio de Atención a la Ciudadanía de manera semanal realiza la proyección de alertas, reportes y correos cuyo propósito es generar insumos de información que permita a las dependencias responsables de dar trámite y respuesta a las peticiones ciudadanas, efectuar tal proceso de respuesta de manera oportuna.</t>
  </si>
  <si>
    <t>Durante el primer trimestre de 2025 se emitieron 36 alertas preventivas a dependencias de nivel central y a Alcaldías Locales. El proceso de Servicio de Atención a la Ciudadanía de manera semanal realiza la proyección de alertas, reportes y correos cuyo propósito es generar insumos de información que permita a las dependencias responsables de dar trámite y respuesta a las peticiones ciudadanas, efectuar tal proceso de respuesta de manera oportuna.</t>
  </si>
  <si>
    <t>Durante el segundo trimestre de 2025 se emitieron 36 alertas preventivas a dependencias de nivel central y a Alcaldías Locales. El proceso de Servicio de Atención a la Ciudadanía de manera semanal realiza la proyección de alertas, reportes y correos cuyo propósito es generar insumos de información que permita a las dependencias responsables de dar trámite y respuesta a las peticiones ciudadanas, efectuar tal proceso de respuesta de manera oportuna.</t>
  </si>
  <si>
    <t>Correos electrónicos de alerta preventiva generadas a las dependencias de la entidad</t>
  </si>
  <si>
    <t>Durante el tercer trimestre de 2025 se emitieron 36 alertas preventivas a dependencias de nivel central y a Alcaldías Locales. El proceso de Servicio de Atención a la Ciudadanía de manera semanal realiza la proyección de alertas, reportes y correos cuyo propósito es generar insumos de información que permita a las dependencias responsables de dar trámite y respuesta a las peticiones ciudadanas, efectuar tal proceso de respuesta de manera oportuna.</t>
  </si>
  <si>
    <t>Durante el cuarto trimestre de 2025 se emitieron 36 alertas preventivas a dependencias de nivel central y a Alcaldías Locales. El proceso de Servicio de Atención a la Ciudadanía de manera semanal realiza la proyección de alertas, reportes y correos cuyo propósito es generar insumos de información que permita a las dependencias responsables de dar trámite y respuesta a las peticiones ciudadanas, efectuar tal proceso de respuesta de manera oportuna.</t>
  </si>
  <si>
    <t>Durante el primer trimestre de 2026 se emitieron 36 alertas preventivas a dependencias de nivel central y a Alcaldías Locales. El proceso de Servicio de Atención a la Ciudadanía de manera semanal realiza la proyección de alertas, reportes y correos cuyo propósito es generar insumos de información que permita a las dependencias responsables de dar trámite y respuesta a las peticiones ciudadanas, efectuar tal proceso de respuesta de manera oportuna.</t>
  </si>
  <si>
    <t>Durante el segundo trimestre de 2026 se emitieron 399 alertas preventivas a dependencias de nivel central y a Alcaldías Locales, dejando un aumento significativo del uso de este recurso como forma de aviso sobre la necesidad de gestión oportuna de peticiones ciudadanas. El proceso de Servicio de Atención a la Ciudadanía de manera semanal realiza la proyección de alertas mediante correos electrónicos, cuyo propósito es generar insumos de información que permita a las dependencias responsables de dar trámite y respuesta a las peticiones ciudadanas, y así efectuar tal proceso de respuesta de manera oportuna sin acudor a instancias más elevadas de gestión contingente.</t>
  </si>
  <si>
    <t>Correos electrónicos de alerta preventiva generadas a las dependencias de la entidad.</t>
  </si>
  <si>
    <t>No. 3.7</t>
  </si>
  <si>
    <t>Registrar 5 estrategias de racionalización de trámites en el aplicativo SUIT del Departamento Administrativo de la Función Pública.</t>
  </si>
  <si>
    <t>Número de estrategias de racionalización de trámites</t>
  </si>
  <si>
    <t>Estrategias</t>
  </si>
  <si>
    <t>Aplicativo SUIT del Departamento Administrativo de la Función Pública</t>
  </si>
  <si>
    <t>Archivo en formato PDF del registro de la estrategia de racionalización de trámites.</t>
  </si>
  <si>
    <t>1 estrategia de racionalización de trámites registrada en la vigencia 2024</t>
  </si>
  <si>
    <t xml:space="preserve">Para el año 2024 se proyectó el registro de la acción de racionalización del trámite denominado Registro de ejemplares caninos de manejo especial, el cual pasó de ser presencial a virtual en el último cuatrimestre del año 2024 (septiembre). Este desarrollo estuvo en cabeza de la Dirección para la Gestión Policiva, el cual se dispuso para toda la ciudadanía con el fin poder establecer canales  directos que permitan mejorar los procesos de articulación de las necesidades  ciudadanas, permitiendo mejorar los niveles de atención y la convivencia ciudadana. Inicialmente, desde el 27 de septiembre y hasta el 19 de octubre la DGP a través de la Oficina de Comunicación socializó a través de las redes sociales de la SDG y con las Alcaldías Locales la encuesta diseñada para ciudadanos (personas naturales y jurídicas) que a su vez fueran tenedores de Caninos de Manejo Especial. Esta acción se cumplió en debida forma en el plazo estipulado, antes del 30 de septiembre de 2024. </t>
  </si>
  <si>
    <t>Certificado de racionalización de tramites expedido por SUIT y archivos de gestión de la estrategia</t>
  </si>
  <si>
    <t>No programado</t>
  </si>
  <si>
    <t xml:space="preserve">En el primer trimestre del año 2025 se registró 1 acción de racionalización de trámites para la vigencia en mención, la cual tiene por objetivo efectuar un proceso como el descrito sobre los trámites de Inscripción de la propiedad horizontal, Inscripción o cambio del
representante legal y/o revisor fiscal de la propiedad horizontal y Certificado de residencia. El soporte del cumplimiento de la meta se sustenta en el certificado de registro de acción de racionalización por parte del aplicativo SUIT del Departamento Administrativo de la Función Pública DAFP. </t>
  </si>
  <si>
    <t>Estrategia de racionalización de trámites registrada en SUIT</t>
  </si>
  <si>
    <t xml:space="preserve">En el primer trimestre del año 2026 se registró 1 acción de racionalización de trámites para la vigencia en mención, la cual tiene por objetivo facilitar la consulta de los registros de Propiedad Horizontal por medio de dispositivos de móviles (celulares) en los trámites asociados a la propiedad horizontal. De igual forma, se contempla en esta estrategia racionalizar tecnológicamente la solicitud de uso de la Plaza de Bolívar, en sentido de disponer el enlace de consulta: https://www.rues.org.co/ y https://certvigenciacedula.registraduria.gov.co/?spxAutoDetectCookieSupport=1, para los documentos de representación legal y/o documentos de identificación del solicitante.El soporte del cumplimiento de la meta se sustenta en el certificado de registro de acción de racionalización por parte del aplicativo SUIT del Departamento Administrativo de la Función Pública DAFP. </t>
  </si>
  <si>
    <t>4. Fortalecer la articulación de la administración pública central y local para una gestión local y policiva más efectiva y transparente.</t>
  </si>
  <si>
    <t>No. 4.1</t>
  </si>
  <si>
    <t>Construir e implementar el 100% de un modelo de acompañamiento y seguimiento a las Alcaldías Locales para garantizar el cumplimiento y reporte oportuno de los productos de Políticas Públicas Distritales a su cargo, con enfoque de derechos, de género, diferencial y poblacional</t>
  </si>
  <si>
    <t>Porcentaje de avance de la construcción e implementación de un modelo de acompañamiento y seguimiento a las Alcaldías Locales para garantizar el cumplimiento y reporte oportuno de los productos de Políticas Públicas Distritales a su cargo, con enfoque de derechos, de género, diferencial y poblacional.</t>
  </si>
  <si>
    <t>Acciones desarrolladas del modelo de acompañamiento y seguimiento a las Alcaldías Locales para garantizar el cumplimiento y reporte oportuno de los productos de Políticas Públicas Distritales / Acciones programadas del modelo de acompañamiento y seguimiento a las Alcaldías Locales para garantizar el cumplimiento y reporte oportuno de los productos de Políticas Públicas Distritales</t>
  </si>
  <si>
    <t>SharePoint / Outlook</t>
  </si>
  <si>
    <t xml:space="preserve">Actas de reuniones, matrices de reporte,  informes, </t>
  </si>
  <si>
    <t xml:space="preserve">Dirección para la Gestión del Desarrollo Local </t>
  </si>
  <si>
    <t>Durante el IV Trimestre del 2024, se conformó el equipo de Seguimiento a Políticas Públicas de la Dirección para la Gestión del Desarrollo Local, con el objetivo de realizar un adecuado acompañamiento y seguimiento a las Alcaldías Locales, en la implementación  y reporte de los diferentes productos de Políticas Públicas a su cargo.
Así mismo, como parte de la estructuración y articulación del equipo con los líderes de política pública, en particular con lo relativo a las políticas públicas étnicas, desde el equipo se elaboró y divulgo, en conjunto con la DAE, la estrategia para la implementación del Artículo 218 del Plan de Desarrollo Distrital y los productos de política pública relacionados con "Las iniciativas de inversión local concertadas con los representantes de las comunidades o pueblos étnicos presentes en las localidades".</t>
  </si>
  <si>
    <t>1.  Correos distribución PP  y referentes
2.  Acta reunión directora-equipo DGDL noviembre
3. Memorandos remisión: "Estrategia para la Implementación del Articulo 218 del Plan de Desarrollo Distrital Bogotá"
4. "Estrategia para la Implementación del Articulo 218 del Plan de Desarrollo Distrital Bogotá"</t>
  </si>
  <si>
    <t xml:space="preserve">Durante el mes de febrero se elaboró un directorio de alcaldías locales con el listado de referentes de política pública y personas de planeación encargadas del reporte cuantitativo y cualitativo para el 2025.
Durante el mes de marzo, cada integrante del equipo se contactó con la persona encargada de la política pública en la entidad rectora respectiva, para conocer el alcance y las expectativas de la política, así como el detalle de los productos a cargo de las alcaldías locales y lo que se espera de cada uno de ellos.
Aunado a lo anterior, se llevaron 20 mesas de asistencia técnica (capacitaciones) a las alcaldías locales con el objetivo de: 1) realizar presentación del equipo, 2) explicar cada una de las políticas públicas y productos a cargo de las alcaldías locales y  3) reporte cuantitativo y cualitativo para el 2025. </t>
  </si>
  <si>
    <t>1. Directorio 2025.
2. Actas articulación entidades rectoras-equipo seguimiento a políticas públicas DGDL
3. Actas mesas de asistencia técnica alcaldías locales
4. Presentaciones de apoyo para la realización de mesas técnicas.</t>
  </si>
  <si>
    <t xml:space="preserve">Durante el II Trimestre de la vigencia 2025 (abril, mayo y junio) se presentan los siguientes avances:
Se continuó con el trabajo articulado con las entidades rectoras de políticas públicas, a partir de la realización de 15 reuniones de articulación interinstitucional con entidades tales como:  IDRD, Secretaría General, Secretaria de Cultura, DADEP, Secretaría Distrital de Planeación, Secretaria de Integración Social, Secretaria de la Mujer y la Dirección de Asuntos Étnicos.  Estas reuniones permitieron:
 (i) Revisar conjuntamente los productos de política pública bajo la responsabilidad de la Dirección  para la Gestión del Desarrollo Local tales como (DRAFE, Economía Cultural y     Creativa, LGBTI, Mujer y Equidad de Género).
(ii) Brindar lineamientos a las alcaldías locales sobre el adecuado reporte y cumplimiento de políticas públicas, tales como Discapacidad, Economía Cultural y Creativa, Pueblo Raizal, Pueblo Palenquero y Pueblo Indígena. 
(iii) Capacitar a todas las alcaldías involucradas en el seguimiento y reporte cualitativo, cuantitativo y financiero de las políticas públicas distritales.
(iv) Analizar la viabilidad de nuevos productos en el marco de políticas públicas como Servicio a la Ciudadanía y Espacio Público, las cuales se encuentran en reformulación.
Se brindó acompañamiento técnico continuo a las alcaldías locales a través de asistencias técnicas  en el marco de las diferentes políticas públicas. Los y las referentes del equipo realizaron un seguimiento permanente  fortaleciendo las capacidades locales para el cumplimiento de sus responsabilidades en materia de reporte. Con este proceso, se busca alinear el reporte de políticas públicas con los estándares exigidos por las entidades rectoras y la Secretaría Distrital de Planeación.
Se gestionó exitosamente  la solicitud de reporte de productos de políticas públicas a las alcaldías locales, correspondiente al primer y segundo trimestre de 2025, mediante el envío de memorandos que incluyeron lineamientos y criterios técnicos para asegurar la calidad del reporte.  A la fecha, se ha realizado el reporte de 7 políticas públicas primer trimestre de 2025. Las políticas públicas reportadas fueron:  Peatón; Participación Incidente, Vendedores y Vendedores Informales, Pueblos Indígenas (incluido capítulo Muisca), Raizal, Negro-Afrocolombiano y Palenquero, Rom, LGBTI y Participación Incidente. 
Este avance refleja un mayor compromiso por parte de las alcaldías locales con el cumplimiento de la implementación y reporte de las políticas públicas para este 2025. </t>
  </si>
  <si>
    <t>Hito 1.
1. Actas reuniones con entidades rectoras de política pública.
2. Matrices de asistencias técnicas
Hito 2.
1. Memorandos solicitud reportes I y II Trimestre
2. Reportes PP I Trimestre</t>
  </si>
  <si>
    <t xml:space="preserve">Durante el tercer trimestre de 2025 desde el equipo de seguimiento a políticas públicas de la Dirección para la Gestión del Desarrollo Local, se realizaron acciones enfocadas al fortalecimiento de las capacidades técnicas de las alcaldías locales, para la implementación y el reporte de productos de política pública a su cargo, buscando contribuir a mejorar la calidad de los reportes, alineándolos con los estándares definidos por las entidades rectoras de Política Pública y la Secretaría Distrital de Planeación.  En este sentido, se realizó un acompañamiento técnico continuo, que incluyó el envío de un memorando informativo a las 20 alcaldías locales con retroalimentación sobre el desempeño del primer semestre y orientaciones para el segundo, la realización de 13 mesas de trabajo entre los referentes de seguimiento a políticas públicas de la Dirección para la Gestión del Desarrollo Local y las alcaldías, y la prestación de asistencias técnicas específicas en el marco de cada política pública, en la medida que fueron solicitadas por las alcaldías locales. Estas acciones permitieron afianzar el trabajo articulado entre el equipo y las alcaldías. reforzando el cumplimiento de las responsabilidades locales en materia de gestión de políticas públicas.
Se continuó con el trabajo articulado con las entidades rectoras de política pública, a partir de la realización de reuniones de articulación interinstitucional con entidades tales como:  IDPAC, Instituto de Protección y Bienestar Animal, Secretaría Distrital de Desarrollo Económico, Secretaría Distrital de Gobierno (DAE, OAP), Secretaría Distrital de Cultura, Recreación y Deporte, Movilidad, Secretaría Distrital de Integración Social, Secretaría Distrital de Salud, Secretaría Distrital de Planeación y Secretaría General. Estas reuniones permitieron:
(i) Revisar conjuntamente los productos de política pública bajo la responsabilidad de la Dirección para la Gestión del Desarrollo Local tales como (Acción Comunal y Participación Incidente).
(ii) Realizar seguimiento frente a los avances de los productos de las políticas públicas étnicas.
(iii) Analizar la viabilidad de corresponsabilidad en el reporte de productos en el marco de la política pública de Protección y Bienestar Animal.
(iv) Avanzar en la formulación de las políticas públicas de Sustancias Psicoactivas, Bogotá 24/7 y Cooperativismo y Economía Solidaria.
(v) Realizar trabajo de depuración de productos de gestión en políticas tales como: Economía Cultural y Creativa, Peatón, Transparencia, Acción Comunal, Comunicación Comunitaria y Alternativa y Discapacidad.
(vi) Realizar solicitud de ajustes a fichas técnicas de productos de política pública del pueblo palenquero y comunicación comunitaria y alternativa.
(vii) Recibir retroalimentación y lineamientos para los reportes de productos de política pública segundo semestre 2025.
Se gestionó exitosamente la solicitud de reporte de productos de política pública a las alcaldías locales, correspondiente al tercer trimestre de 2025, mediante el envío de memorandos que incluyeron lineamientos y criterios técnicos para asegurar la calidad del reporte. </t>
  </si>
  <si>
    <t>Hito 1.
1.1 Memorando informativo
1.2. Actas mesas de trabajo Alaldías Locales
1.3. Matrices de asistencias técnicas
1.4.  Actas reuniones intra e interinstitucionales
Hito 2.
2.1  Memorandos solicitud Q3</t>
  </si>
  <si>
    <t xml:space="preserve">Durante el cuarto trimestre de 2025 (octubre, noviembre y diciembre), el equipo de seguimiento a políticas públicas de la Dirección para la Gestión del Desarrollo Local adelantó acciones orientadas al fortalecimiento de las capacidades técnicas de las alcaldías locales para la implementación y el reporte de los productos de política pública a su cargo. Estas acciones estuvieron encaminadas a contribuir al mejoramiento de la calidad de los reportes, garantizando su alineación con los estándares definidos por las entidades rectoras de política pública y la Secretaría Distrital de Planeación.
En este marco, se dio continuidad al acompañamiento técnico a las alcaldías locales, mediante la prestación de asistencias técnicas específicas para cada política pública, de acuerdo con las solicitudes realizadas por las alcaldías. Este ejercicio permitió fortalecer el trabajo articulado entre la Dirección y las administraciones locales, así como afianzar el cumplimiento de las responsabilidades locales en materia de gestión y reporte de políticas públicas.
Por su parte, en relación con el seguimiento al reporte de políticas públicas, durante el cuarto trimestre se elaboró y presentó el ranking correspondiente al tercer trimestre de 2025, el cual evidenció una mejora general en el desempeño de las alcaldías locales. A nivel de políticas públicas, se destacó el avance de las políticas étnicas, cuyo promedio mejoró, así como la Política Pública Rrom, que alcanzó la calificación “Sobresaliente”. De igual forma, se registraron avances en las políticas de Discapacidad, Peatón y Participación Incidente, y disminuciones en LGBTI, Vendedoras y Vendedores Informales y Ruralidad. Estos resultados reflejan el impacto positivo de las mesas de trabajo y espacios de retroalimentación liderados por la Dirección para la Gestión del Desarrollo Local, los cuales contribuyeron a mejorar la oportunidad y calidad de los reportes.
Durante el periodo reportado, se dio continuidad al trabajo articulado intrainstitucional e interinstitucional, mediante la realización de reuniones con entidades como el Instituto Distrital de la Participación y Acción Comunal (IDPAC), la Secretaría Distrital de Planeación, la Secretaría Distrital de Salud, la Secretaría Distrital de Desarrollo Económico y la Secretaría Distrital de Gobierno, en articulación con la Oficina Asesora de Planeación y la Dirección de Asuntos Étnicos. Estos espacios estuvieron orientados a realizar el seguimiento a los avances de los productos de las políticas públicas étnicas y de la Política Pública LGBTI; avanzar en los procesos de formulación de las políticas públicas de Sustancias Psicoactivas y de Cooperativismo y Economía Solidaria; adelantar ejercicios de depuración de productos de gestión en políticas como Comunicación Comunitaria y Alternativa; y recibir lineamientos técnicos para el reporte cualitativo, cuantitativo y financiero de los productos de política pública para el cierre de la vigencia.
De manera complementaria, durante este trimestre se realizó el reporte correspondiente al tercer trimestre de las políticas públicas de Vendedoras y Vendedores Informales, Transparencia y No Tolerancia con la Corrupción, Peatón y Participación Incidente. Asimismo, se entregó a la Dirección de Asuntos Étnicos un informe de gestión cualitativo sobre los productos de las políticas públicas étnicas. Paralelamente, se gestionó de manera oportuna la solicitud de reporte de productos de política pública a las alcaldías locales correspondiente al cuarto trimestre de 2025, mediante el envío de memorandos que incluyeron lineamientos y criterios técnicos orientados a garantizar la calidad de la información. Como resultado de este proceso, se realizó exitosamente el reporte del cuarto trimestre de las políticas públicas de Vendedoras y Vendedores Informales y de Transparencia y No Tolerancia con la Corrupción.
Finalmente, durante la vigencia 2025, el equipo de seguimiento a políticas públicas de la Dirección para la Gestión del Desarrollo Local adelantó un proceso de sistematización de las actividades desarrolladas a lo largo del año, el cual quedó consolidado en el Documento de Gestión 2025. Este documento permite evidenciar las estrategias implementadas, los principales logros alcanzados y las oportunidades de mejora identificadas, que servirán como insumo para el fortalecimiento de la gestión en la vigencia 2026. En este sentido, dicho ejercicio busca consolidar estas estrategias como un modelo de acompañamiento y seguimiento a las alcaldías locales, orientado a la correcta implementación y al reporte oportuno y de calidad de las políticas públicas, constituyéndose en el principal legado del equipo al cierre de la actual administración.
</t>
  </si>
  <si>
    <t xml:space="preserve">Hito 1. 
1.1 Matrices de asistencias técnicas Q4
1.2 Matriz Ranking Q3
1.3 Actas 
Hito 2. 
2.1 Matrices de reporte Q3
2.2 Documentos gestión PP Étnicas 
2.3 Memorandos solicitud reportes Q4 
2.4 Matrices de reporte Q4
Hito 3. 
3.1 Documento Gestión 2025 </t>
  </si>
  <si>
    <t>Durante el primer trimestre de 2026, el equipo de seguimiento a políticas públicas de la Dirección para la Gestión del Desarrollo Local avanzó de manera significativa en la implementación del hito  relacionado con el diseño e implementación de la estrategia de articulación intrainstitucional e interinstitucional. Como resultado, se logró activar espacios de coordinación clave que permitieron consolidar una base operativa para el acompañamiento a las alcaldías locales en la implementación y reporte de políticas públicas.
En el componente intrainstitucional, se alcanzó la realización de diez (10) reuniones de articulación inicial con diferentes áreas de la Secretaría Distrital de Gobierno (DAE, SGL, OAP, OAC, Equipo Transparencia DGDL), lo que permitió socializar la estrategia, posicionar su importancia  y generar compromisos de trabajo conjunto. Este ejercicio contribuyó al reconocimiento del equipo de políticas públicas como un actor articulador, facilitando la alineación técnica y operativa entre dependencias para el cumplimiento de los productos de política pública durante la vigencia 2026. Adicionalmente, como resultado del fortalecimiento de la coordinación interna, se desarrollaron nueve (9) espacios de trabajo con la Oficina Asesora de Planeación, en los cuales se logró transferir y socializar el proceso de reporte implementado en la vigencia 2025. Esto permitió estandarizar criterios, mejorar la comprensión institucional sobre los lineamientos de reporte y sentar las bases para una gestión más eficiente y coherente de la información en la vigencia actual.
En cuanto a la articulación interinstitucional, se avanzó en la coordinación con entidades rectoras de política pública mediante seis (6) reuniones enfocadas en la revisión de productos y la definición de estrategias de reporte para políticas específicas como Economía Cultural y Creativa , Participación Incidente y LGBTI. Como resultado, se logró mayor claridad en los roles, responsabilidades y requerimientos técnicos, lo cual fortalece la calidad del reporte y la implementación territorial de estas políticas.
Finalmente, se dio continuidad a la participación activa en la formulación de la política pública de sustancias psicoactivas  (5 reuniones), en articulación con la Secretaría Distrital de Salud y otras dependencias (OAP, DGDL, SGL y Despacho). Este proceso ha permitido incidir técnicamente en la construcción de lineamientos, así como fortalecer la articulación intersectorial.
Por otra parte, en lo que respecta a la estrategia de seguimiento y acompañamiento a las alcaldías locales, durante el primer trimestre de 2026 se realizaron nueve (9) mesas de trabajo con alcaldías locales, consolidándose como un resultado clave para el fortalecimiento de las capacidades territoriales. Estos espacios permitieron mejorar la comprensión de las políticas públicas y sus productos, así como identificar oportunidades de mejora en la calidad y oportunidad de los reportes, con base en los resultados de la vigencia 2025 (también se presentó el ranking de reporte 2025). Asimismo, se resolvieron inquietudes técnicas y se definieron lineamientos unificados que orientan la elaboración de reportes más consistentes y oportunos para 2026. Estas jornadas fortalecieron la articulación y comunicación entre los equipos locales y el equipo de seguimiento a políticas públicas. Adicionalmente se llevó a cabo una (1) mesa de trabajo en articulación con  la OAP para el reporte financiero vigencia 2025, una (1) mesa de trabajo con OAC y una (1) mesa de trabajo en articulación con la Dirección de Diversidad Sexual.  
En el marco de la estrategia de seguimiento y ranking de reporte trimestral de política pública, durante el primer trimestre de 2026 se ajustaron los criterios de evaluación, incorporando una medición diferenciada entre oportunidad (tiempos de entrega) y calidad de la información reportada por las alcaldías locales. Como resultado, se logró un modelo de evaluación más preciso y equitativo. Asimismo, se actualizaron las matrices de semaforización en coherencia con estos nuevos criterios, fortaleciendo las herramientas de seguimiento y análisis para la toma de decisiones.
Los avances del primer trimestre de 2026 consolidan las bases del modelo de acompañamiento y seguimiento a las alcaldías locales, al articular la coordinación institucional, el fortalecimiento de capacidades territoriales y la mejora de herramientas de evaluación. Las acciones desarrolladas permitieron alinear actores, estandarizar criterios y optimizar los procesos de reporte, incorporando mediciones más precisas de oportunidad y calidad. En conjunto, estos resultados aportan a la estructuración de un modelo integral orientado a garantizar el cumplimiento y reporte oportuno de los productos de políticas públicas distritales.</t>
  </si>
  <si>
    <t>1. Estrategia de articulación intra e interinstitucional
1.1 Reuniones enero 2026 
1.2 Reuniones febrero 2026
1.3 Reuniones marzo 2026
2. Estrategia de acompañamiento a las alcaldías locales 
2.1 Mesas de trabajo febrero
2.2 Mesas de trabajo marzo 
3. Estrategia seguimiento y ranking reporte trimestral AL
3.1 Matriz criterios ranking 2026</t>
  </si>
  <si>
    <t>Durante el segundo trimestre de 2026, en el componente de articulación intrainstitucional se desarrollaron espacios de trabajo con diferentes dependencias de la Secretaría Distrital de Gobierno, orientados a la revisión y ajuste de fichas técnicas, planes de acción, responsabilidades y lineamientos de reporte de políticas públicas de Discapacidad, Comunicación Comunitaria, Transparencia, Mujeres y Equidad de Género, LGBTI, Vendedores y Vendedoras Informales y las políticas públicas étnicas. Como resultado, se fortalecieron los criterios técnicos para el seguimiento de los  productos asociados a estas políticas y se consolidaron estrategias oientadas al cumplimiento de metas y la visibilización de acciones territoriales desarrolladas por las alcaldías locales.
De igual manera, se consolidaron espacios de articulación con entidades rectoras y actores estratégicos  para la implementación y seguimiento de diversas políticas públicas. Entre los principales logros se destacan el acompañamiento a los  procesos relacionados con la política pública de los Pueblos  Indígenas, la coordinación de acciones para el seguimiento de los productos  de las políticas públicas NARP,  así como la articulación con el IPES, el IDPAC y otras entidades para fortalecer la gestión de productos asociados a las políticas de Participación Incidente y Vendedores y Vendedoras  Informales.
Adicionalmente, el equipo participó de manera  activa en los procesos de formulación y actualización de políticas públicas distritales, particularmente en las políticas de Sustancias Psicoactivas, Cooperativismo, Familias y Bogotá 24 Horas, aportando insumos técnicos y participando en espacios de coordinación interinstitucional que fortalecen la incorporación de la perspectiva territorial en estos instrumentos de política pública.
En el marco de la estrategia de seguimiento y  ranking de reporte trimestral, durante el segundo trimestre de 2026 se implementó el primer ejercicio de seguimiento y ranking al reporte de productos de políticas públicas realizado por las alcaldías locales, correspondiente al primer trimestre de la vigencia. Este ejercicio permitió evaluar de manera objetiva la oportunidad y calidad de la información reportada,  identificar avances y oportunidades de mejora, y generar insumos para la toma de decisiones orientadas al fortalecimiento de las capacidades institucionales en el nivel local.  
Como resultado, se evidenció una mejora significativa en el desempeño general de las alcaldías locales con respecto  al mismo periodo de la vigencia 2025, reflejando el impacto positivo de las estrategias de acompañamiento, las asistencias técnicas permanentes y las mesas de trabajo desarrolladas por para cada política pública. Estos avances contribuyen al fortalecimiento del modelo de acompañamiento y seguimiento territorial y a la generación de información más oportuna, consistente y útil para la gestión de las políticas públicas distritales.
Enconjunto, los resultados del segundo trimestre evidencian el fortalecimiento de la articulación institucional, el acompañamiento permanente a las alcaldías locales y la consolidación de herramientas de seguimiento que han contribuido a mejorar la calidad, oportunidad y consistencia del reporte de las políticas públicas distritales.  Lo anterior, representa un avance en la consolidación e implementación del modelo de acompañamiento y seguiminto liderado por la Dirección para la Gestión del Desarrolllo Local.</t>
  </si>
  <si>
    <t>1. Estrategia de articulación intra e interinstitucional
1.1  MT abril  2026 
1.2 MT mayo 2026
1.3 MT junio 2026
2. Estrategia seguimiento y ranking reporte trimestral AL
2.1 Ranking  Primer Trimestre 2026</t>
  </si>
  <si>
    <t>No. 4.2</t>
  </si>
  <si>
    <t>Elaborar el 100% de una propuesta de estructura uniforme para la operación y funcionamiento de las Alcaldías Locales</t>
  </si>
  <si>
    <t>Porcentaje de avance de la elaboración de la propuesta de estructura uniforme Alcaldías Locales</t>
  </si>
  <si>
    <t>Acciones desarrolladas para la elaboración de la propuesta final de estructura uniforme para la operación y funcionamiento de las Alcaldías Locales / Acciones programadas para la elaboración de la propuesta final de estructura uniforme para la operación y funcionamiento de las Alcaldías Locales</t>
  </si>
  <si>
    <t xml:space="preserve">*Informes de ejecución de la elaboración de la propuesta de estructura uniforme Alcaldías Locales. *Documento de la propuesta de estructura de las Alcaldías Locales; *Informe ejecutivo sobre la implementación de la propuesta </t>
  </si>
  <si>
    <t xml:space="preserve">Informes, Documentos, Actas, </t>
  </si>
  <si>
    <t>Subsecretaría de Gestión Local</t>
  </si>
  <si>
    <t xml:space="preserve">Durante el primer trimestre del 2025, se realizó la construcción del plan de trabajo a implementar. </t>
  </si>
  <si>
    <t>Plan de trabajo: reforma de Alcaldías Locales de Bogotá.</t>
  </si>
  <si>
    <t>Durante el segundo trimestre de 2025, se realizó lo siguiente: en el mes de abril, se validaron los ajustes al plan de trabajo y se consolidaron los estudios previos, incorporando observaciones técnicas y criterios presupuestales. Estas acciones permitieron contar con los insumos definitivos para iniciar el proceso contractual de apoyo técnico requerido. Asimismo, el plan de trabajo fue revisado y aprobado por el Subsecretario de Gestión Local, respaldo que garantiza la continuidad de las acciones programadas.
En mayo, y en concordancia con el plan aprobado, se estructuraron los estudios previos para la contratación del profesional encargado de apoyar técnicamente la reforma. Dentro de dichos estudios se estableció como objeto contractual la prestación de servicios profesionales para la revisión, análisis y elaboración de alternativas en el marco de la reestructuración administrativa de las Alcaldías Locales. Entre las obligaciones específicas asignadas se encuentran: el acompañamiento a jornadas técnicas y espacios de análisis; el seguimiento documental y normativo de las propuestas; la elaboración de informes técnicos periódicos; la construcción de matrices comparativas y esquemas de organización interna; la sistematización de información técnica; y el apoyo a la gestión de reuniones e insumos interinstitucionales. También se contemplaron las demás actividades que le sean asignadas en el marco del contrato.
De forma paralela, se llevó a cabo la revisión documental del profesional seleccionado y se gestionaron los trámites administrativos correspondientes para la radicación del proceso contractual ante la Dirección de Contratos de la Secretaría Distrital de Gobierno.
Finalmente, en junio se adelantó el cargue del proceso contractual en la plataforma SECOP II, se formalizó la suscripción del contrato y se firmó el acta de inicio el 26 de junio de 2025.</t>
  </si>
  <si>
    <t>Plan de Trabajo: Reforma de Alcaldías Locales de Bogotá
Documento Condiciones generales - Clausurado complementario</t>
  </si>
  <si>
    <t>Durante el mes de julio, y conforme a lo establecido en el plan operativo de trabajo, se adelantó la revisión de la documentación existente relacionada con la reforma de las Alcaldías Locales, particularmente los diagnósticos previamente elaborados en esta materia.
Adicionalmente, se presentó el Plan Operativo de Trabajo que servirá de hoja de ruta para la construcción de la propuesta de reforma administrativa, orientada a fortalecer y uniformar el funcionamiento de las Alcaldías Locales del Distrito Capital. Este documento contiene las acciones proyectadas, los productos esperados, así como los tiempos definidos para cada fase del proceso. Para lo que se adjunta informe presentado por el profesional contratado y el plan operativo de trabajo. 
Durante el mes de agosto, y de acuerdo con lo establecido en el plan operativo de trabajo, se adelantaron las siguientes acciones:
Culminación al 100% de la fase de planeación: definición del alcance de la propuesta; formulación del plan de trabajo y su cronograma; identificación de las necesidades de personal; y diseño del tablero de control, el cual calcula el porcentaje de avance programado vs. ejecutado para cada una de las fases del proyecto, generando un reporte detallado que facilita el seguimiento.
Avance en el modelo de documento técnico: proyección de la estructura del documento en el que se establecerá la propuesta de reforma para la estructura uniforme de las Alcaldías Locales, con la definición de los ejes temáticos principales que orientarán su contenido.
Para lo anterior, se anexa tablero de control y documento técnico. 
Durante el mes de septiembre, y en cumplimiento de lo proyectado en el plan operativo de trabajo presentado en julio, así como del tablero de control que mide el avance del proyecto, se continuó con el desarrollo de la Fase de Diagnóstico, avanzando de manera significativa en la consolidación y documentación del diagnóstico organizacional de las Alcaldías Locales. Esta labor incluyó la identificación del marco legal aplicable, el análisis de la misión u objeto social de las Alcaldías, así como la revisión detallada de sus funciones generales, lo cual constituye la base para el diseño de una estructura uniforme que fortalezca su operación institucional.
De forma paralela, se adelantó la revisión, sistematización y clasificación de la información proveniente de estudios previos, diagnósticos y documentos administrativos existentes, a fin de contar con un insumo técnico sólido y actualizado. Asimismo, se diseñaron los formatos de circular mediante los cuales se pondrá en conocimiento de las Alcaldías Locales el proceso a desarrollar, e igualmente se solicitó la designación de profesionales de apoyo que faciliten la recolección de la información en territorio, asegurando así una articulación efectiva entre el nivel central y las localidades.
Finalmente, se elaboró un formulario de análisis estratégico institucional orientado a identificar falencias organizacionales y destacar elementos clave de fortalecimiento, herramienta que permitirá recopilar información homogénea, realizar comparaciones entre localidades y evidenciar de manera objetiva los aspectos críticos a intervenir.
Como soporte de lo anterior, se adjunta documento de estudio técnico, proyecto de circular para las Alcaldías locales, formulario análisis estratégico, así como el tablero de control de avance del proyecto.</t>
  </si>
  <si>
    <t>Modificación plan operativo de trabajo
Culminación al 100% de la fase de planeación
Construcción del tablero de control
Construcción de formularios de análisis estratégico - circulares de apoyo
Avance en la redacción del documento del estudio técnico</t>
  </si>
  <si>
    <t xml:space="preserve">Durante el cuarto trimestre de 2025, el proyecto de "Propuesta de Estructura Uniforme para la Operación y Funcionamiento de las Alcaldías Locales" cumplió satisfactoriamente con el cronograma establecido en el plan operativo de julio. Al cierre de diciembre, se ha consolidado el Documento Técnico Final, logrando la culminación de las fases:
1. Fase de Diagnóstico Organizacional (100% Ejecutado)
2. Fase de Arquitectura Institucional (100% Ejecutado)
</t>
  </si>
  <si>
    <t>Se adjuntan los siguientes documentos como evidencia del cumplimiento:
1. Documento Técnico – Diagnóstico y Arquitectura (Diciembre 2025).
2. Proyecto de Decreto de modificación de estructura.
3. Actas de reuniones, registro fotográfico del taller de alcaldes y tablero de control.
4. Repositorio Digital: Toda la información detallada reposa en el siguiente enlace: Repositorio Información Reforma Alcaldías Locales 2025</t>
  </si>
  <si>
    <t>Durante el primer trimestre de 2026, el proyecto de "Propuesta de Estructura Uniforme para la Operación y Funcionamiento de las Alcaldías Locales"", se realizó ajustes a la propuesta de estructura uniforme de las Alcaldías Locales.  Es importante indicar que el proyecto en la vigencia 2026, busca documentar y tramitar la propuesta de estructura uniforme para la operación y funcionamiento de las alcaldías locales, conforme los lineamientos, procedimientos y orientaciones distritales y el marco normativo para la aprobación de reformas institucionales, estableciendo como criterio de éxito lograr la entrega y socialización del documento tipo Estudio Técnico que soporte el ajuste a la estructura administrativa de la Secretaría de Gobierno, en clave de la operación y funcionamiento de las alcaldías locales, según las orientaciones del DASCD.
Para lo anterior, se adelantó la construcción de plan de trabajo para la vigencia 2026, en esta propuesta está contenido las actividades a realizar, así como los responsables, los productos esperados y los tiempos estimados para su ejecución. 
Este plan se encuentra divido en tres fases, siendo estas las siguientes: 
-	Planeación: Realizar la planificación del proyecto, para dar cumplimiento en la vigencia 2026 a la meta del Plan Distrital de Desarrollo.
-	Autorización de inicio: Lograr el concepto previo de Secretaría General - Artículo 3 del Decreto 062 de 2024.
-	Estudio técnico y trámite de aprobación: Atender a los lineamientos técnicos del DASCD -  Adelantar las actividades de campo que permitan la construcción del documento técnico con la propuesta de estructura uniforme para la operación y funcionamiento de las alcaldías locales, así como la socialización, articulación institucional y participación de actores relevantes – Tramitar la aprobación y expedición de actos administrativos.</t>
  </si>
  <si>
    <t xml:space="preserve">Como soporte de lo anterior, se anexa la propuesta de estudio técnico y plan de trabajo para la vigencia 2026, así como las actas de las reuniones del trimestre. 	</t>
  </si>
  <si>
    <t>Durante el segundo trimestre de 2026, el proyecto de "Propuesta de Estructura Uniforme para la Operación y Funcionamiento de las Alcaldías Locales", de acuerdo al plan de trabajo y a los soportes presentados, el proyecto registra un avance total de 72 % sobre el 72 % programado, sin desviaciones frente a las metas parciales definidas para el semestre. Lo cual, se ve reflejado en las siguientes acciones: 
-	La fase 2 de autorización programada entre febrero y abril, también cumplió al 100 % lo previsto, estructurando la ruta institucional de la reforma y la articulación con instancias de alto nivel. En abril se definieron fuentes de financiación y posibles impactos presupuestales, se elaboraron documentos ejecutivos y síntesis técnicas de la reforma, se socializó la propuesta ante el Comité Directivo de la Secretaría de Gobierno y se canalizó el trámite a través de la Comisión Intersectorial de Calidad del Gasto y Modernización Distrital, consolidando el respaldo estratégico y técnico de la iniciativa.
-	La Fase 3, correspondiente al Estudio Técnico y trámite de aprobación, el trimestre cerró con un avance acumulado de 49 % sobre el 49 % programado, manteniendo la ejecución alineada con el cronograma. Entre abril y mayo se desarrollaron actividades clave de acompañamiento institucional para la ruta de aprobación, análisis y organización del marco legal aplicable, revisión de funciones generales y esquemas de delegación, caracterización inicial de la planta de personal y disposición del diagnóstico organizacional bajo los lineamientos del DASCD.
El mes de abril marcó un hito relevante con el ajuste de la ruta de implementación de la reforma, acordado entre la Subsecretaría de Gestión Local y la Subsecretaría de Fortalecimiento Institucional, orientando la estrategia hacia mesas de trabajo conjuntas entre Secretaría General, DASCD, Secretaría de Hacienda, Secretaría de Planeación y Secretaría de Gobierno. Esta decisión permitió robustecer la articulación interinstitucional, asegurar la aplicación de lineamientos unificados y preparar un escenario más sólido para la presentación y discusión del Estudio Técnico.
En mayo se profundizó en el análisis jurídico y funcional de competencias y delegaciones, se avanzó en la consolidación de lineamientos técnicos y metodológicos del Estudio Técnico, se trabajó en el análisis de procesos institucionales y en la organización funcional por dependencias, y se continuó la caracterización de la planta de personal y la definición preliminar de funciones detalladas por dependencia y áreas de negocio. Paralelamente se inició la armonización con otros estudios y se sostuvieron mesas de trabajo para sustentar acuerdos institucionales, generando insumos indispensables para la consolidación del documento tipo Estudio Técnico.
Finalmente, en junio de 2026 el énfasis del proyecto se concentró en la consolidación del Estudio Técnico conforme a la metodología del DASCD, integrando los capítulos y componentes trabajados en los meses anteriores. Se avanzó en articular el diagnóstico organizacional, el análisis de procesos, la distribución propuesta de la planta de personal, las funciones detalladas por dependencia, las volumetrías asociadas a cargas funcionales y las consideraciones presupuestales, asegurando coherencia con otros estudios de
modernización administrativa de la Secretaría de Gobierno.</t>
  </si>
  <si>
    <t xml:space="preserve">DOCUMENTOS SOPORTES: 
-	Tablero de control. 
-	Actas de reuniones de trabajo. 
-	Avance en la estructuración del documento técnico de la propuesta.  </t>
  </si>
  <si>
    <t>No. 4.3</t>
  </si>
  <si>
    <t>Mantener actualizado en un 100% el canal de consulta de información sobre las decisiones proferidas en segunda instancia por la DGAEP</t>
  </si>
  <si>
    <t>Porcentaje de actualización del canal de información sobre las decisiones proferidas en segunda instancia por la DGAEP</t>
  </si>
  <si>
    <t>Número de expedientes con información en el botón de consulta  /  Número de expedientes radicados en el periodo</t>
  </si>
  <si>
    <t>Formato de trazabilidad e expedientes radicados en la DGAEP. (GET-IVC-F054 Trazabilidad de expedientes tramitados), tablero PowerBi (botón de consulta)</t>
  </si>
  <si>
    <t>Cargue del 100% de los expedientes radicados en el botón de consulta de la DGAEP</t>
  </si>
  <si>
    <t>Dirección para la Gestión Administrativa Especial de Policía</t>
  </si>
  <si>
    <t>100 % de los expedientes radicados, cargados en el botón de consulta de la DGAEP</t>
  </si>
  <si>
    <t>Las evidencias presentadas describen un proceso de revisión de las decisiones emitidas por la Dirección para la Gestión Administrativa Especial de Policía, durante los meses de julio, agosto y septiembre de 2024, en el cual se verifica que los resúmenes de dichas decisiones se encuentran debidamente registrados en el canal de consulta correspondiente. Este mecanismo refleja un sistema organizado y transparente, que no solo garantiza la disponibilidad de la información, sino que también facilita su acceso a los ciudadanos interesados.
Además, el canal permite a los usuarios consultar en tiempo real el estado de los expedientes que les conciernan, asegurando al mismo tiempo la protección de los datos personales y el cumplimiento de los principios de transparencia y eficiencia administrativa. Esta práctica fortalece la confianza en la gestión institucional y promueve un servicio público más accesible y eficaz.
Total decisiones proferidas en julio 2024: 81
Total decisiones publicadas en el canal de consulta: 81
Total decisiones proferidas en agosto  2024 : 60
Total decisiones publicadas en el canal de consulta: 60.
Total decisiones proferidas en septiembre 2024: 53
Total decisiones publicadas en el canal de consulta: 53</t>
  </si>
  <si>
    <t>Se presenta un documento en formato Excel que contiene la relación de las decisiones generadas durante el periodo de análisis, junto con la verificación del cargue de dichas decisiones en el canal de consulta designado.
Enlace del canal de consulta  https://app.powerbi.com/view?r=eyJrIjoiM2E3OGUwMjYtOTU5Zi00MGI3LWIxZmYtZmNhMGNmMzdjZGUyIiwidCI6IjE0ZGUxNTVmLWUxOTItNDRkYS05OTRkLTE5MTNkODY1ODM3MiIsImMiOjR9</t>
  </si>
  <si>
    <t>Las evidencias presentadas describen un proceso de revisión de las decisiones emitidas por la Dirección para la Gestión Administrativa Especial de Policía, durante los meses de octubre, noviembre y diciembre  de 2024   en el cual se verifica que los resúmenes de dichas decisiones se encuentran debidamente registrados en el canal de consulta correspondiente. Este mecanismo refleja un sistema organizado y transparente, que no solo garantiza la disponibilidad de la información, sino que también facilita su acceso a los ciudadanos interesados.
Además, el canal permite a los usuarios consultar en tiempo real el estado de los expedientes que les conciernan, asegurando al mismo tiempo la protección de los datos personales y el cumplimiento de los principios de transparencia y eficiencia administrativa. Esta práctica fortalece la confianza en la gestión institucional y promueve un servicio público más accesible y eficaz.
Total decisiones proferidas en octubre 2024: 54
Total decisiones publicadas en el canal de consulta; 54.
Total decisiones proferidas en noviembre 2024: 27
Total decisiones publicadas en el canal de consulta: 27
Total decisiones proferidas en diciembre 2024: 35
Total decisiones publicadas en el canal de consulta: 35</t>
  </si>
  <si>
    <t>Las evidencias presentadas describen un proceso de revisión de las decisiones emitidas por la Dirección para la Gestión Administrativa Especial de Policía, durante los meses de enero, febrero y marzo de 2025 en el cual se verifica que los resúmenes de dichas decisiones se encuentran debidamente registrados en el canal de consulta correspondiente. Este mecanismo refleja un sistema organizado y transparente, que no solo garantiza la disponibilidad de la información, sino que también facilita su acceso a los ciudadanos interesados.
Además, el canal permite a los usuarios consultar en tiempo real el estado de los expedientes que les conciernan, asegurando al mismo tiempo la protección de los datos personales y el cumplimiento de los principios de transparencia y eficiencia administrativa. Esta práctica fortalece la confianza en la gestión institucional y promueve un servicio público más accesible y eficaz.
Total decisiones proferidas en enero 2025 : 34
Total decisiones publicadas en el canal de consulta; 34.
Total decisiones proferidas en febrero 2025 : 35
Total decisiones publicadas en el canal de consulta: 35.
Total decisiones proferidas en marzo 2025: 36
Total decisiones publicadas en el canal de consulta: 36.</t>
  </si>
  <si>
    <t xml:space="preserve">Las evidencias presentadas describen un proceso de revisión de las decisiones emitidas por la Dirección para la Gestión Administrativa Especial de Policía, durante los meses de abril, mayo y junio de 2025 en el cual se verifica que los resúmenes de dichas decisiones se encuentran debidamente registrados en el canal de consulta correspondiente. Este mecanismo refleja un sistema organizado y transparente, que no solo garantiza la disponibilidad de la información, sino que también facilita su acceso a los ciudadanos interesados.
Además, el canal permite a los usuarios consultar en tiempo real el estado de los expedientes que les conciernan, asegurando al mismo tiempo la protección de los datos personales y el cumplimiento de los principios de transparencia y eficiencia administrativa. Esta práctica fortalece la confianza en la gestión institucional y promueve un servicio público más accesible y eficaz.
Total decisiones proferidas en abril 2025 : 11
Total decisiones publicadas en el canal de consulta; 11.
Total decisiones proferidas en mayo 2025 : 36
Total decisiones publicadas en el canal de consulta: 36.
Total decisiones proferidas en junio 2025: 43
Total decisiones publicadas en el canal de consulta: 43.
</t>
  </si>
  <si>
    <t>Las evidencias presentadas describen un proceso de revisión de las decisiones emitidas por la Dirección para la Gestión Administrativa Especial de Policía, durante los meses de julio, agosto y septiembre  de 2025 en el cual se verifica que los resúmenes de dichas decisiones se encuentran debidamente registrados en el canal de consulta correspondiente. Este mecanismo refleja un sistema organizado y transparente, que no solo garantiza la disponibilidad de la información, sino que también facilita su acceso a los ciudadanos interesados.
Además, el canal permite a los usuarios consultar en tiempo real el estado de los expedientes que les conciernan, asegurando al mismo tiempo la protección de los datos personales y el cumplimiento de los principios de transparencia y eficiencia administrativa. Esta práctica fortalece la confianza en la gestión institucional y promueve un servicio público más accesible y eficaz.
Total decisiones proferidas en julio 2025 : 32
Total decisiones publicadas en el canal de consulta; 32
Total decisiones proferidas en agosto 2025 : 44
Total decisiones publicadas en el canal de consulta: 44
Total decisiones proferidas en septiembre 2025: 34
Total decisiones publicadas en el canal de consulta: 34</t>
  </si>
  <si>
    <t>Las evidencias presentadas describen un proceso de revisión de las decisiones emitidas por la Dirección para la Gestión Administrativa Especial de Policía, durante los meses de OCTUBRE, NOVIEMBRE Y DICIEMBRE  de 2025 en el cual se verifica que los resúmenes de dichas decisiones se encuentran debidamente registrados en el canal de consulta correspondiente. Este mecanismo refleja un sistema organizado y transparente, que no solo garantiza la disponibilidad de la información, sino que también facilita su acceso a los ciudadanos interesados.
Además, el canal permite a los usuarios consultar en tiempo real el estado de los expedientes que les conciernan, asegurando al mismo tiempo la protección de los datos personales y el cumplimiento de los principios de transparencia y eficiencia administrativa. Esta práctica fortalece la confianza en la gestión institucional y promueve un servicio público más accesible y eficaz.
Total decisiones proferidas en octubre 2025 : 48
Total decisiones publicadas en el canal de consulta; 48
Total decisiones proferidas en noviembre 2025 : 46
Total decisiones publicadas en el canal de consulta: 46
Total decisiones proferidas en diciembre  2025: 43
Total decisiones publicadas en el canal de consulta: 43</t>
  </si>
  <si>
    <t>Las evidencias presentadas describen un proceso de revisión de las decisiones emitidas por la Dirección para la Gestión Administrativa Especial de Policía, durante los meses de ENERO, FEBRERO y MARZO  de 2026 en el cual se verifica que los resúmenes de dichas decisiones se encuentran debidamente registrados en el canal de consulta correspondiente. Este mecanismo refleja un sistema organizado y transparente, que no solo garantiza la disponibilidad de la información, sino que también facilita su acceso a los ciudadanos interesados.
Además, el canal permite a los usuarios consultar en tiempo real el estado de los expedientes que les conciernan, asegurando al mismo tiempo la protección de los datos personales y el cumplimiento de los principios de transparencia y eficiencia administrativa. Esta práctica fortalece la confianza en la gestión institucional y promueve un servicio público más accesible y eficaz.
Total decisiones proferidas en ENERO de  2026 : 19
Total decisiones publicadas en el canal de consulta; 48
Total decisiones proferidas en FEBRERO de 2026 : 41
Total decisiones publicadas en el canal de consulta: 41
Total decisiones proferidas en MARZO de  2026: 37
Total decisiones publicadas en el canal de consulta: 37</t>
  </si>
  <si>
    <t>Las evidencias presentadas describen un proceso de revisión de las decisiones emitidas por la Dirección para la Gestión Administrativa Especial de Policía,durante los meses de abril, mayo y junio de 2026   en el cual se verifica que los resúmenes de dichas decisiones se encuentran debidamente registrados en el canal de consulta correspondiente. Este mecanismo refleja un sistema organizado y transparente, que no solo garantiza la disponibilidad de la información, sino que también facilita su acceso a los ciudadanos interesados.
Además, el canal permite a los usuarios consultar en tiempo real el estado de los expedientes que les conciernan, asegurando al mismo tiempo la protección de los datos personales y el cumplimiento de los principios de transparencia y eficiencia administrativa. Esta práctica fortalece la confianza en la gestión institucional y promueve un servicio público más accesible y eficaz.
Total decisiones proferidas en abril de 2026:  21
Total decisones publicadas en el canal de consulta;. 21
Total decisiones proferidas en mayo de 2026: 26
Total decisones publicadas en el canal de consulta:  26
Total decisiones proferidas en junio de 2026: 41
Total decisones publicadas en el canal de consulta: 41</t>
  </si>
  <si>
    <t>Se presenta un documento por cada mes reportado en formato Excel que contiene la relación de las decisiones generadas durante el periodo de análisis, junto con la verificación del cargue de dichas decisiones en el canal de consulta designado.
Enlace del canal de consulta  https://app.powerbi.com/view?r=eyJrIjoiM2E3OGUwMjYtOTU5Zi00MGI3LWIxZmYtZmNhMGNmMzdjZGUyIiwidCI6IjE0ZGUxNTVmLWUxOTItNDRkYS05OTRkLTE5MTNkODY1ODM3MiIsImMiOjR9</t>
  </si>
  <si>
    <t>No. 4.4</t>
  </si>
  <si>
    <t>Formular y ejecutar el 100% de una estrategia de fortalecimiento de  la Justicia Policiva</t>
  </si>
  <si>
    <t>Porcentaje de avance de la estrategia de fortalecimiento de la justicia policiva</t>
  </si>
  <si>
    <t>Acciones desarrolladas para ejecutar la estrategia de fortalecimiento de  la Justicia Policiva / Acciones programadas para ejecutar la estrategia de fortalecimiento de  la Justicia Policiva</t>
  </si>
  <si>
    <t>Semestral</t>
  </si>
  <si>
    <t xml:space="preserve">Sistemas de información, Reportes, Actas de reunión, informes, </t>
  </si>
  <si>
    <t>Informes ejecutivos, reportes, plan de acción, informe ejecución de la estrategia de fortalecimiento de la justicia policiva</t>
  </si>
  <si>
    <t>Dirección para la Gestión Policiva</t>
  </si>
  <si>
    <t>Se elaboró informe relacionado con la actualización de los tableros de los datos de las líneas  de investigación del OGL, correspondiente al tercer trimestre 2024.</t>
  </si>
  <si>
    <t>Soportes de actualización por tableros</t>
  </si>
  <si>
    <t>Se elaboró informe relacionado con la actualización de los tableros de los datos de las líneas  de investigación del OGL, correspondiente al cuarto trimestre 2024.</t>
  </si>
  <si>
    <t>La Dirección para la Gestión Policiva, durante el Primer Trimestre del 2025, realizó el cronograma de actividades para el fortalecimiento de la Justicia Policiva. Igualmente, se realizaron mesas de trabajo con el objetivo de dar cumplimiento a las metas propuestas en el Plan Distrital de Desarrollo a cargo de la DGP.</t>
  </si>
  <si>
    <t>Cronograma
Evidencias de reunión de las mesas de trabajo realizadas</t>
  </si>
  <si>
    <t>Se expidió el Decreto Distrital 213 de mayo de 2025 "Por medio del cual se modifica la planta de empleos de la Secretaría Distrital de Gobierno", este Decreto permitió ampliar la capacidad de la justicia policiva en 83 inspecciones de policía. 
Se proyectó y profirió la Resolución 0310 de mayo de 2025 "Por la cual se modifica la Resolución 0622 de 2024 en el sentido de actualizar la asignación de las actuaciones y el reparto de comportamientos contrarios a la convivencia a las inspecciones y corregidurías de policía del Distrito Capital y se dictan otras disposiciones". No obstante, adicionalmente se proyecta una resolución que derogue la Resolución 0622 y todas sus modificatorias con el fin de reorganizar el funcionamiento de las inspecciones de policía y demás temas concernientes y aplicables.
Se elaboró el documento diagnóstico de la implementación del sistema distrital de justicia policiva.
Se realizó la proyección del Decreto Distrital "Por medio del cual se crea y reglamenta el Sistema Distrital de Justicia Policiva y se dictan otras disposiciones", este Decreto establecen en su articulado el funcionamiento, constitución, principios, entidades, entre otros aspectos que reglamenten el sistema distrital de justicia policiva.
Se inició con la etapa de socialización y retroalimentación del proyecto de documento. Mediante el desarrollo de la jornada semestral de encuentro con los Inspectores de Policía de los factores local y distrital, que se llevó a cabo el miércoles 25 de junio de 2025, en el Hotel Boutique City Center</t>
  </si>
  <si>
    <t xml:space="preserve">Decreto Distrital 213 de mayo de 2025
Resolución 0310 de mayo de 2025
Borrador modificación resolución 622
Proyecto de Decreto Distrital "Por medio del cual se crea y reglamenta el Sistema Distrital de Justicia Policiva y se dictan otras disposiciones"
Documento Diagnóstico Artículo 21 PDD
Acta del evento de socialización </t>
  </si>
  <si>
    <t xml:space="preserve">Como avance del trimestre 3 de 2025, para el sistema de gestión policiva, se han realizado los siguientes avances:
1. Se realizó la proyección de Decreto que crea el Sistema Distrital de Justicia Policiva, se avanzó en la proyección del documento hasta el capítulo III y se realizará exposición del proyecto de decreto a la Subsecretaría de Gestión Local durante el mes de octubre mediante reunión Teams. 
2. Se realizó el diagnóstico de la implementación Del Sistema Distrital de Justicia Policiva
3. Se actualizó procedimiento imposición de multa general no objetada de acuerdo con la Ley 2197de 2022 GET-IVC-P056
4. Frente a la etapa de socialización y retroalimentación del proyecto de documento se realizó las siguientes socializaciones:
a. Reunión Interna de seguimiento redacción art 21 PDD-SDJP
b. Reunión seguimiento Sistema Distrital de Justicia Policiva el 18 de septiembre
c. Se desarrollo mesa de trabajo realizada por el equipo frente a Exposición de Motivos y Proyecto de Decreto del SDJP, el lunes 1 de septiembre de 2025
 d. Se socializó con la Secretaría de Seguridad los sistemas distritales de justicia y conocer el Plan de Acción de la SDSC mediante reunión Teams el martes 16 de septiembre de 2025, en la cual acordó plan de trabajo para el mes de octubre </t>
  </si>
  <si>
    <t>1. Proyecto de Decreto ART_21 PDD
1. Proyecto exposición de motivos SDJP
2. Diagnostico Propuesta para DTS Artículo 21 PDD
3. GET-IVC-P056_V3 Modificaciones (1) (1)
4.Carpeta de Socialización y retroalimentación (4 socializaciones:
18.09.25 Seguimiento Articulo 21 y Meta 1 PI 7983 -
Acta de Reunión SDG 01092025 - SDJP -
Acta sesión de trabajo 25082025 SDJP Art 21 PDD -
Reunión 16092025 SSCJ)</t>
  </si>
  <si>
    <t>Como avance del trimestre 4 de 2025, para el sistema de gestión policiva, se han realizado los siguientes avances:
1. Se realizó el desarrollo de la proyección de la Exposición de Motivos y el articulado del proyecto de Decreto.   
2. Se realizó la elaboración y proyección del Decreto mediante el cual se crea el Sistema Distrital de Justicia Policiva actividad 4
3. En el marco de la etapa de socialización y retroalimentación del proyecto del documento técnico y del Decreto, en octubre, de manera complementaria, la Dirección remitió los documentos finales para la gestión policiva al equipo de la Subsecretaría de Gestión Local, a la Oficina Asesora Jurídica, a la Dirección para la Gestión Administrativa Especial de Policía y a la inspectora de Policía Marian Medina, quienes realizaron sus respectivas observaciones y aportes
4. Se logró la socialización del decreto con las entidades competentes de acuerdo con los comentarios, observaciones y sugerencias recibidas. El avance alcanzado permite avanzar hacia la radicación del Decreto. Esto se socializó con la secretaria de hábitat y la Secretaria Distrital de Seguridad, Convivencia y Justicia. 
5. Se realizó el documento técnico soporte de la implementación del sistema distrital de justicia policiva</t>
  </si>
  <si>
    <t>* Documento técnico de soporte.
* Memorando de remisión
* Proyecto de decreto
* Formato exposición de motivos
* Correos socialización de documentos</t>
  </si>
  <si>
    <t>Se ha adelantado Acciones para la implementación del esquema de organización administrativa, operativa y jurídica de la justicia policiva en el Distrito Capital, de acuerdo al plan de acción desarrollados, correspondientes a: 
1. Operación del sistema distrital de justicia policiva: Se realizó análisis y seguimiento mediante informe de la congestión correspondiente a "fallos proferidos sobre las actuaciones administrativas abiertas”. Lo anterior para los meses de enero, febrero y marzo. como seguimiento a la operación del sistema distrital de Justicia Policiva
2. Diagnostico y revisión de la plataforma: Se realizó primera versión de diagnostico y revisión de herramientas técnologicas para la estandarización de procesos y procedimientos en el marco normativo  vigente de la gestión policiva
3. Capacitaciones ley 1801 y normas complementarias vigentes: No se han adelantado capacitaciones en el primer trimestre de 2026 
4. Diseño y estructuración del sistema Aplicativo para la gestión administrativa para los procesos policivos y administrativos del distrito: Se realizó primera versión de diseño y estructuración para la plataforma que se esta desarrollando e implementando ARCO 2.0 sistema Aplicativo para la gestión administrativa para los procesos policivos y administrativos del distrito. 
Así mismo se está participando en las reuniones frente al aplicativó en desarrolló ARCO 2.0 donde se participa desde la parte técnica para que el mismo cumpla con la necesidades de los procesos de administración policiva 
5. Reglamentación del sistema distriral de justicia policiva:  Se están efectuando ajustes al proyecto de decreto en su versión final, atendiendo las observaciones formuladas por la Dirección Jurídica. mediante mesas de trabajo y revisión del documento.</t>
  </si>
  <si>
    <t>Se adjunta:
1. informe reporte seguimiento operación del sistema 
2. Reporte de fallos cerrados de enero-febrero y marzo
3. documento diagnostico herramientas técnologicas
4. Documento de diseño y estructuración plataforma ARCO 2.0 
5. Soportes asistencia reuniones aplicativo ARCO 2.0
5. Acta de reunión revisión documentos proyecto de decreto
6. Documentos proyecto de decreto con comentarios ajustados</t>
  </si>
  <si>
    <t>Se ha adelantado Acciones para la implementación del esquema de organización administrativa, operativa y jurídica de la justicia policiva en el Distrito Capital, de acuerdo al plan de acción desarrollados, correspondientes a: 
1. Reglamentación del sistema distriral de justicia policiva: Se realizó la incorporación de las observaciones donde se obtuvó la versión final del proyecto de Decreto. como resultado se remitió versión final a la dirección juridica el 21 de abril de 2026, documentos que se encuentra en revisión. De acuerdo a lo anterior, aun no se cuenta con el acto administrativo que reglamentará el sistema distrital de justicia policiva.  como soporte: se adjunta proyecto de decreto y correo de envio
2. Operación del sistema distrital de justicia policiva: Se realizó análisis y seguimiento mediante informe de la congestión correspondiente a "fallos proferidos sobre las actuaciones administrativas abiertas”. Lo anterior para los meses de abril, mayo y junio. como seguimiento a la operación del sistema distrital de Justicia Policiva. como soporte: se adjunta informe seguimiento operación sistema y reporte fallos para los meses de abril, mayo y junio 
3. Diagnostico y revisión de la plataforma: Se realizó segunda versión de diagnostico y revisión de herramientas técnologicas para la estandarización de procesos y procedimientos en el marco normativo  vigente de la gestión policiva. incluyendo el rediagnotico y revisión de la plataforma Arco 2.0 y SUDIVC. Como soporte: se adjunta documento diagnostico segunda versión 
4. Actualización de procesos, procedimientos y/o lineamientos de gestión policiva: En el primer semestre de 2026 se actualizó un documento correspondiente a  "GET-IVC-M001 Manual de ocupaciones ilegales" así mismo, se realizó la actualización a 8 documentos, que se encuentran en la Oficina Asesora de Planeación en revisión y validación por parte de los analistas, correspondientes a: 
- procedimiento GET-IVC-P007 Procedimiento gestión de multas y cobro persuasivo, y de los siguientes formatos asociados al procedimiento:
   GET-IVC-F022 Constancia de agotamiento de etapa de cobro persuasivo
   GET-IVC-F024 Comunicación al deudor invitación para pago voluntario de multa
   GET-IVC-F067 Constancia de inicio de cobro persuasivo
- procedimiento GET-IVC-P047 "Procedimiento para la inspección, vigilancia y control en metrología legal", junto con los formatos:
   GET-IVC-F081 acta informe de control metrológico a balanzas  
   GET-IVC-F082 acta informe de control metrológico a surtidores de combustible líquido
- procedimiento GET-IVC-P055_V4 Procedimiento Verbal Abreviado por Pago Conmutado, Pago Total y Pronto Pago
Como soporte: Se adjunta documento actualizado y correo de los procesos y formatos en fase de actualización 
5. Capacitaciones ley 1801 y normas complementarias vigentes: Durante el mes de junio se realizó dos mesas de trabajo los dias 1 y 4 de junio con secretaria única y grupo jurídico, donde se estableció las dudas que tienen los inspectores y  se clasificó que lineamientos se podría usar para solucionar las dudas establecidas frente a la resolución 823. De acuerdo con lo establecido en la última mesa de trabajo, se esta elaborando documento propuesta para la Directora con el propósito de establecer la forma de resolver los vacíos, correspondientes a: 
      - dentro de la resolución y analizar la posibilidad de una modificación
      - capacitaciones para los inspectores nuevos y antiguos 
      - realizar un lineamiento general a todos los inspectores
Como soporte: Se adjunta las 2 actas de las mesas de trabajo realizadas los dias 1 y 4 de junio
6. Diseño y estructuración del sistema Aplicativo para la gestión administrativa para los procesos policivos y administrativos del distrito: Se realizó segunda versión de diseño y estructuración para la plataforma que se esta desarrollando e implementando ARCO 2.0 sistema Aplicativo para la gestión administativa para los procesos policivos y administrativos del distrito. 
Nota calculo: el porcentaje se calcula, de acuerdo al porcentaje de ejecución sobre cada una de las actividades. Para el segundo semestre de 2026, se ejecutó el 7% del 11% de las actividades programadas. Tomando en cuenta que la actividad numeró 1 no se logró ejecutar. De acuerdo a lo anterior se logró un avance total del 41% del PEI correspondiente a un avance trimestral del 89,22%</t>
  </si>
  <si>
    <t xml:space="preserve">Se adjunta:
1. Documento proyecto de decreto versión final 
2. Correo remisión proyecto de Decreto 
3. informe reporte seguimiento operación del sistema a corte 24 de junio 
4. Reporte de fallos cerrados de abril-mayo y junio
5. documento diagnostico herramientas técnologicas
6. Documento actualizado manual de ocupaciones ilegales y correo de documentos remitidos
7. dos actas de las mesas de trabajo realizadas 
8. Documento de diseño y estructuración plataforma ARCO 2.0 </t>
  </si>
  <si>
    <t>No. 4.5</t>
  </si>
  <si>
    <t>Formular e implementar el 100% de una Programa de Inspección, Vigilancia y Control</t>
  </si>
  <si>
    <t>Porcentaje de avance del Programa de inspección, vigilancia y control</t>
  </si>
  <si>
    <t>Acciones desarrolladas para implementar el programa de inspección, vigilancia y control / Acciones programadas para implementar el programa de inspección, vigilancia y control</t>
  </si>
  <si>
    <t xml:space="preserve">Reportes, Actas de reunión, informes, </t>
  </si>
  <si>
    <t>Informes ejecutivos, reportes, Documento de seguimiento de la formulación e implementación del Programa de Inspección, Vigilancia y Control</t>
  </si>
  <si>
    <t>La magnitud reportada para el tercer trimestre corresponde al 1,5% del PEI, donde la Dirección para la Gestión Policiva realizó el Plan de acción de Inspección, Vigilancia y Control en agosto de 2024 donde se elaboró el plan de trabajo para formular y realizar seguimiento a la implementación del Plan de acción de Inspección, Vigilancia y Control.</t>
  </si>
  <si>
    <t>Plan de Trabajo IVC</t>
  </si>
  <si>
    <t>La magnitud reportada para el cuarto trimestre corresponde al 0,5% del PEI, donde la Dirección para la Gestión Policiva realizó en el segundo semestre un total de 1.745 operativos de inspección, vigilancia y control en las diferentes temáticas: Actividad Económica 703, Cerros Orientales 116, Río Bogotá 44, Ambiente y Minería 275, Espacio Público 543 y Ocupaciones Ilegales 64, donde el cuarto trimestre se realizó un total de 1.056 discriminados por área temática de la siguiente manera; Actividad Económica 447, Cerros Orientales 69, Río Bogotá 29, Ambiente y Minería 128, Espacio Público 330 y Ocupaciones Ilegales 53.</t>
  </si>
  <si>
    <t>Consolidado Actividades IVC</t>
  </si>
  <si>
    <t>La Dirección para la Gestión Policiva durante el primer trimestre de la vigencia definió el cronograma de actividades del programa de Inspección, Vigilancia y Control. También realizó la consolidación de las metas para la vigencia 2025 e inició la ejecución de dicho plan de operativos.</t>
  </si>
  <si>
    <t>Cronograma 2025
Presentación consolidado metas responsabilidad de la Dirección
Actas de operativos</t>
  </si>
  <si>
    <t>De acuerdo con el plan de trabajo, durante el segundo trimestre de la presente vigencia la Dirección para la Gestión Policiva a realizado y acompañado un total de 1.277 operativos de inspección, vigilancia y control, los cuales se encuentran divididos en las siguientes categorías: 
(-) Actividad económica 626 
(-) Cerros Orientales 48
(-) Río Bogotá 15
(-) Espacio Público 461
(-) Ambiente y Minería 80
(-) Ocupaciones Ilegales 47</t>
  </si>
  <si>
    <t>Actas de operativos</t>
  </si>
  <si>
    <t>Durante el tercer trimestre de la presente vigencia la Dirección para la Gestión Policiva a realizado y acompañado un total de 1424 operativos de inspección, vigilancia y control, los cuales se encuentran divididos en las siguientes categorías: 
(-) Actividad económica 739
(-) Cerros Orientales 62
(-) Río Bogotá 19
(-) Espacio Público 394
(-) Ambiente y Minería 170
(-) Ocupaciones Ilegales 40
Adicional se realizó informe de seguimiento y retroalimentación de la implementación de los programas integrales de inspección, vigilancia y control</t>
  </si>
  <si>
    <t xml:space="preserve">1. Informe de la meta proyecto de inversión 5
2. Actas de los operativos realizados 
3. Informe seguimiento y retroalimentación programas integrales de IVC  </t>
  </si>
  <si>
    <t>Durante el cuarto trimestre de la presente vigencia la Dirección para la Gestión Policiva a realizado y acompañado un total de 1541 operativos de inspección, vigilancia y control, los cuales se encuentran divididos en las siguientes categorías: 
(-) Actividad económica 773
(-) Cerros Orientales 51
(-) Río Bogotá 25
(-) Espacio Público 458
(-) Ambiente y Minería 187
(-) Ocupaciones Ilegales 47</t>
  </si>
  <si>
    <t>1. Actas de operativos realizados</t>
  </si>
  <si>
    <t xml:space="preserve">Se logró el cumplimiento del plan de acción mediante el desarrollo de actividades de Inspección, Vigilancia y Control y  de ejecución del programa de acción en IVC.
Lo anterior de acuerdo con: 
- Se logró la construción y seguimiento al cronograma de acciones de IVC en relación con la fase de planeación establecida en el programa de Inspección Vigilacia y Control. 
- Se logró el desarrollo de informes de seguimiento a las acciones en concordancia con el programa integral de coordinación y articulación de las acciones de inspección Vigilancia y control  </t>
  </si>
  <si>
    <t>Se adjunta: 
1. Cronogramas de acciones IVC de los meses de enero, febrero y Marzo (3 cronogramas)
2. Informes de seguimiento de acciones de los programas y actividades en IVC. (1 Informe de enero-febrero y un informes de marzo)</t>
  </si>
  <si>
    <t xml:space="preserve">Se logró el cumplimiento del plan de acción mediante el desarrollo de actividades de Inspección, Vigilancia y Control y  de ejecución del programa de acción en IVC. Se ejecutarón 4 actividades de las 4 programadas en el plan de trabajo para el segundo trimestre de 2026. 
Lo anterior de acuerdo con: 
- Se construyó 3 cronogramas de acciones de IVC en relación con la fase de planeación establecida en el programa de Inspección Vigilacia y Control - para los meses de abril, mayo y junio
- Realizó 3 informes de seguimiento a las acciones en concordancia con el programa integral de coordinación y articulación de las acciones de inspección Vigilancia y control en los establecimientos de comercio - para los meses de abril, mayo y junio 
- Se Realizó un informe acerca del estado de la implementación del programa IVC
- Se realizó una reunión de seguimiento a la implementación de los programas integrales de inspección, vigilancia y control que se llevo a cabo el día 25 de junio de 2026  con el proposito de revisar el avance del programa IVC y el cumplimiento del mismo. </t>
  </si>
  <si>
    <t xml:space="preserve">Se adjunta: 
1. Cronogramas de acciones IVC de los meses de abril, mayo y junio (3 cronogramas)
2. Informes de seguimiento de acciones de los programas y actividades en IVC. (de los meses de abril,mayo y junio - 3 informes) 
3. Informe de estado implmentación programa IVC
4. Acta de las reuniones de seguimiento al programa IVC realizadas </t>
  </si>
  <si>
    <t xml:space="preserve">5. Promover la transparencia, la integridad y la participación en la gestión pública, para mejorar la gobernabilidad democrática distrital y local. </t>
  </si>
  <si>
    <t>No. 5.1</t>
  </si>
  <si>
    <t>Porcentaje de cumplimiento de la política de integridad</t>
  </si>
  <si>
    <t>Actividades ejecutadas en el año/actividades programadas en el año</t>
  </si>
  <si>
    <t>Programa de transparencia y ética pública</t>
  </si>
  <si>
    <t>Reporte de avance de las actividades ejecutadas durante el periodo</t>
  </si>
  <si>
    <t>Dirección de Gestión del Talento Humano</t>
  </si>
  <si>
    <t>90% de cumplimiento conforme a los resultados del FURAG 2023</t>
  </si>
  <si>
    <t>Para el tercer trimestre se programaron 8 actividades de las cuales se ejecutaron 7, alcanzando un resultado del 88% de cumplimiento para la política de integridad.
La actividad que no se ejecutó se reprogramó para el cuarto trimestre del año 2024, en el siguiente reporte se presenta la evidencia de cumplimiento de la actividad, la cual consistió en la presentación de avances de la implementación de las actividades programadas ante el Comité Institucional de Gestión y Desempeño.</t>
  </si>
  <si>
    <t xml:space="preserve">Cronograma de actividades del 3 y 4 trimestre 2024, así como, carpetas con las evidencias por actividad que contienen registros de asistencia, pantallazos, presentaciones, imágenes, etc.  </t>
  </si>
  <si>
    <t>Para el cuarto trimestre del año se tenían programadas 5 actividades. Sin embargo, teniendo en cuenta que en el trimestre anterior quedó una actividad pendiente, se totalizaron 6 actividades planeadas, de las cuales se logró la ejecución de las 6 actividades. Por lo anterior, se establece un cumplimiento del 100% de la política de integridad para este periodo.</t>
  </si>
  <si>
    <t>Durante el primer trimestre se reunió el equipo de trabajo primario asignado a la implementación de la política de integridad de la DGTH para diligenciar los autodiagnósticos de Gestión de Conflictos de Intereses y gestión de integridad, de los cuales se generó el Plan de acción para el fortalecimiento de la política de integridad, en su formulación se tuvieron en cuenta los siguientes instrumentos que contienen compromisos asociados a la política:
1. Plan estratégico institucional.
2. Formulario Único Reporte de Avances a la Gestión - FURAG
3. Programa de transparencia y ética pública - PTEP
3. Ley 2013 2019 y Directiva 015 de 2022.
Durante el primer trimestre solo se trabajó en la planeación de las actividades, de las cuales se logró una ejecución del 100%.</t>
  </si>
  <si>
    <t>1. Autodiagnóstico de gestión de conflictos de intereses.
2. Autodiagnóstico de gestión del código de integridad el cual contiene la hoja de plan de acción que describe toda la planeación 2025 para fortalecimiento de la política de integridad.
3. Registros de asistencia del equipo primario asignado a la implementación de la política de integridad.</t>
  </si>
  <si>
    <t>Para el segundo trimestre del año se ajustó el Plan de Acción de la Política de Integridad con el propósito de mapear en un solo instrumento todas las actividades relacionadas con esta política, de esta manera logrando tener un mayor control sobre las solicitudes de las diferentes áreas o instancias que solicitan información.
En el mapeo de los requisitos solicitados en los diferentes instrumentos de solicitud de información, se evidencio que varios se repiten o  guardan estrecha relación.  Por tanto, se formularon actividades flexibles que permitieran dar cumplimiento a varios instrumentos o requisitos con una sola ejecución de actividad, esto con el fin de optimizar el recurso humano en relación a la carga operativa del proceso.
Conforme al Plan de Acción Formulado para el segundo trimestre de la vigencia en curso, se evidencia un cumplimiento del 100% de las actividades programadas.</t>
  </si>
  <si>
    <t xml:space="preserve">1. Cronograma de actividades completo
2. Carpeta de evidencias Instrumento 1 - Plan Estratégico de Integridad.
3. Carpeta de evidencias Instrumento 2 - FURAG - Formulario Único Reporte de Avances a la Gestión.
4. Carpeta de evidencias Instrumento 3 - PTEP - Programa de Transparencia y Ética Pública.
5. Carpeta de evidencias Instrumento 4 - Ley 2013 de 2019 Y Directiva 015 de 2022.
</t>
  </si>
  <si>
    <t>Para el tercer trimestre del año se continuó con la ejecución de las actividades según lo establecido en el Plan de Acción de la Política de Integridad.
Se inició el proceso de elaboración del Plan de Política de Integridad, con el objetivo de fortalecer la cultura institucional basada en principios éticos, comportamientos íntegros y prácticas transparentes, promoviendo el buen gobierno y la confianza ciudadana en el marco del Modelo Integrado de Planeación y Gestión (MIPG) y la normativa vigente en la materia..
Conforme al Plan de Acción Formulado para el segundo trimestre de la vigencia en curso, se evidencia un cumplimiento del 90% de las actividades programadas.</t>
  </si>
  <si>
    <t>1. Cronograma de actividades completo
2. Carpeta de evidencias Instrumento 
3. Plan Institucional de Capacitación
4. Borrador Plan Política de Integridad</t>
  </si>
  <si>
    <t>NO SE REALIZO REPORTE</t>
  </si>
  <si>
    <t>NO SE CARGO EVIDENCIAS</t>
  </si>
  <si>
    <t>Con corte al mes de junio de 2026, se presenta un cumplimiento de la política de integridad del 100%, considerando que se ejecutaron 3 actividades de las 2 que se tenían programadas. Para este caso se realizó: Para este periodo se tenían programadas
-Realizar estrategias de comunicación en la entidad para promover el código de integridad son idóneas.
Se fortalecio y activo la comunicación de los valores del Código de Integridad a través de la estrategia donde se relacionaron cada uno de los ocho (8) valores: honestidad, compromiso, justicia, respeto, diligencia, conciencia ambiental y solidaridad. Cada uno de ellos se interpretó a través del fútbol, teniendo en cuenta el mundial del este deporte que se está llevando a cabo actualmente. 
Se han desarrollado reuniones quincenalmente entre la Dirección de Gestión de Talento Humano y la Oficina Asesora de Comunicaciones con el objetivo: que durante la vigencia 2026 se realice una campaña enfocada a Código de Integridad, atendiendo al cumplimiento de cada una de las solicitudes de la DGTH
-Se realizaron dos jornadas de capacitación sobre el tema de Conflicto de Intereselos días 18 y 26 de junio de 2026, contando con un total de 380  registros de asistencia.
-Presentar avances de la política de integridad.
Se realizó seguimiento del avance de las políticas de 1.) Talento Humano y 2.) integridad, el cual fue realizado en el marco del comité extraordinario de Gestión de Desempeño Institucional, realizado virtualmente el pasado 25 de mayo de 2026. 
En este seguimiento se expuso ante los directivos el cumplimiento, avance, recursos y actividades importantes a tener en la vigencia 2026.</t>
  </si>
  <si>
    <t>Estrategia de comunicación -Banner
Informe integridad
Capacitacion</t>
  </si>
  <si>
    <t>No. 5.2</t>
  </si>
  <si>
    <t>Elaborar e implementar 5 Planes para el fortalecimiento de la Política de Gestión de Conocimiento e Innovación que reduzca la fuga de capital intelectual</t>
  </si>
  <si>
    <t>Número de planes de fortalecimiento de la Política de Gestión de Conocimiento e Innovación elaborados e implementados</t>
  </si>
  <si>
    <t>Plan</t>
  </si>
  <si>
    <t>Plan de fortalecimiento de la Política de Gestión de Conocimiento e Innovación (disponible en SharePoint - Gestión de conocimiento)</t>
  </si>
  <si>
    <t>Reporte de avance sobre el cumplimiento del Plan de fortalecimiento de la Política de Gestión de Conocimiento e Innovación</t>
  </si>
  <si>
    <t>Un (1) Planes de fortalecimiento de la Política de Gestión de Conocimiento e Innovación en 2023</t>
  </si>
  <si>
    <t>Plan de fortalecimiento de la Política de Gestión de Conocimiento e Innovación implementado al 100% para diciembre, mes en el cual se presentó ante el CIGD</t>
  </si>
  <si>
    <t>Informe y Plan con el seguimiento de actividades 2024</t>
  </si>
  <si>
    <t>Plan de fortalecimiento de la Política de Gestión de Conocimiento e Innovación implementado al 18% para marzo de 2025, mes en el cual se presentó ante el CIGD</t>
  </si>
  <si>
    <t>Informe y Plan con el seguimiento de actividades 2025</t>
  </si>
  <si>
    <t>Plan de fortalecimiento de la Política de Gestión de Conocimiento e Innovación implementado al 25% en el segundo trimestre de 2025.</t>
  </si>
  <si>
    <t>Plan de fortalecimiento de la Política de Gestión de Conocimiento e Innovación implementado al 27% en el tercer trimestre de 2025.</t>
  </si>
  <si>
    <t xml:space="preserve">Plan de fortalecimiento de la Política de Gestión de Conocimiento e Innovación implementado al 30% en el cuarto trimestre de 2025. En total para el 2025, se dio cumplimiento en cada meta trimestral y por lo tanto, se implementó el 100% del plan en 2025. </t>
  </si>
  <si>
    <t>Plan de fortalecimiento de la Política de Gestión de Conocimiento e Innovación implementado al 22% en el primer trimestre de 2026.</t>
  </si>
  <si>
    <t>Informe y Plan con el seguimiento de actividades 2026</t>
  </si>
  <si>
    <t xml:space="preserve">Plan de fortalecimiento de la Política de Gestión de Conocimiento e Innovación implementado un 22% en el segundo trimestre de 2026. Acumulado del 44% en la vigencia. </t>
  </si>
  <si>
    <t>No. 5.3</t>
  </si>
  <si>
    <t>Elaborar e implementar 5 Planes para el fortalecimiento de la Política de Gestión de la Información Estadística con los lineamientos del Plan Estadístico Distrital</t>
  </si>
  <si>
    <t>Número de Planes de fortalecimiento de la Política de Gestión de la Información Estadística articulado con los lineamientos del Plan Estadístico Distrital elaborados e implementados</t>
  </si>
  <si>
    <t>Número de planes de fortalecimiento de la Política de Gestión de la Información Estadística con los lineamientos del Plan Estadístico Distrital elaborados e implementados</t>
  </si>
  <si>
    <t>Plan de fortalecimiento de la Política de Gestión de la Información Estadística (disponible en SharePoint - Gestión de la información estadística)</t>
  </si>
  <si>
    <t>Reporte de avance sobre el cumplimiento del Plan de fortalecimiento de la Política de Gestión de la Información Estadística con los lineamientos del Plan Estadístico Distrital</t>
  </si>
  <si>
    <t>Uno (1) en 2023</t>
  </si>
  <si>
    <t>Plan de fortalecimiento de la Política de Gestión de la Información Estadística articulado con los lineamientos del Plan Estadístico Distrital, implementado al 100% en el cuarto trimestre de 2024.</t>
  </si>
  <si>
    <t>Plan de fortalecimiento de la Política de Gestión de la Información Estadística articulado con los lineamientos del Plan Estadístico Distrital, implementado al 11% en el primer trimestre de 2025.</t>
  </si>
  <si>
    <t>Plan de fortalecimiento de la Política de Gestión de la Información Estadística articulado con los lineamientos del Plan Estadístico Distrital, implementado al 28% en el segundo trimestre de 2025.</t>
  </si>
  <si>
    <t>Plan de fortalecimiento de la Política de Gestión de la Información Estadística articulado con los lineamientos del Plan Estadístico Distrital, implementado al 28% en el tercer trimestre de 2025.</t>
  </si>
  <si>
    <t xml:space="preserve">Plan de fortalecimiento de la Política de Gestión de la Información Estadística articulado con los lineamientos del Plan Estadístico Distrital, implementado al 33% en el cuarto trimestre de 2025. En total para el 2025, se dio cumplimiento en cada meta trimestral y por lo tanto, se implementó el 100% del plan en 2025. </t>
  </si>
  <si>
    <t>Plan de fortalecimiento de la Política de Gestión de la Información Estadística articulado con los lineamientos del Plan Estadístico Distrital, implementado al 21% en el primer trimestre de 2026.</t>
  </si>
  <si>
    <t>Plan de fortalecimiento de la Política de Gestión de la Información Estadística articulado con los lineamientos del Plan Estadístico Distrital, implementado un 21% en el segundo trimestre de 2026. Acumulado del 42 % en la vigencia.</t>
  </si>
  <si>
    <t>No. 5.4</t>
  </si>
  <si>
    <t>Mantener 100% actualizado los tableros de datos de las líneas de investigación del Observatorio de Gestión Local y dispuestos en el portal web del Centro de Gobierno Local</t>
  </si>
  <si>
    <t>Porcentaje de actualización de los tableros de datos de las líneas de investigación del Observatorio de Gestión Local</t>
  </si>
  <si>
    <t>Número de actualizaciones realizadas a los tableros de datos de las líneas de investigación del OGL / Número de actualizaciones programadas a los tableros de datos de las líneas de investigación del OGL</t>
  </si>
  <si>
    <t>Ficha técnica de Tableros de datos, formatos de captura de datos, Portal web Centro de Gobierno Local</t>
  </si>
  <si>
    <t>Matrices de información, Reportes Power BI, Informes, Documentos</t>
  </si>
  <si>
    <t>8 tableros de datos del OGL en el portal web (2 de Ejecución presupuestal nivel central y público; 3 de Apuestas estratégicas; 1 de Gestión policiva; 1 de Obras locales; 1 de Presupuestos participativos)</t>
  </si>
  <si>
    <t>Se elaboró informe relacionado con la actualización de los tableros de los datos de las líneas  de investigación del OGL, correspondiente al primer trimestre 2025.</t>
  </si>
  <si>
    <t>Informe y bitácora de cambios en carpeta virtual.</t>
  </si>
  <si>
    <t>Se elaboró informe relacionado con la actualización de los tableros de los datos de las líneas  de investigación del OGL, correspondiente al segundo trimestre 2025</t>
  </si>
  <si>
    <t>Informe y bitácora de cambios en carpeta virtual</t>
  </si>
  <si>
    <t>Se elaboró informe relacionado con la actualización de los tableros de los datos de las líneas  de investigación del OGL, correspondiente al tercer trimestre 2025</t>
  </si>
  <si>
    <t>Se elaboró informe relacionado con la actualización de los tableros de los datos de las líneas de investigación del OGL, correspondiente al cuarto trimestre 2025</t>
  </si>
  <si>
    <t>Se elaboró informe relacionado con la actualización de los tableros de los datos de las líneas  de investigación del OGL, correspondiente al primer trimestre 2026</t>
  </si>
  <si>
    <t>Informe y matriz de actualización</t>
  </si>
  <si>
    <t>Se elaboró informe relacionado con la actualización de los tableros de los datos de las líneas  de investigación del OGL, correspondiente al segundo trimestre 2026</t>
  </si>
  <si>
    <t>17.18-De aquí a 2020, mejorar el apoyo a la creación de capacidad prestado a los países en desarrollo, incluidos los países menos adelantados y los pequeños Estados insulares en desarrollo, para aumentar significativamente la disponibilidad de datos oportunos, fiables y de gran calidad desglosados por ingresos, sexo, edad, raza, origen étnico, estatus migratorio, discapacidad, ubicación geográfica y otras características pertinentes en los contextos nacionales</t>
  </si>
  <si>
    <t>No. 5.5</t>
  </si>
  <si>
    <t xml:space="preserve"> Implementar 8 módulos del sistema de información del Observatorio- Poliscopio  </t>
  </si>
  <si>
    <t>Número de módulos del sistema de información del Observatorio- Poliscopio  implementados</t>
  </si>
  <si>
    <t xml:space="preserve">Número de módulos del sistema de información del Observatorio- Poliscopio  implementados </t>
  </si>
  <si>
    <t>Módulos</t>
  </si>
  <si>
    <t>Sistema de información Poliscopio, informes en materia de derechos humanos y conflictividad social, tableros de datos</t>
  </si>
  <si>
    <t xml:space="preserve">Reportes trimestrales de implementación y fortalecimiento de Módulos del sistema de información poliscopio </t>
  </si>
  <si>
    <t>Subsecretaría de Gobernabilidad y Garantía de Derechos</t>
  </si>
  <si>
    <t xml:space="preserve">2 módulos </t>
  </si>
  <si>
    <t>Entre el 1 de octubre y el 31 de diciembre de 2024, el Observatorio de Conflictividad Social y Derechos Humanos de la Subsecretaria para la Gobernabilidad y la Garantía de Derechos desarrolló y puso en funcionamiento los módulos de información para el i) Seguimiento a las Alertas Tempranas de la Dirección de Derechos Humanos y ii) el módulo de identificación y diagnóstico de Problemáticas Locales de la Dirección de Convivencia y Diálogo Social, con funciones en la Dirección de DDHH. 
Estos sistemas fueron estructurados, categorizados y puesto en funcionamiento para los procesos misionales de la Secretaria de Gobierno y cuya información es insumo importante para el Observatorio para la identificación, seguimiento y monitoreo a los diferentes escenarios de conflictividad social y vulneraciones a los DDHH en la ciudad de Bogotá</t>
  </si>
  <si>
    <t>1. Actas de Sesiones para la construcción de módulos de información en el sistema Poliscopio
2. Capturas de módulos de información en el sistema Poliscopio</t>
  </si>
  <si>
    <t xml:space="preserve">El Observatorio de Conflictividad Social y Derechos Humanos de la Subsecretaria para la Gobernabilidad y Garantía de Derechos, entre el 1 de abril y el 30 de junio de 2025, logró generar múltiples mantenimientos a los módulos del sistema de información, tales como Alertas Tempranas, Rutas de Atención, Movilización Social, Formaciones de DDHH, entre otros. De igual forma, dispuso durante el periodo el sistema de información del Puesto de Mando Unificado, en el marco del Decreto 053 de movilización pacifica en Bogotá, logrando así mejorar los procesos de sistematización y trazabilidad a la toma de decisiones cotidianas en las instancias de coordinación para la atención a la movilización social. </t>
  </si>
  <si>
    <t>1. Actas de Sesiones para la construcción de módulos de información en el sistema Poliscopio
2. Capturas de módulos de información en el sistema Poliscopio
3. Matriz de Mantenimientos y Actualizaciones del Sistema de Información Poliscopio</t>
  </si>
  <si>
    <t>No programado.</t>
  </si>
  <si>
    <t xml:space="preserve">El Observatorio de Conflictividad Social y Derechos Humanos de la Subsecretaria para la Gobernabilidad y Garantía de Derechos, entre el 1 de octubre y el 31 de diciembre de 2025, logró generar múltiples mantenimientos a los módulos del sistema de información, tales como gestion de problemáticas locales, Movilización Social, entre otros. De igual forma, el observatorio ha avanzado significativamente en el desarrollo de módulos para el POLISCOPIO mediante la implementación de una aplicación web en Oracle APEX. Esta herramienta fue diseñada para sistematizar los reportes de las acciones realizadas en el marco de la estrategia "Mil Acciones en un Día" . La aplicación permite la carga y organización de 2,204 acciones reportadas, lo que facilita la gestión y seguimiento de las actividades en territorio. Además, se desarrolló un área de analítica que procesa estos datos y genera un tablero de control, proporcionando una visión clara y estructurada del estado y los resultados de las acciones. </t>
  </si>
  <si>
    <t xml:space="preserve">1. Un formulario Apex para la captura de Infrmación de las acciones realizadas en cada una de las localidades. https://luziiqyzwnh9hqt-dbanaliticasdg.adb.us-ashburn-1.oraclecloudapps.com/ords/r/analitica1/milen1dia/login?session=614895189620400
</t>
  </si>
  <si>
    <t>Si bien estameta no tenia progrmación para el trimestre se avanzo en las siguientes acciones: Configuración del espacio de trabajo exclusivo denominado ""OBSERVATORIO"", que permite un entorno de desarrollo seguro y aislado para las aplicaciones del sistema. 
Además, se completó el alojamiento de la aplicación en la instancia de Oracle Cloud, facilitando la realización de pruebas y validaciones en un entorno centralizado. En el ámbito del desarrollo, se implementó la arquitectura del menú principal en APEX, integrando módulos operativos como ""Convivencia y Diálogo Social"", ""Derechos Humanos"" y ""Gobernabilidad e Innovación"".   Acciones que han permitido unificar procesos previamente dispersos y optimizar la gestión de eventos masivos, el registro de conflictividades territoriales y la trazabilidad de alertas tempranas. 
Definición de un modelo de datos único, asegurando la integridad de la información y la interoperabilidad entre los módulos, lo que refuerza la capacidad del sistema para abordar las problemáticas sociales y de derechos humanos. Se completó la fase de prototipado funcional del módulo de ""Conflictividades Territoriales"", con diseños técnicos validados y alineados  con las necesidades de la Secretaría Distrital de Gobierno. Este módulo permitirá centralizar el reporte de las conflictividades recibidas y documentar sistemáticamente su origen y las acciones de intervención.   De igual forma, se avanzó en la implementación del módulo PMU SUGA, orientada a  optimiza la gestión de eventos de alta afluencia de público mediante reportes en tiempo real y la documentación de actas oficiales.  En  materia de derechos humanos, se fortaleció el módulo de ""Rutas de Prevención"", el cual opera bajo una matriz técnica que permite el registro detallado de víctimas y su ingreso a rutas de atención, mejorando la coordinación interinstitucional.  estas acciones reflejan un compromiso continuo con la actualización y mejora del sistema POLISCOPIO, cumpliendo con la meta de realizar el 100% de las actualizaciones de los módulos del sistema de información.</t>
  </si>
  <si>
    <t>Informe de avances módulos observatorio de conflictividades
Informe de mantenimientos módulos observatorio de conflctividades</t>
  </si>
  <si>
    <t xml:space="preserve">Meta no programada, se realizaron los siguientes avances de gestión. Eln el período entre abril y junio de 2026, el Observatorio de Conflictividad Social y Derechos Humanos consolidó avances clave: se finalizó la integración de 39 aplicaciones en el ecosistema POLISCOPIO, fortaleciendo la interoperabilidad y seguridad de datos. Se implementaron y validaron los módulos PMU SUGA y Conflictividades Territoriales, optimizando la gestión en tiempo real de eventos y el registro de conflictividades. Se desarrollaron tableros analíticos para informes por localidad y contexto.		</t>
  </si>
  <si>
    <t>(1) Informe Balance Sistematización Unificada Módulo de onflictividades Territoriales 2026-05-29
(1) Informede Avance POLISCOPIO 2026_06_30
(1)Manual de Usuario pilotaje PMU 2026_05_21
(1)Propuesta Sistematización Rutas Prevención_2026-05-14</t>
  </si>
  <si>
    <t>PROGRAMACIÓN Y SEGUIMIENTO PLAN ESTRATÉGICO INSTITUCIONAL
Metas Estratégicas</t>
  </si>
  <si>
    <t>No. 5.6</t>
  </si>
  <si>
    <t xml:space="preserve">Brindar 329 asistencias y/o asesorías en materia de asuntos políticos de la ciudad </t>
  </si>
  <si>
    <t>Número de asistencias y/o asesorías en materia de asuntos políticos de la ciudad brindadas</t>
  </si>
  <si>
    <t>Asistencias y/o asesorías</t>
  </si>
  <si>
    <t>Informes del proyecto de inversión 8020</t>
  </si>
  <si>
    <t>Informe con el cumplimiento de las asistencias y/o asesorías</t>
  </si>
  <si>
    <t>Dirección de Relaciones Políticas</t>
  </si>
  <si>
    <t>84 asistencias y/o asesorías en materia de asuntos políticos de la ciudad en 2023</t>
  </si>
  <si>
    <t xml:space="preserve">Para el trimestre III de 2024 se desarrollaron 21 asistencias y/o asesorías técnicas en materia de asuntos políticos. Discriminadas de la siguiente forma: 8 mesas de asesoría técnica en mesas de unificación de comentarios para proyectos de acuerdo por parte de la administración distrital y 13 asistencias técnicas correspondientes a Mesas de Gestión Territorial para movilizar a la administración pública distrital a los territorios que requieren asistencia para el desarrollo de proyectos o programas con impacto para el distrito capital. </t>
  </si>
  <si>
    <t xml:space="preserve">Actas e informes de las asistencias y asesorías técnicas realizadas en materia de asuntos políticos. </t>
  </si>
  <si>
    <t xml:space="preserve">Para el trimestres II de 2025 se desarrollaron 21 asistencias y/o asesorías técnicas en materia de asuntos políticos. Discriminados de la siguiente forma: 11 mesas de asesoría técnica en mesas de unificación de comentarios para proyectos de acuerdo por parte de la administración distrital. y 10 asistencias técnicas correspondientes a las mesas preparatorias de las Mesas de Gestión Territorial para movilizar a la administración pública distrital a los territorios que requieren asistencia para el desarrollo de proyectos o programas con impacto para el distrito capital. </t>
  </si>
  <si>
    <t xml:space="preserve">Para el trimestre III de 2025 se desarrollaron 21 asistencias y/o asesorías técnicas en materia de asuntos políticos. Discriminados de la siguiente forma: 11 mesas de asesoría técnica en mesas de unificación de comentarios para proyectos de acuerdo por parte de la administración distrital. y 10 asistencias técnicas correspondientes a las mesas preparatorias de las Mesas de Gestión Territorial para movilizar a la administración pública distrital a los territorios que requieren asistencia para el desarrollo de proyectos o programas con impacto para el distrito capital. </t>
  </si>
  <si>
    <t>Para el trimestre IV de 2025 se desarrollaron 21 asistencias y/o asesorías técnicas en materia de asuntos políticos.</t>
  </si>
  <si>
    <t>Actas e informes de las asistencias y asesorías técnicas realizadas en materia de asuntos políticos.</t>
  </si>
  <si>
    <t>Para el trimestre I de 2026 se desarrollaron 7 asistencias y/o asesorías técnicas en materia de asuntos políticos. Se discriminan de la siguiente manera: 3 mesas de asesoría técnica en mesas de unificación de comentarios para proyectos de acuerdo por parte de la administración distrital determinandose como ""Viable"" coordinando con  Ambiente; Desarrollo; Gobierno; Hacienda; Cultura; Jurídica y Concejales. 
4 Mesas preparatorias de Gestión Territorial. En enero se realizó 1 mesa al igual que en febrero y para marzo se registraron 2 mesas. Es importante mencionar que esta meta es a demanda y durante el primer trimestre solo fueron solicitadas por los actores políticos siete (7) asistencias, por tanto, no se alcanzó la proyección de 21. Es posible que, posterior a las elecciones Presidenciales, esta dinámica se reactive y las asistencias y/o asesorías sean demandas por los actores políticos.</t>
  </si>
  <si>
    <t>1 Informe con el cumplimiento de las asistencias y/o asesorías.
3 Grabaciones de mesas de trabajo de unificación de comentarios de proyectos de acuerdo, listados de asistencias de las mismas y actas. 
4 actas de mesas preparatorias de gestión territorial.</t>
  </si>
  <si>
    <t>Para el trimestre II de 2026 se desarrollaron 17 asistencias y/o asesorías técnicas en materia de asuntos políticos. Se discriminan de la siguiente manera: 3 mesas de asesoría técnica en mesas de unificación de comentarios y sanción de proyectos de acuerdo por parte de la administración distrital coordinando con:
Subdirección de Asuntos Religiosos (SDG)
Secretaría Distrital de Salud
Secretaría Distrital de Cultura, Recreación y Deporte
Secretaría de Educación del Distrito
Secretaría Distrital de Desarrollo Económico
Secretaría Distrital de Seguridad, Convivencia y Justicia
Secretaría Distrital de Planeación
Secretaría General de la Alcaldía Mayor de Bogotá
Secretaría Jurídica Distrital
Secretaría Distrital de Hacienda
Concejales responsables
14 Mesas preparatorias de Gestión Territorial. En abril se realizaron 8 mesas, en mayo 4 mesas y en junio 2. Es importante mencionar que esta meta es a demanda y durante el segundo trimestre fueron solicitadas por los actores políticos siete (17) asistencias, por tanto, no se alcanzó la proyección de 21.</t>
  </si>
  <si>
    <t>1 Informe con el cumplimiento de las asistencias y/o asesorías.
1 Grabación de mesa de trabajo de unificación de comentarios de proyectos de acuerdo PA 948-2025 y PA 153-2026, listado de asistencia y acta.
1 acta de proyecto de acuerdo 368-2026
1 acta de proyecto de acuerdo PA SANCIÓN
14 actas de mesas preparatorias de gestión territorial.</t>
  </si>
  <si>
    <t>PROGRAMACIÓN Y SEGUIMIENTO PLAN ESTRATÉGICO INSTITUCIONAL
Objetivos Estratégicos</t>
  </si>
  <si>
    <t>No. OE</t>
  </si>
  <si>
    <t>PONDERACIÓN META ESTRATÉGICA</t>
  </si>
  <si>
    <t>APORTE META ESTRATÉGICA</t>
  </si>
  <si>
    <t>AVANCE OBJETIVO ESTRATÉGICO</t>
  </si>
  <si>
    <t xml:space="preserve">Fortalecer la identidad de ciudad mediante la comunicación estratégica y la innovación publica y social, generando cambios comportamentales y valor público. </t>
  </si>
  <si>
    <t>1.1</t>
  </si>
  <si>
    <t>1.2</t>
  </si>
  <si>
    <t>Fomentar la promoción, garantía, protección, respeto y apropiación de los Derechos Humanos, la Libertad Religiosa y de conciencia, el Dialogo, la convivencia pacífica y la lucha contra el racismo.</t>
  </si>
  <si>
    <t>2.1</t>
  </si>
  <si>
    <t>2.2</t>
  </si>
  <si>
    <t>2.3</t>
  </si>
  <si>
    <t>2.4</t>
  </si>
  <si>
    <t>2.5</t>
  </si>
  <si>
    <t>2.6</t>
  </si>
  <si>
    <t>Propiciar la revolución del servicio público con criterios de calidad, calidez, eficacia, oportunidad, sostenibilidad y transformación digital.</t>
  </si>
  <si>
    <t>3.1</t>
  </si>
  <si>
    <t>3.2</t>
  </si>
  <si>
    <t>3.3</t>
  </si>
  <si>
    <t>3.4</t>
  </si>
  <si>
    <t>3.5</t>
  </si>
  <si>
    <t>3.6</t>
  </si>
  <si>
    <t>3.7</t>
  </si>
  <si>
    <t>Fortalecer la articulación de la administración pública central y local para una gestión local y policiva más efectiva y transparente.</t>
  </si>
  <si>
    <t>4.1</t>
  </si>
  <si>
    <t>4.2</t>
  </si>
  <si>
    <t>4.3</t>
  </si>
  <si>
    <t>4.4</t>
  </si>
  <si>
    <t>4.5</t>
  </si>
  <si>
    <t xml:space="preserve">Promover la transparencia, la integridad y la participación en la gestión pública, para mejorar la gobernabilidad democrática distrital y local. </t>
  </si>
  <si>
    <t>5.1</t>
  </si>
  <si>
    <t>5.2</t>
  </si>
  <si>
    <t>5.3</t>
  </si>
  <si>
    <t>5.4</t>
  </si>
  <si>
    <t>5.5</t>
  </si>
  <si>
    <t>5.6</t>
  </si>
  <si>
    <t>CONTROL DE CAMBIOS</t>
  </si>
  <si>
    <t>Versión</t>
  </si>
  <si>
    <t>Fecha</t>
  </si>
  <si>
    <t>Descripción</t>
  </si>
  <si>
    <t>Se publica la formulación del Plan Estratégico Institucional aprobada por el Comité Institucional de Gestión y Desempeño, incluyendo la programación de los periodos 2024-III, 2024-IV, 2025-I, 2025-II, 2025-III y 2025-IV.</t>
  </si>
  <si>
    <t xml:space="preserve">Se publica seguimiento del Plan Estratégico Institucional con corte a 31/03/2025. </t>
  </si>
  <si>
    <t>Se publica seguimiento del Plan Estratégico Institucional con corte a 30/06/2025.</t>
  </si>
  <si>
    <t>Se publica seguimiento del Plan Estratégico Institucional con corte a 30/09/2025.</t>
  </si>
  <si>
    <t>5</t>
  </si>
  <si>
    <t>Se publica seguimiento del Plan Estratégico Institucional con corte a 31/12/2025.
Se modifica el Plan Estratégico Institucional, incluyendo la asociación a los Objetivos de Desarrollo Sostenible, y se eliminan las metas 2.1 y 3.1 en su programación para las vigencias 2026, 2027 y 2028, de acuerdo con la decisión tomada por el Comité Institucional de Gestión y Desempeño en su sesión del 16 de diciembre de 2025.</t>
  </si>
  <si>
    <t>6</t>
  </si>
  <si>
    <t>Se publica la programación para la vigencia 2026 del Plan Estratégico Institucional aprobada por el Comité Institucional de Gestión y Desempeño en sesión del 27 de enero de 2026.</t>
  </si>
  <si>
    <t>7</t>
  </si>
  <si>
    <t>Se publica seguimiento del Plan Estratégico Institucional con corte a 31/03/2026.</t>
  </si>
  <si>
    <t>Se publica seguimiento del Plan Estratégico Institucional con corte a 30/06/2026.</t>
  </si>
  <si>
    <t>INSTRUCCIONES DE DILIGENCIAMIENTO - PLAN ESTRATÉGICO INSTITUCIONAL</t>
  </si>
  <si>
    <t>HOJA 1. MISIONALES</t>
  </si>
  <si>
    <t>VARIABLE</t>
  </si>
  <si>
    <t>INSTRUCCIONES DE DILIGENCIAMIENTO</t>
  </si>
  <si>
    <t>Seleccione el proceso misional que entrega el producto y/o servicio</t>
  </si>
  <si>
    <t>Escriba el nombre del producto y/o servicio misional que satisface una necesidad o garantiza un derecho de la ciudadanía y/o grupo de interés.</t>
  </si>
  <si>
    <t>ACTORES - USUARIO</t>
  </si>
  <si>
    <t>Indique el nombre genérico del usuario directo del producto y/o servicio que satisface su necesidad o es beneficiario de la garantía de un derecho</t>
  </si>
  <si>
    <t>ACTORES - OTRAS PARTES INTERESADAS</t>
  </si>
  <si>
    <t>Indique el nombre genérico de los grupos de valor y/o partes interesadas que tienen algún interés en el producto y/o servicio misional</t>
  </si>
  <si>
    <t xml:space="preserve">Describa cuáles son las necesidades o requerimientos que tienen los actores frente al producto / servicio 
Ejemplo:  Recibir atención para la garantía, protección o restitución de derechos asociados a las diferentes rutas de atención con las que cuenta la SDG. </t>
  </si>
  <si>
    <t>Describa brevemente para cada producto o servicio las problemáticas y/o oportunidades de mejora que ameriten una acción estratégica durante el cuatrienio, que esté o no asociada al plan de desarrollo o a una política pública.  
Para ello puede guiarse de las siguientes preguntas orientadoras:  
-¿Qué debería dejarse de hacer?
-¿Qué debería modernizarse o mejorarse?
-¿Qué oportunidades o nuevos escenarios se pueden aprovechar para aumentar la satisfacción de los usuarios y/o grupos de valor?</t>
  </si>
  <si>
    <t>TEMA CLAVE</t>
  </si>
  <si>
    <t>Seleccione el eje estratégico para el cual va a identificar la problemática institucional, de acuerdo con la priorización realizada por el Secretario de Gobierno.</t>
  </si>
  <si>
    <t xml:space="preserve">META PLAN DE DESARROLLO </t>
  </si>
  <si>
    <t>Seleccione la meta del plan de desarrollo a la cual está asociada la problemática, si no tiene, indique NO APLICA</t>
  </si>
  <si>
    <t>Elabore una propuesta de objetivo estratégico. 
Para ello tenga en cuenta que un OE es un enunciado escrito sobre resultados a alcanzar en el cuatrienio. Estos deben ser susceptibles ser cuantificados y medidos para determinar su nivel de avance con relación a las acciones planteadas en un horizonte de tiempo de cuatro años.
Se recomienda la estructura: 
Verbo fuerte + objeto + complemento (atributos o características a obtener)</t>
  </si>
  <si>
    <t>Marque con X la estrategia o  curso de acción requerido para dar cumplimiento al objetivo estratégico, según las opciones. Seleccione entre 1 y máximo 3 opciones.</t>
  </si>
  <si>
    <t>HOJA 2. NO MISIONALES</t>
  </si>
  <si>
    <t>POLÍTICA MIPG</t>
  </si>
  <si>
    <t>Este campo está prediligenciado con los nombres de las políticas de MIPG establecidas por el Modelo Integrado de Planeación y Gestión.</t>
  </si>
  <si>
    <t>En se campo de debe incluir el(los) nombre(s) de  la(s) áreas responsables de las políticas de MIPG establecidas por el Modelo Integrado de Planeación y Gestión.</t>
  </si>
  <si>
    <t>Si la política de MIPG tiene una problemática u oportunidad estratégica que amerite la implementación y seguimiento de acciones estratégicas (cruciales) durante el cuatrienio. Para ello tenga en cuenta, entre otros aspectos, los resultados del Índice de desempeño institucional IDI, publicados en:
https://www1.funcionpublica.gov.co/web/mipg/resultados-medicion
Describa brevemente la problemática / oportunidad de mejora de la política de MIPG.
Para ello puede guiarse de las siguientes preguntas orientadoras:  
-¿Qué debería dejarse de hacer?
-¿Qué debería modernizarse o mejorarse?
-¿Qué debería transformarse?</t>
  </si>
  <si>
    <t>Seleccione de la lista desplegable, el proceso asociado a la Política de MIPG, es decir, el responsable de coordinar la implementación de la política en la entidad</t>
  </si>
  <si>
    <t>EJE ESTRATÉGICO SECRETARIO</t>
  </si>
  <si>
    <t>HOJA 3. METAS ESTRATÉGICAS</t>
  </si>
  <si>
    <t>Transcriba el Objetivo Estratégico para el cual se formula la meta estratégica</t>
  </si>
  <si>
    <t>Es el resultado concreto que se espera alcanzar en un periodo de tiempo, que aporta al cumplimiento del objetivo estratégico.
La meta estratégica se debe redactar iniciando con un verbo en infinitivo fuerte, seguido de una magnitud o cantidad, una unidad de medida que se encuentre en términos numéricos o porcentuales y finalmente el complemento, siguiendo esta estructura: 
Verbo fuerte + magnitud + unidad de medida + complemento</t>
  </si>
  <si>
    <t>Indique un nombre corto que refleje lo que pretende medir. 
Ej. Porcentaje de presupuesto ejecutado en Innovación</t>
  </si>
  <si>
    <t>Indique la fórmula (relación entre variables) que permite medir el cumplimiento de la meta. Debe existir una coherencia lógica entre la magnitud y unidad de medida de la meta y las variables del indicador. 
Ej. ((Número de personas capacitadas en …. / Número de funcionarios ) * 100)</t>
  </si>
  <si>
    <t>Escriba como se interpreta el resultado del indicador. Ej. 
- Porcentaje de ____
- Informes ______
- Intervenciones realizadas</t>
  </si>
  <si>
    <t xml:space="preserve">Indique el tipo de indicador: 
- Eficancia 
- Eficiencia 
- Efectividad </t>
  </si>
  <si>
    <t>La frecuencia de medición es Trimestral, por lo tanto no se debe diligenciar este campo con otra información.</t>
  </si>
  <si>
    <t>Indique la herramienta o aplicativo donde reposa la información que da origen a la información que se reporta, y permite su verificación o validación detallada.</t>
  </si>
  <si>
    <t>Indique el nombre de la evidencia que se aportará durante el seguimiento. 
Ej. 
- Informe de XX
- Evidencia de reunión
- Reporte XXX
- Fotografías de XX
NOTA:  NO incluya URL, link o enlaces a aplicativos.</t>
  </si>
  <si>
    <t>Indique el área responsable de cumplir o ejecutar la meta y por lo tanto, de reportar el indicador.
EJ. Subsecretaría de Gestión Local</t>
  </si>
  <si>
    <t>Valor inicial que se toma como referencia para comparar el avance de la meta estratégica y su indicador. Es imporante indicar la magnitud, unidad de medida y la vigencia en la cual se obtuvo, así como información relevante para su comparación.
EJ. 1537 personas capacitadas en transparencia en la vigencia 2023.</t>
  </si>
  <si>
    <t>De acuerdo con el comportamiento de la meta y la acumulación o no de los datos para el cuatrienio, seleccione una de las siguientes opciones (según corresponda): 
- Suma
- Creciente
- Decreciente
- Constante</t>
  </si>
  <si>
    <t>Indique la magnitud esperada para el año o vigencia.</t>
  </si>
  <si>
    <t>Indique la magnitud alcanzada para el año o vigencia. El dato se acumula para la vigencia de acuerdo con el tipo de programación.</t>
  </si>
  <si>
    <t>Es el porcentaje obtenido como resultado de dividir lo ejecutado acumulado entre lo programado acumulado, de acuerdo con el tipo de programación del indicador.</t>
  </si>
  <si>
    <t>Es el porcentaje de avance acumulado del indicador durante el cuatrienio, de acuerdo con el tipo de programación.</t>
  </si>
  <si>
    <t>Indique el año para el cual se está realizando la medición del indicador</t>
  </si>
  <si>
    <t>Corresponde al lapso de tiempo del periodo de medición trimestral (I: enero - marzo; II: abril - junio; III: julio - septiembre; IV: octubre - diciembre) para la medición del indicador estratégico.</t>
  </si>
  <si>
    <t>Es la cantidad o magnitud programada para el periodo de medición, de acuerdo con la unidad de medida. Ej. 40% (es decir, para el ejemplo, se espera que para el periodo el nivel de cobertura del programa de capacitación sea del 40%)
Debe ser coherente con el tipo de programación y con la programación de la vigencia evaluada.</t>
  </si>
  <si>
    <t>Es la cantidad o magnitud alcanzada o lograda para el periodo de medición. 
Ej. 30% (es decir, para el ejemplo, se logró  para el periodo el nivel de cobertura del programa de capacitación)
Debe ser coherente con las evidencias que soportan el resultado y con las variables del indicador.</t>
  </si>
  <si>
    <t xml:space="preserve">Es el resultado de dividir la magnitud ejecutada sobre la magnitud programada para el periodo de medición. Ej. 30%/40% dado como resultado de la medición:  75% </t>
  </si>
  <si>
    <t>Describa los resultados obtenidos del avance del indicador frente a lo programado. Si no se cumplió la meta del periodo, identifique la(s) causa(s) y las posibles soluciones. El análisis debe considerar además la descripción de las  variables del indicador.</t>
  </si>
  <si>
    <t>Referencie la ruta de ubicación para el acceso a la evidencia de soporte del cumplimiento.</t>
  </si>
  <si>
    <t>HOJA 4. AVANCE OBJETIVOS ESTRATÉGICOS</t>
  </si>
  <si>
    <t>Transcriba el Objetivo Estratégico establecido en el Plan</t>
  </si>
  <si>
    <t xml:space="preserve">No. </t>
  </si>
  <si>
    <t>Indique el número de la meta estratégica establecido por la Oficina Asesora de Planeación de la SDG</t>
  </si>
  <si>
    <t>Transcriba la Meta Estratégica establecida en el Plan</t>
  </si>
  <si>
    <t>PESO PONDERADO META ESTRATÉGICA</t>
  </si>
  <si>
    <t>Asigne un peso porcentual de la meta estratégica para el cumplimiento del objetivo estratégico, el cual representa su grado de contribución a su logro. La sumatoria de los pesos ponderados de las metas que componen el objetivo estratégico debe ser igual al 100%.</t>
  </si>
  <si>
    <t>Indique los años de programación del indicador.</t>
  </si>
  <si>
    <t>AÑO X</t>
  </si>
  <si>
    <t>Porcentaje de avance del indicador para el año de programación. El porceje se debe acumular entre vigencias y de acuerdo con el tipo de programación. Este dato se obtiene del campo % AVANCE ACUMULADO CUATRIENIO, de la hoja METAS ESTRATÉGICAS</t>
  </si>
  <si>
    <t>Es el resultado % de multiplicar el peso ponderado de la meta por el % de avance acumulado para el último periodo medido.</t>
  </si>
  <si>
    <t>Es la sumatoria del aporte de las metas estratégicas que componen el objetivo estratégico. Indica el porcentaje de avance acumulado del objetivo estratégico.</t>
  </si>
  <si>
    <t xml:space="preserve">Proceso </t>
  </si>
  <si>
    <t>PROCESOS MISIONALES</t>
  </si>
  <si>
    <t>PROCESOS no MISIONALES</t>
  </si>
  <si>
    <t>Política de MIPG</t>
  </si>
  <si>
    <t>TEMAS CLAVES DESPACHO</t>
  </si>
  <si>
    <t>TIPO DE ACTOR</t>
  </si>
  <si>
    <t>DEPENDENCIAS</t>
  </si>
  <si>
    <t>FRECUENCIA</t>
  </si>
  <si>
    <t>PERIODO</t>
  </si>
  <si>
    <t>ENTIDAD</t>
  </si>
  <si>
    <t>METAS PDD</t>
  </si>
  <si>
    <t>Política de Gestión Estratégica del Talento Humano</t>
  </si>
  <si>
    <t>Persona natural</t>
  </si>
  <si>
    <t>SI</t>
  </si>
  <si>
    <t>Despacho</t>
  </si>
  <si>
    <t>Mensual</t>
  </si>
  <si>
    <t>Enero</t>
  </si>
  <si>
    <t>SDG- Secretaría Distrital de Gobierno</t>
  </si>
  <si>
    <t>Control Disciplinario</t>
  </si>
  <si>
    <t>Persona jurídica</t>
  </si>
  <si>
    <t>NO</t>
  </si>
  <si>
    <t>Bimensual</t>
  </si>
  <si>
    <t>Febrero</t>
  </si>
  <si>
    <t>Enero-Febrero</t>
  </si>
  <si>
    <t>IDPAC- Instituto Distrital de la Participación y Acción Comunal</t>
  </si>
  <si>
    <t>Evaluación Independiente</t>
  </si>
  <si>
    <t>Colectivo - organización</t>
  </si>
  <si>
    <t>Decreciente</t>
  </si>
  <si>
    <t>Marzo</t>
  </si>
  <si>
    <t>Enero-Marzo</t>
  </si>
  <si>
    <t>DADEP- Departamento Administrativo de la Defensoría del Espacio Público</t>
  </si>
  <si>
    <t>Política de Gestión Presupuestal y Eficiencia del Gasto Público</t>
  </si>
  <si>
    <t xml:space="preserve">4- Rollos legendarios </t>
  </si>
  <si>
    <t>Cuatrimestral</t>
  </si>
  <si>
    <t>Abril</t>
  </si>
  <si>
    <t>Enero-Abril</t>
  </si>
  <si>
    <t>SDG - SGGD - Adoptar en las 20 localidades el Sistema Distrital de Derechos Humanos en el marco de las acciones de la política pública Integral de Derechos Humanos, de la política sobre la Lucha contra la Trata de Personas, y la política pública para la Población Migrante Internacional.</t>
  </si>
  <si>
    <t>Gestion Pública Territorial Local</t>
  </si>
  <si>
    <t>Política de Compras y Contratación Pública</t>
  </si>
  <si>
    <t>Mayo</t>
  </si>
  <si>
    <t>Enero-Junio</t>
  </si>
  <si>
    <t>Gestión Corporativa Institucional</t>
  </si>
  <si>
    <t>Política de Fortalecimiento organizacional y simplificación de procesos</t>
  </si>
  <si>
    <t>Anual</t>
  </si>
  <si>
    <t>Junio</t>
  </si>
  <si>
    <t>Enero-Diciembre</t>
  </si>
  <si>
    <t>Oficina de Control Disciplinario Interno</t>
  </si>
  <si>
    <t>Julio</t>
  </si>
  <si>
    <t>SDG - SGGD - Fortalecer un (1) programa junto con sus estrategias para el fomento de la cultura ciudadana la convivencia y la prevención de las violencias asociadas al fútbol</t>
  </si>
  <si>
    <t>Gestión del Patrimonio Documental</t>
  </si>
  <si>
    <t>Oficina de Control Interno</t>
  </si>
  <si>
    <t>Agosto</t>
  </si>
  <si>
    <t>SDG - SGGD - Fortalecer un (1) programa de atención integral en el marco del diálogo social y la convivencia, articulando acciones con las organizaciónes de DDHH para la atención de situaciones de convivencia y conflictividad social en Bogotá.</t>
  </si>
  <si>
    <t>Política de Participación Ciudadana en la Gestión Pública</t>
  </si>
  <si>
    <t>Subsecretaría para la Gobernabilidad y Garantía de Derechos</t>
  </si>
  <si>
    <t>Septiembre</t>
  </si>
  <si>
    <t>Marzo-Abril</t>
  </si>
  <si>
    <t>Octubre</t>
  </si>
  <si>
    <t>Planeación y Gestión Sectorial</t>
  </si>
  <si>
    <t>Política de Transparencia, acceso a la información pública y lucha contra la corrupción</t>
  </si>
  <si>
    <t>Subdirección de Libertad Religiosa y de Conciencia</t>
  </si>
  <si>
    <t>Noviembre</t>
  </si>
  <si>
    <t>Abril-Junio</t>
  </si>
  <si>
    <t>SDG - SGGD - Implementar una (1) estrategia de participación ciudadana en las 20 localidades con enfoque de género, poblacional y diferencial en el marco de presupuestos participativos Gobierno Abierto de Bogotá.</t>
  </si>
  <si>
    <t>Política de Seguridad Digital</t>
  </si>
  <si>
    <t>Diciembre</t>
  </si>
  <si>
    <t>SDG - SGGD - Implementar un (1) plan de fortalecimiento a Consejos y Plataformas de Juventud</t>
  </si>
  <si>
    <t>No aplica</t>
  </si>
  <si>
    <t>Mayo-Junio</t>
  </si>
  <si>
    <t>SDG - SGGD - Implementar el 100% de los productos a cargo del Secretaría Distrital de Gobierno consignados en los planes de acción de las Políticas Públicas para los pueblos y comunidades Indígenas, así como su capítulo Muisca, para el pueblo Rrom o Gitano, comunidades Negras, Afrocolombianos, y su capítulo Palenquero y para la comunidad raizal para el periodo 2024-2028.</t>
  </si>
  <si>
    <t>Subdirección de Asuntos Indígenas y Rrom</t>
  </si>
  <si>
    <t>Mayo-Agosto</t>
  </si>
  <si>
    <t>Política de Seguimiento y evaluación de la gestión institucional</t>
  </si>
  <si>
    <t>Subdirección de Asuntos para Comunidades Negras, Afrocolombianas, Raizales y Palenqueras</t>
  </si>
  <si>
    <t>SDG - SGGD - Desarrollar una (1) estrategia para promover la implementación del enfoque diferencial étnico y el desarrollo de procesos de gestión de conocimiento sobre los grupos étnicos en la ciudad, como medidas para combatir el racismo y la discriminación, con un enfoque de mujer, género, familia y generaciones</t>
  </si>
  <si>
    <t>Política de Gestión Documental</t>
  </si>
  <si>
    <t>Julio-Agosto</t>
  </si>
  <si>
    <t>Dirección para la Gestión del Desarrollo Local</t>
  </si>
  <si>
    <t>Septiembre-Octubre</t>
  </si>
  <si>
    <t>Noviembre-Diciembre</t>
  </si>
  <si>
    <t>Julio-Diciembre</t>
  </si>
  <si>
    <t>Política de Control Interno</t>
  </si>
  <si>
    <t>Julio-Septiembre</t>
  </si>
  <si>
    <t>NO APLICA</t>
  </si>
  <si>
    <t>Dirección Financiera</t>
  </si>
  <si>
    <t>Dirección de Contratación</t>
  </si>
  <si>
    <t>Dirección de Gestión de Talento Humano</t>
  </si>
  <si>
    <t>Octubre-Diciembre</t>
  </si>
  <si>
    <t>Septiembre-Diciembre</t>
  </si>
  <si>
    <t>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</si>
</sst>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0"/>
  </numFmts>
  <fonts count="41">
    <font>
      <sz val="11"/>
      <color indexed="8"/>
      <name val="Aptos Narrow"/>
    </font>
    <font>
      <b/>
      <sz val="11"/>
      <color indexed="16"/>
      <name val="Aptos Narrow"/>
      <family val="2"/>
    </font>
    <font>
      <b/>
      <sz val="11"/>
      <color indexed="8"/>
      <name val="Aptos Narrow"/>
      <family val="2"/>
    </font>
    <font>
      <b/>
      <sz val="22"/>
      <color indexed="16"/>
      <name val="Aptos Narrow"/>
      <family val="2"/>
    </font>
    <font>
      <sz val="10"/>
      <color indexed="8"/>
      <name val="Aptos Display"/>
      <family val="2"/>
    </font>
    <font>
      <b/>
      <sz val="16"/>
      <color indexed="16"/>
      <name val="Aptos Narrow"/>
      <family val="2"/>
    </font>
    <font>
      <sz val="11"/>
      <color indexed="8"/>
      <name val="Helvetica Neue"/>
    </font>
    <font>
      <b/>
      <sz val="8"/>
      <color indexed="16"/>
      <name val="Aptos Narrow"/>
      <family val="2"/>
    </font>
    <font>
      <b/>
      <sz val="16"/>
      <color indexed="8"/>
      <name val="Aptos Narrow"/>
      <family val="2"/>
    </font>
    <font>
      <sz val="11"/>
      <color indexed="17"/>
      <name val="Aptos Narrow"/>
      <family val="2"/>
    </font>
    <font>
      <b/>
      <sz val="16"/>
      <color indexed="17"/>
      <name val="Aptos Narrow"/>
      <family val="2"/>
    </font>
    <font>
      <sz val="11"/>
      <color indexed="29"/>
      <name val="Aptos Narrow"/>
      <family val="2"/>
    </font>
    <font>
      <sz val="11"/>
      <color indexed="30"/>
      <name val="Aptos Narrow"/>
      <family val="2"/>
    </font>
    <font>
      <b/>
      <sz val="18"/>
      <color indexed="8"/>
      <name val="Aptos Display"/>
      <family val="2"/>
    </font>
    <font>
      <sz val="11"/>
      <color indexed="8"/>
      <name val="Aptos Display"/>
      <family val="2"/>
    </font>
    <font>
      <sz val="16"/>
      <color indexed="8"/>
      <name val="Arial"/>
      <family val="2"/>
    </font>
    <font>
      <b/>
      <sz val="11"/>
      <color indexed="8"/>
      <name val="Aptos Display"/>
      <family val="2"/>
    </font>
    <font>
      <sz val="12"/>
      <color indexed="8"/>
      <name val="Aptos Display"/>
      <family val="2"/>
    </font>
    <font>
      <b/>
      <sz val="11"/>
      <color indexed="16"/>
      <name val="Aptos Display"/>
      <family val="2"/>
    </font>
    <font>
      <b/>
      <sz val="12"/>
      <color indexed="16"/>
      <name val="Aptos Display"/>
      <family val="2"/>
    </font>
    <font>
      <sz val="14"/>
      <color indexed="8"/>
      <name val="Aptos Display"/>
      <family val="2"/>
    </font>
    <font>
      <b/>
      <sz val="10"/>
      <color indexed="16"/>
      <name val="Aptos Narrow"/>
      <family val="2"/>
    </font>
    <font>
      <sz val="12"/>
      <color indexed="8"/>
      <name val="Aptos Narrow"/>
      <family val="2"/>
    </font>
    <font>
      <sz val="10"/>
      <color indexed="8"/>
      <name val="Aptos Narrow"/>
      <family val="2"/>
    </font>
    <font>
      <b/>
      <sz val="12"/>
      <color indexed="8"/>
      <name val="Aptos Display"/>
      <family val="2"/>
    </font>
    <font>
      <b/>
      <u/>
      <sz val="16"/>
      <color indexed="8"/>
      <name val="Aptos Narrow"/>
      <family val="2"/>
    </font>
    <font>
      <sz val="11"/>
      <color indexed="8"/>
      <name val="Aptos"/>
      <family val="2"/>
    </font>
    <font>
      <b/>
      <sz val="11"/>
      <color rgb="FFC00000"/>
      <name val="Aptos Narrow"/>
      <family val="2"/>
    </font>
    <font>
      <b/>
      <sz val="8"/>
      <color rgb="FFC00000"/>
      <name val="Aptos Narrow"/>
      <family val="2"/>
    </font>
    <font>
      <sz val="11"/>
      <color indexed="8"/>
      <name val="Aptos Narrow"/>
      <family val="2"/>
    </font>
    <font>
      <sz val="11"/>
      <color rgb="FF000000"/>
      <name val="Aptos Narrow"/>
      <family val="2"/>
    </font>
    <font>
      <sz val="11"/>
      <color indexed="8"/>
      <name val="Aptos Narrow"/>
      <family val="2"/>
    </font>
    <font>
      <sz val="11"/>
      <color rgb="FF000000"/>
      <name val="Aptos Display"/>
      <family val="2"/>
    </font>
    <font>
      <b/>
      <sz val="20"/>
      <color indexed="8"/>
      <name val="Aptos Narrow"/>
      <family val="2"/>
    </font>
    <font>
      <i/>
      <sz val="11"/>
      <color rgb="FF000000"/>
      <name val="Aptos Display"/>
      <family val="2"/>
    </font>
    <font>
      <u/>
      <sz val="11"/>
      <color theme="10"/>
      <name val="Aptos Narrow"/>
      <family val="2"/>
    </font>
    <font>
      <b/>
      <sz val="10"/>
      <color indexed="8"/>
      <name val="Aptos Narrow"/>
      <family val="2"/>
    </font>
    <font>
      <b/>
      <sz val="11"/>
      <color rgb="FF000000"/>
      <name val="Aptos Display"/>
      <family val="2"/>
    </font>
    <font>
      <sz val="12"/>
      <color rgb="FF000000"/>
      <name val="Aptos Display"/>
      <family val="2"/>
    </font>
    <font>
      <sz val="11"/>
      <color rgb="FF000000"/>
      <name val="Calibri"/>
      <family val="2"/>
    </font>
    <font>
      <sz val="11"/>
      <color rgb="FF000000"/>
      <name val="Aptos Narrow"/>
    </font>
  </fonts>
  <fills count="8">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28"/>
        <bgColor auto="1"/>
      </patternFill>
    </fill>
    <fill>
      <patternFill patternType="solid">
        <fgColor indexed="31"/>
        <bgColor auto="1"/>
      </patternFill>
    </fill>
    <fill>
      <patternFill patternType="solid">
        <fgColor rgb="FFFFFFFF"/>
        <bgColor rgb="FF000000"/>
      </patternFill>
    </fill>
    <fill>
      <patternFill patternType="solid">
        <fgColor rgb="FFF2F2F2"/>
        <bgColor rgb="FF000000"/>
      </patternFill>
    </fill>
  </fills>
  <borders count="98">
    <border>
      <left/>
      <right/>
      <top/>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22"/>
      </left>
      <right style="thin">
        <color indexed="22"/>
      </right>
      <top style="thin">
        <color indexed="8"/>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8"/>
      </right>
      <top style="thin">
        <color indexed="8"/>
      </top>
      <bottom style="thin">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style="thin">
        <color indexed="22"/>
      </top>
      <bottom/>
      <diagonal/>
    </border>
    <border>
      <left/>
      <right style="thin">
        <color indexed="22"/>
      </right>
      <top style="thin">
        <color indexed="22"/>
      </top>
      <bottom/>
      <diagonal/>
    </border>
    <border>
      <left style="medium">
        <color indexed="8"/>
      </left>
      <right/>
      <top/>
      <bottom/>
      <diagonal/>
    </border>
    <border>
      <left/>
      <right/>
      <top/>
      <bottom/>
      <diagonal/>
    </border>
    <border>
      <left/>
      <right style="medium">
        <color indexed="8"/>
      </right>
      <top/>
      <bottom/>
      <diagonal/>
    </border>
    <border>
      <left/>
      <right style="thin">
        <color indexed="22"/>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thin">
        <color indexed="22"/>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thin">
        <color indexed="8"/>
      </right>
      <top style="thin">
        <color indexed="8"/>
      </top>
      <bottom style="thin">
        <color indexed="8"/>
      </bottom>
      <diagonal/>
    </border>
    <border>
      <left style="medium">
        <color indexed="8"/>
      </left>
      <right/>
      <top/>
      <bottom style="thin">
        <color indexed="22"/>
      </bottom>
      <diagonal/>
    </border>
    <border>
      <left/>
      <right style="thin">
        <color indexed="22"/>
      </right>
      <top/>
      <bottom style="thin">
        <color indexed="22"/>
      </bottom>
      <diagonal/>
    </border>
    <border>
      <left style="medium">
        <color indexed="8"/>
      </left>
      <right style="thin">
        <color indexed="22"/>
      </right>
      <top style="thin">
        <color indexed="22"/>
      </top>
      <bottom/>
      <diagonal/>
    </border>
    <border>
      <left style="medium">
        <color indexed="8"/>
      </left>
      <right style="thin">
        <color indexed="22"/>
      </right>
      <top/>
      <bottom/>
      <diagonal/>
    </border>
    <border>
      <left style="thin">
        <color indexed="8"/>
      </left>
      <right style="thin">
        <color indexed="8"/>
      </right>
      <top style="medium">
        <color indexed="8"/>
      </top>
      <bottom/>
      <diagonal/>
    </border>
    <border>
      <left style="thin">
        <color indexed="8"/>
      </left>
      <right style="thin">
        <color indexed="8"/>
      </right>
      <top/>
      <bottom style="medium">
        <color indexed="8"/>
      </bottom>
      <diagonal/>
    </border>
    <border>
      <left style="thin">
        <color indexed="8"/>
      </left>
      <right style="thin">
        <color indexed="8"/>
      </right>
      <top style="thin">
        <color indexed="8"/>
      </top>
      <bottom style="thin">
        <color indexed="22"/>
      </bottom>
      <diagonal/>
    </border>
    <border>
      <left style="thin">
        <color indexed="8"/>
      </left>
      <right style="thin">
        <color indexed="8"/>
      </right>
      <top style="thin">
        <color indexed="22"/>
      </top>
      <bottom style="thin">
        <color indexed="8"/>
      </bottom>
      <diagonal/>
    </border>
    <border>
      <left style="medium">
        <color indexed="8"/>
      </left>
      <right style="thin">
        <color indexed="22"/>
      </right>
      <top/>
      <bottom style="thin">
        <color indexed="22"/>
      </bottom>
      <diagonal/>
    </border>
    <border>
      <left style="thin">
        <color indexed="22"/>
      </left>
      <right/>
      <top style="medium">
        <color indexed="8"/>
      </top>
      <bottom style="thin">
        <color indexed="8"/>
      </bottom>
      <diagonal/>
    </border>
    <border>
      <left/>
      <right/>
      <top style="medium">
        <color indexed="8"/>
      </top>
      <bottom style="thin">
        <color indexed="8"/>
      </bottom>
      <diagonal/>
    </border>
    <border>
      <left/>
      <right style="thin">
        <color indexed="22"/>
      </right>
      <top style="medium">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top style="thin">
        <color indexed="8"/>
      </top>
      <bottom/>
      <diagonal/>
    </border>
    <border>
      <left/>
      <right/>
      <top style="thin">
        <color indexed="8"/>
      </top>
      <bottom/>
      <diagonal/>
    </border>
    <border>
      <left/>
      <right style="thin">
        <color indexed="22"/>
      </right>
      <top style="thin">
        <color indexed="8"/>
      </top>
      <bottom/>
      <diagonal/>
    </border>
    <border>
      <left style="thin">
        <color indexed="22"/>
      </left>
      <right style="thin">
        <color indexed="8"/>
      </right>
      <top/>
      <bottom/>
      <diagonal/>
    </border>
    <border>
      <left style="thin">
        <color indexed="8"/>
      </left>
      <right/>
      <top/>
      <bottom/>
      <diagonal/>
    </border>
    <border>
      <left style="thin">
        <color indexed="22"/>
      </left>
      <right style="thin">
        <color indexed="8"/>
      </right>
      <top/>
      <bottom style="thin">
        <color indexed="8"/>
      </bottom>
      <diagonal/>
    </border>
    <border>
      <left style="thin">
        <color indexed="22"/>
      </left>
      <right/>
      <top style="thin">
        <color indexed="8"/>
      </top>
      <bottom style="thin">
        <color indexed="8"/>
      </bottom>
      <diagonal/>
    </border>
    <border>
      <left/>
      <right/>
      <top/>
      <bottom style="thin">
        <color indexed="8"/>
      </bottom>
      <diagonal/>
    </border>
    <border>
      <left/>
      <right style="thin">
        <color indexed="22"/>
      </right>
      <top/>
      <bottom style="thin">
        <color indexed="8"/>
      </bottom>
      <diagonal/>
    </border>
    <border>
      <left style="thin">
        <color indexed="8"/>
      </left>
      <right style="thin">
        <color indexed="22"/>
      </right>
      <top style="thin">
        <color indexed="8"/>
      </top>
      <bottom style="thin">
        <color indexed="8"/>
      </bottom>
      <diagonal/>
    </border>
    <border>
      <left style="thin">
        <color indexed="22"/>
      </left>
      <right style="thin">
        <color indexed="22"/>
      </right>
      <top style="thin">
        <color indexed="8"/>
      </top>
      <bottom style="thin">
        <color indexed="8"/>
      </bottom>
      <diagonal/>
    </border>
    <border>
      <left style="medium">
        <color indexed="8"/>
      </left>
      <right style="thin">
        <color indexed="22"/>
      </right>
      <top style="thin">
        <color indexed="22"/>
      </top>
      <bottom style="thin">
        <color indexed="22"/>
      </bottom>
      <diagonal/>
    </border>
    <border>
      <left style="thin">
        <color indexed="8"/>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
      <left style="thin">
        <color indexed="8"/>
      </left>
      <right/>
      <top/>
      <bottom style="thin">
        <color indexed="22"/>
      </bottom>
      <diagonal/>
    </border>
    <border>
      <left style="thin">
        <color indexed="8"/>
      </left>
      <right style="thin">
        <color indexed="8"/>
      </right>
      <top style="thin">
        <color indexed="22"/>
      </top>
      <bottom style="thin">
        <color indexed="22"/>
      </bottom>
      <diagonal/>
    </border>
    <border>
      <left style="thin">
        <color indexed="22"/>
      </left>
      <right/>
      <top style="thin">
        <color indexed="22"/>
      </top>
      <bottom/>
      <diagonal/>
    </border>
    <border>
      <left/>
      <right/>
      <top style="thin">
        <color indexed="22"/>
      </top>
      <bottom/>
      <diagonal/>
    </border>
    <border>
      <left style="thin">
        <color indexed="22"/>
      </left>
      <right style="thin">
        <color indexed="22"/>
      </right>
      <top/>
      <bottom style="thin">
        <color indexed="8"/>
      </bottom>
      <diagonal/>
    </border>
    <border>
      <left style="thin">
        <color indexed="22"/>
      </left>
      <right style="thin">
        <color indexed="22"/>
      </right>
      <top style="thin">
        <color indexed="22"/>
      </top>
      <bottom style="thin">
        <color indexed="8"/>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style="thin">
        <color indexed="22"/>
      </left>
      <right style="thin">
        <color indexed="22"/>
      </right>
      <top/>
      <bottom style="thin">
        <color indexed="22"/>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indexed="8"/>
      </top>
      <bottom style="thin">
        <color indexed="8"/>
      </bottom>
      <diagonal/>
    </border>
    <border>
      <left/>
      <right style="thin">
        <color rgb="FF000000"/>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22"/>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64"/>
      </top>
      <bottom style="thin">
        <color indexed="8"/>
      </bottom>
      <diagonal/>
    </border>
    <border>
      <left style="medium">
        <color indexed="64"/>
      </left>
      <right style="medium">
        <color indexed="8"/>
      </right>
      <top style="medium">
        <color indexed="64"/>
      </top>
      <bottom/>
      <diagonal/>
    </border>
    <border>
      <left style="medium">
        <color indexed="8"/>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8"/>
      </right>
      <top/>
      <bottom/>
      <diagonal/>
    </border>
    <border>
      <left/>
      <right style="medium">
        <color indexed="64"/>
      </right>
      <top/>
      <bottom/>
      <diagonal/>
    </border>
    <border>
      <left style="medium">
        <color indexed="64"/>
      </left>
      <right style="medium">
        <color indexed="8"/>
      </right>
      <top/>
      <bottom style="medium">
        <color indexed="64"/>
      </bottom>
      <diagonal/>
    </border>
    <border>
      <left style="medium">
        <color indexed="8"/>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8"/>
      </left>
      <right/>
      <top style="thin">
        <color rgb="FF000000"/>
      </top>
      <bottom style="thin">
        <color indexed="8"/>
      </bottom>
      <diagonal/>
    </border>
    <border>
      <left/>
      <right/>
      <top style="thin">
        <color rgb="FF000000"/>
      </top>
      <bottom style="thin">
        <color indexed="8"/>
      </bottom>
      <diagonal/>
    </border>
    <border>
      <left/>
      <right style="thin">
        <color indexed="8"/>
      </right>
      <top style="thin">
        <color rgb="FF000000"/>
      </top>
      <bottom style="thin">
        <color indexed="8"/>
      </bottom>
      <diagonal/>
    </border>
    <border>
      <left style="thin">
        <color rgb="FF000000"/>
      </left>
      <right/>
      <top style="thin">
        <color rgb="FF000000"/>
      </top>
      <bottom style="thin">
        <color indexed="8"/>
      </bottom>
      <diagonal/>
    </border>
    <border>
      <left/>
      <right style="thin">
        <color rgb="FF000000"/>
      </right>
      <top style="thin">
        <color rgb="FF000000"/>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bottom/>
      <diagonal/>
    </border>
  </borders>
  <cellStyleXfs count="6">
    <xf numFmtId="0" fontId="0" fillId="0" borderId="0" applyNumberFormat="0" applyFill="0" applyBorder="0" applyProtection="0"/>
    <xf numFmtId="9" fontId="31" fillId="0" borderId="0" applyFont="0" applyFill="0" applyBorder="0" applyAlignment="0" applyProtection="0"/>
    <xf numFmtId="0" fontId="35" fillId="0" borderId="0" applyNumberFormat="0" applyFill="0" applyBorder="0" applyAlignment="0" applyProtection="0"/>
    <xf numFmtId="0" fontId="35" fillId="0" borderId="12" applyNumberFormat="0" applyFill="0" applyBorder="0" applyAlignment="0" applyProtection="0"/>
    <xf numFmtId="0" fontId="29" fillId="0" borderId="12" applyNumberFormat="0" applyFill="0" applyBorder="0" applyProtection="0"/>
    <xf numFmtId="0" fontId="35" fillId="0" borderId="12" applyNumberFormat="0" applyFill="0" applyBorder="0" applyAlignment="0" applyProtection="0"/>
  </cellStyleXfs>
  <cellXfs count="502">
    <xf numFmtId="0" fontId="0" fillId="0" borderId="0" xfId="0"/>
    <xf numFmtId="0" fontId="0" fillId="0" borderId="0" xfId="0" applyNumberFormat="1"/>
    <xf numFmtId="49" fontId="0" fillId="3" borderId="1" xfId="0" applyNumberFormat="1" applyFill="1" applyBorder="1" applyAlignment="1">
      <alignment vertical="top" wrapText="1"/>
    </xf>
    <xf numFmtId="0" fontId="0" fillId="0" borderId="4" xfId="0" applyBorder="1"/>
    <xf numFmtId="0" fontId="0" fillId="0" borderId="4" xfId="0" applyNumberFormat="1" applyBorder="1"/>
    <xf numFmtId="49" fontId="0" fillId="3" borderId="1" xfId="0" applyNumberFormat="1" applyFill="1" applyBorder="1" applyAlignment="1">
      <alignment vertical="center" wrapText="1"/>
    </xf>
    <xf numFmtId="0" fontId="0" fillId="3" borderId="6" xfId="0" applyFill="1" applyBorder="1" applyAlignment="1">
      <alignment vertical="center" wrapText="1"/>
    </xf>
    <xf numFmtId="49" fontId="4" fillId="3" borderId="7" xfId="0" applyNumberFormat="1" applyFont="1" applyFill="1" applyBorder="1" applyAlignment="1">
      <alignment horizontal="right" vertical="center" wrapText="1"/>
    </xf>
    <xf numFmtId="49" fontId="4" fillId="3" borderId="8" xfId="0" applyNumberFormat="1" applyFont="1" applyFill="1" applyBorder="1" applyAlignment="1">
      <alignment horizontal="left" vertical="center"/>
    </xf>
    <xf numFmtId="0" fontId="0" fillId="3" borderId="9" xfId="0" applyFill="1" applyBorder="1" applyAlignment="1">
      <alignment vertical="center" wrapText="1"/>
    </xf>
    <xf numFmtId="0" fontId="0" fillId="3" borderId="10" xfId="0" applyFill="1" applyBorder="1" applyAlignment="1">
      <alignment vertical="center" wrapText="1"/>
    </xf>
    <xf numFmtId="0" fontId="0" fillId="3" borderId="11" xfId="0" applyFill="1" applyBorder="1" applyAlignment="1">
      <alignment vertical="center" wrapText="1"/>
    </xf>
    <xf numFmtId="49" fontId="4" fillId="3" borderId="12" xfId="0" applyNumberFormat="1" applyFont="1" applyFill="1" applyBorder="1" applyAlignment="1">
      <alignment horizontal="right" vertical="center" wrapText="1"/>
    </xf>
    <xf numFmtId="0" fontId="4" fillId="3" borderId="13" xfId="0" applyNumberFormat="1" applyFont="1" applyFill="1" applyBorder="1" applyAlignment="1">
      <alignment horizontal="left" vertical="center"/>
    </xf>
    <xf numFmtId="0" fontId="0" fillId="3" borderId="14" xfId="0" applyFill="1" applyBorder="1" applyAlignment="1">
      <alignment vertical="center" wrapText="1"/>
    </xf>
    <xf numFmtId="0" fontId="0" fillId="3" borderId="15" xfId="0" applyFill="1" applyBorder="1" applyAlignment="1">
      <alignment vertical="center" wrapText="1"/>
    </xf>
    <xf numFmtId="49" fontId="4" fillId="3" borderId="16" xfId="0" applyNumberFormat="1" applyFont="1" applyFill="1" applyBorder="1" applyAlignment="1">
      <alignment horizontal="right" vertical="center" wrapText="1"/>
    </xf>
    <xf numFmtId="0" fontId="2"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0" fillId="3" borderId="19" xfId="0" applyFill="1" applyBorder="1" applyAlignment="1">
      <alignment vertical="center" wrapText="1"/>
    </xf>
    <xf numFmtId="0" fontId="0" fillId="3" borderId="12" xfId="0" applyFill="1" applyBorder="1" applyAlignment="1">
      <alignment vertical="center" wrapText="1"/>
    </xf>
    <xf numFmtId="49" fontId="7" fillId="4" borderId="24" xfId="0" applyNumberFormat="1" applyFont="1" applyFill="1" applyBorder="1" applyAlignment="1">
      <alignment horizontal="center" vertical="center" wrapText="1"/>
    </xf>
    <xf numFmtId="49" fontId="7" fillId="4" borderId="25" xfId="0" applyNumberFormat="1" applyFont="1" applyFill="1" applyBorder="1" applyAlignment="1">
      <alignment horizontal="center" vertical="center" wrapText="1"/>
    </xf>
    <xf numFmtId="49" fontId="0" fillId="3" borderId="20" xfId="0" applyNumberFormat="1" applyFill="1" applyBorder="1" applyAlignment="1">
      <alignment horizontal="center" vertical="center" wrapText="1"/>
    </xf>
    <xf numFmtId="49" fontId="0" fillId="3" borderId="21" xfId="0" applyNumberFormat="1" applyFill="1" applyBorder="1" applyAlignment="1">
      <alignment horizontal="center" vertical="center" wrapText="1"/>
    </xf>
    <xf numFmtId="49" fontId="0" fillId="3" borderId="21" xfId="0" applyNumberFormat="1" applyFill="1" applyBorder="1" applyAlignment="1">
      <alignment vertical="center" wrapText="1"/>
    </xf>
    <xf numFmtId="49" fontId="0" fillId="3" borderId="21" xfId="0" applyNumberFormat="1" applyFill="1" applyBorder="1" applyAlignment="1">
      <alignment horizontal="left" vertical="center" wrapText="1"/>
    </xf>
    <xf numFmtId="0" fontId="0" fillId="3" borderId="21" xfId="0" applyNumberFormat="1" applyFill="1" applyBorder="1" applyAlignment="1">
      <alignment horizontal="center" vertical="center" wrapText="1"/>
    </xf>
    <xf numFmtId="49" fontId="8" fillId="3" borderId="21" xfId="0" applyNumberFormat="1"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49" fontId="0" fillId="3" borderId="11" xfId="0" applyNumberFormat="1" applyFill="1" applyBorder="1" applyAlignment="1">
      <alignment horizontal="center" vertical="center" wrapText="1"/>
    </xf>
    <xf numFmtId="49" fontId="0" fillId="3" borderId="26" xfId="0" applyNumberFormat="1" applyFill="1" applyBorder="1" applyAlignment="1">
      <alignment horizontal="center" vertical="center" wrapText="1"/>
    </xf>
    <xf numFmtId="49" fontId="0" fillId="3" borderId="1" xfId="0" applyNumberFormat="1" applyFill="1" applyBorder="1" applyAlignment="1">
      <alignment horizontal="center" vertical="center" wrapText="1"/>
    </xf>
    <xf numFmtId="49" fontId="0" fillId="3" borderId="1" xfId="0" applyNumberFormat="1" applyFill="1" applyBorder="1" applyAlignment="1">
      <alignment horizontal="left" vertical="center" wrapText="1"/>
    </xf>
    <xf numFmtId="0" fontId="0" fillId="3" borderId="1" xfId="0" applyNumberFormat="1" applyFill="1" applyBorder="1" applyAlignment="1">
      <alignment horizontal="center" vertical="center" wrapText="1"/>
    </xf>
    <xf numFmtId="0" fontId="8" fillId="3" borderId="1" xfId="0" applyFont="1" applyFill="1" applyBorder="1" applyAlignment="1">
      <alignment horizontal="center" vertical="center" wrapText="1"/>
    </xf>
    <xf numFmtId="49" fontId="8" fillId="3" borderId="1" xfId="0" applyNumberFormat="1" applyFont="1" applyFill="1" applyBorder="1" applyAlignment="1">
      <alignment horizontal="center" vertical="center" wrapText="1"/>
    </xf>
    <xf numFmtId="49" fontId="8" fillId="3" borderId="2" xfId="0" applyNumberFormat="1" applyFont="1" applyFill="1" applyBorder="1" applyAlignment="1">
      <alignment horizontal="center" vertical="center" wrapText="1"/>
    </xf>
    <xf numFmtId="0" fontId="8" fillId="3" borderId="2" xfId="0" applyFont="1" applyFill="1" applyBorder="1" applyAlignment="1">
      <alignment horizontal="center" vertical="center" wrapText="1"/>
    </xf>
    <xf numFmtId="0" fontId="0" fillId="3" borderId="14" xfId="0" applyFill="1" applyBorder="1" applyAlignment="1">
      <alignment horizontal="center" vertical="center" wrapText="1"/>
    </xf>
    <xf numFmtId="0" fontId="0" fillId="3" borderId="1" xfId="0" applyFill="1" applyBorder="1" applyAlignment="1">
      <alignment horizontal="center" vertical="center" wrapText="1"/>
    </xf>
    <xf numFmtId="0" fontId="10" fillId="3" borderId="2" xfId="0" applyFont="1" applyFill="1" applyBorder="1" applyAlignment="1">
      <alignment horizontal="center" vertical="center" wrapText="1"/>
    </xf>
    <xf numFmtId="49" fontId="0" fillId="3" borderId="1" xfId="0" applyNumberFormat="1" applyFill="1" applyBorder="1" applyAlignment="1">
      <alignment horizontal="left" vertical="top" wrapText="1"/>
    </xf>
    <xf numFmtId="49" fontId="0" fillId="3" borderId="26" xfId="0" applyNumberFormat="1" applyFill="1" applyBorder="1" applyAlignment="1">
      <alignment vertical="center" wrapText="1"/>
    </xf>
    <xf numFmtId="0" fontId="0" fillId="3" borderId="1" xfId="0" applyNumberFormat="1" applyFill="1" applyBorder="1" applyAlignment="1">
      <alignment vertical="center" wrapText="1"/>
    </xf>
    <xf numFmtId="49" fontId="0" fillId="3" borderId="11" xfId="0" applyNumberFormat="1" applyFill="1" applyBorder="1" applyAlignment="1">
      <alignment vertical="center" wrapText="1"/>
    </xf>
    <xf numFmtId="49" fontId="0" fillId="3" borderId="23" xfId="0" applyNumberFormat="1" applyFill="1" applyBorder="1" applyAlignment="1">
      <alignment vertical="center" wrapText="1"/>
    </xf>
    <xf numFmtId="49" fontId="0" fillId="3" borderId="24" xfId="0" applyNumberFormat="1" applyFill="1" applyBorder="1" applyAlignment="1">
      <alignment vertical="center" wrapText="1"/>
    </xf>
    <xf numFmtId="0" fontId="0" fillId="3" borderId="24" xfId="0" applyFill="1" applyBorder="1" applyAlignment="1">
      <alignment vertical="center" wrapText="1"/>
    </xf>
    <xf numFmtId="49" fontId="0" fillId="3" borderId="24" xfId="0" applyNumberFormat="1" applyFill="1" applyBorder="1" applyAlignment="1">
      <alignment horizontal="left" vertical="center" wrapText="1"/>
    </xf>
    <xf numFmtId="0" fontId="0" fillId="3" borderId="24" xfId="0" applyNumberFormat="1" applyFill="1" applyBorder="1" applyAlignment="1">
      <alignment vertical="center" wrapText="1"/>
    </xf>
    <xf numFmtId="49" fontId="8" fillId="3" borderId="24" xfId="0" applyNumberFormat="1" applyFont="1" applyFill="1" applyBorder="1" applyAlignment="1">
      <alignment horizontal="center" vertical="center" wrapText="1"/>
    </xf>
    <xf numFmtId="0" fontId="8" fillId="3" borderId="24" xfId="0" applyFont="1" applyFill="1" applyBorder="1" applyAlignment="1">
      <alignment horizontal="center" vertical="center" wrapText="1"/>
    </xf>
    <xf numFmtId="0" fontId="8" fillId="3" borderId="25" xfId="0" applyFont="1" applyFill="1" applyBorder="1" applyAlignment="1">
      <alignment horizontal="center" vertical="center" wrapText="1"/>
    </xf>
    <xf numFmtId="49" fontId="0" fillId="3" borderId="27" xfId="0" applyNumberFormat="1" applyFill="1" applyBorder="1" applyAlignment="1">
      <alignment vertical="center" wrapText="1"/>
    </xf>
    <xf numFmtId="0" fontId="0" fillId="3" borderId="28" xfId="0" applyFill="1" applyBorder="1" applyAlignment="1">
      <alignment vertical="center" wrapText="1"/>
    </xf>
    <xf numFmtId="0" fontId="0" fillId="3" borderId="29" xfId="0" applyFill="1" applyBorder="1" applyAlignment="1">
      <alignment vertical="center" wrapText="1"/>
    </xf>
    <xf numFmtId="0" fontId="0" fillId="3" borderId="30" xfId="0" applyFill="1" applyBorder="1" applyAlignment="1">
      <alignment vertical="center" wrapText="1"/>
    </xf>
    <xf numFmtId="0" fontId="2" fillId="3" borderId="19" xfId="0" applyFont="1" applyFill="1" applyBorder="1" applyAlignment="1">
      <alignment horizontal="center" vertical="center" wrapText="1"/>
    </xf>
    <xf numFmtId="49" fontId="0" fillId="3" borderId="20" xfId="0" applyNumberFormat="1" applyFill="1" applyBorder="1" applyAlignment="1">
      <alignment horizontal="left" vertical="center" wrapText="1"/>
    </xf>
    <xf numFmtId="49" fontId="0" fillId="3" borderId="21" xfId="0" applyNumberFormat="1" applyFill="1" applyBorder="1" applyAlignment="1">
      <alignment horizontal="center" vertical="top" wrapText="1"/>
    </xf>
    <xf numFmtId="0" fontId="0" fillId="3" borderId="21" xfId="0" applyFill="1" applyBorder="1" applyAlignment="1">
      <alignment horizontal="center" vertical="center" wrapText="1"/>
    </xf>
    <xf numFmtId="0" fontId="0" fillId="3" borderId="22" xfId="0" applyFill="1" applyBorder="1" applyAlignment="1">
      <alignment horizontal="center" vertical="center" wrapText="1"/>
    </xf>
    <xf numFmtId="49" fontId="0" fillId="3" borderId="30" xfId="0" applyNumberFormat="1" applyFill="1" applyBorder="1" applyAlignment="1">
      <alignment horizontal="center" vertical="center" wrapText="1"/>
    </xf>
    <xf numFmtId="49" fontId="0" fillId="3" borderId="26" xfId="0" applyNumberFormat="1" applyFill="1" applyBorder="1" applyAlignment="1">
      <alignment horizontal="left" vertical="center" wrapText="1"/>
    </xf>
    <xf numFmtId="49" fontId="0" fillId="3" borderId="1" xfId="0" applyNumberFormat="1" applyFill="1" applyBorder="1" applyAlignment="1">
      <alignment horizontal="center" vertical="top" wrapText="1"/>
    </xf>
    <xf numFmtId="0" fontId="0" fillId="3" borderId="2" xfId="0" applyFill="1" applyBorder="1" applyAlignment="1">
      <alignment horizontal="center" vertical="center" wrapText="1"/>
    </xf>
    <xf numFmtId="49" fontId="12" fillId="3" borderId="33" xfId="0" applyNumberFormat="1" applyFont="1" applyFill="1" applyBorder="1" applyAlignment="1">
      <alignment horizontal="center" vertical="top" wrapText="1"/>
    </xf>
    <xf numFmtId="49" fontId="0" fillId="3" borderId="30" xfId="0" applyNumberFormat="1" applyFill="1" applyBorder="1" applyAlignment="1">
      <alignment vertical="center" wrapText="1"/>
    </xf>
    <xf numFmtId="49" fontId="0" fillId="3" borderId="34" xfId="0" applyNumberFormat="1" applyFill="1" applyBorder="1" applyAlignment="1">
      <alignment vertical="top" wrapText="1"/>
    </xf>
    <xf numFmtId="0" fontId="0" fillId="3" borderId="1" xfId="0" applyFill="1" applyBorder="1" applyAlignment="1">
      <alignment vertical="center" wrapText="1"/>
    </xf>
    <xf numFmtId="0" fontId="0" fillId="3" borderId="2" xfId="0" applyFill="1" applyBorder="1" applyAlignment="1">
      <alignment vertical="center" wrapText="1"/>
    </xf>
    <xf numFmtId="49" fontId="0" fillId="3" borderId="23" xfId="0" applyNumberFormat="1" applyFill="1" applyBorder="1" applyAlignment="1">
      <alignment horizontal="left" vertical="center" wrapText="1"/>
    </xf>
    <xf numFmtId="49" fontId="0" fillId="3" borderId="24" xfId="0" applyNumberFormat="1" applyFill="1" applyBorder="1" applyAlignment="1">
      <alignment vertical="top" wrapText="1"/>
    </xf>
    <xf numFmtId="49" fontId="0" fillId="3" borderId="35" xfId="0" applyNumberFormat="1" applyFill="1" applyBorder="1" applyAlignment="1">
      <alignment vertical="center" wrapText="1"/>
    </xf>
    <xf numFmtId="0" fontId="13" fillId="3" borderId="7" xfId="0" applyFont="1" applyFill="1" applyBorder="1" applyAlignment="1">
      <alignment vertical="center"/>
    </xf>
    <xf numFmtId="49" fontId="14" fillId="3" borderId="7" xfId="0" applyNumberFormat="1" applyFont="1" applyFill="1" applyBorder="1" applyAlignment="1">
      <alignment horizontal="right" vertical="center" wrapText="1"/>
    </xf>
    <xf numFmtId="49" fontId="14" fillId="3" borderId="8" xfId="0" applyNumberFormat="1" applyFont="1" applyFill="1" applyBorder="1" applyAlignment="1">
      <alignment horizontal="left" vertical="center"/>
    </xf>
    <xf numFmtId="0" fontId="13" fillId="3" borderId="12" xfId="0" applyFont="1" applyFill="1" applyBorder="1" applyAlignment="1">
      <alignment vertical="center"/>
    </xf>
    <xf numFmtId="49" fontId="14" fillId="3" borderId="12" xfId="0" applyNumberFormat="1" applyFont="1" applyFill="1" applyBorder="1" applyAlignment="1">
      <alignment horizontal="right" vertical="center" wrapText="1"/>
    </xf>
    <xf numFmtId="0" fontId="14" fillId="3" borderId="13" xfId="0" applyNumberFormat="1" applyFont="1" applyFill="1" applyBorder="1" applyAlignment="1">
      <alignment horizontal="left" vertical="center"/>
    </xf>
    <xf numFmtId="0" fontId="13" fillId="3" borderId="16" xfId="0" applyFont="1" applyFill="1" applyBorder="1" applyAlignment="1">
      <alignment vertical="center" wrapText="1"/>
    </xf>
    <xf numFmtId="49" fontId="14" fillId="3" borderId="16" xfId="0" applyNumberFormat="1" applyFont="1" applyFill="1" applyBorder="1" applyAlignment="1">
      <alignment horizontal="right" vertical="center" wrapText="1"/>
    </xf>
    <xf numFmtId="0" fontId="0" fillId="3" borderId="36" xfId="0" applyFill="1" applyBorder="1" applyAlignment="1">
      <alignment vertical="center" wrapText="1"/>
    </xf>
    <xf numFmtId="0" fontId="0" fillId="3" borderId="37" xfId="0" applyFill="1" applyBorder="1" applyAlignment="1">
      <alignment vertical="center" wrapText="1"/>
    </xf>
    <xf numFmtId="164" fontId="15" fillId="3" borderId="37" xfId="0" applyNumberFormat="1" applyFont="1" applyFill="1" applyBorder="1" applyAlignment="1">
      <alignment horizontal="left" vertical="center" wrapText="1"/>
    </xf>
    <xf numFmtId="14" fontId="15" fillId="3" borderId="38" xfId="0" applyNumberFormat="1" applyFont="1" applyFill="1" applyBorder="1" applyAlignment="1">
      <alignment horizontal="left" vertical="center" wrapText="1"/>
    </xf>
    <xf numFmtId="49" fontId="16" fillId="4" borderId="1" xfId="0" applyNumberFormat="1" applyFont="1" applyFill="1" applyBorder="1" applyAlignment="1">
      <alignment horizontal="left" vertical="center" wrapText="1"/>
    </xf>
    <xf numFmtId="49" fontId="17" fillId="3" borderId="1" xfId="0" applyNumberFormat="1" applyFont="1" applyFill="1" applyBorder="1" applyAlignment="1">
      <alignment horizontal="left" vertical="center" wrapText="1"/>
    </xf>
    <xf numFmtId="49" fontId="17" fillId="3" borderId="1" xfId="0" applyNumberFormat="1" applyFont="1" applyFill="1" applyBorder="1" applyAlignment="1">
      <alignment vertical="center" wrapText="1"/>
    </xf>
    <xf numFmtId="0" fontId="18" fillId="3" borderId="42" xfId="0" applyFont="1" applyFill="1" applyBorder="1" applyAlignment="1">
      <alignment horizontal="left" vertical="center" wrapText="1"/>
    </xf>
    <xf numFmtId="0" fontId="0" fillId="3" borderId="40" xfId="0" applyFill="1" applyBorder="1" applyAlignment="1">
      <alignment vertical="center" wrapText="1"/>
    </xf>
    <xf numFmtId="0" fontId="0" fillId="3" borderId="43" xfId="0" applyFill="1" applyBorder="1" applyAlignment="1">
      <alignment vertical="center" wrapText="1"/>
    </xf>
    <xf numFmtId="0" fontId="0" fillId="3" borderId="44" xfId="0" applyFill="1" applyBorder="1" applyAlignment="1">
      <alignment vertical="center" wrapText="1"/>
    </xf>
    <xf numFmtId="0" fontId="18" fillId="3" borderId="45" xfId="0" applyFont="1" applyFill="1" applyBorder="1" applyAlignment="1">
      <alignment horizontal="left" vertical="center" wrapText="1"/>
    </xf>
    <xf numFmtId="49" fontId="18" fillId="4" borderId="1" xfId="0" applyNumberFormat="1" applyFont="1" applyFill="1" applyBorder="1" applyAlignment="1">
      <alignment horizontal="center" vertical="center" wrapText="1"/>
    </xf>
    <xf numFmtId="0" fontId="0" fillId="3" borderId="46" xfId="0" applyFill="1" applyBorder="1" applyAlignment="1">
      <alignment vertical="center" wrapText="1"/>
    </xf>
    <xf numFmtId="0" fontId="18" fillId="3" borderId="47" xfId="0" applyFont="1" applyFill="1" applyBorder="1" applyAlignment="1">
      <alignment horizontal="center" vertical="center" wrapText="1"/>
    </xf>
    <xf numFmtId="49" fontId="19" fillId="4" borderId="1" xfId="0" applyNumberFormat="1" applyFont="1" applyFill="1" applyBorder="1" applyAlignment="1">
      <alignment horizontal="center" vertical="center" wrapText="1"/>
    </xf>
    <xf numFmtId="49" fontId="18" fillId="4" borderId="1" xfId="0" applyNumberFormat="1" applyFont="1" applyFill="1" applyBorder="1" applyAlignment="1">
      <alignment horizontal="left" vertical="center" wrapText="1"/>
    </xf>
    <xf numFmtId="1" fontId="16" fillId="3" borderId="1" xfId="0" applyNumberFormat="1" applyFont="1" applyFill="1" applyBorder="1" applyAlignment="1">
      <alignment horizontal="center" vertical="center" wrapText="1"/>
    </xf>
    <xf numFmtId="0" fontId="16" fillId="3" borderId="1" xfId="0" applyNumberFormat="1" applyFont="1" applyFill="1" applyBorder="1" applyAlignment="1">
      <alignment horizontal="center" vertical="center" wrapText="1"/>
    </xf>
    <xf numFmtId="10" fontId="16" fillId="3" borderId="1" xfId="0" applyNumberFormat="1" applyFont="1" applyFill="1" applyBorder="1" applyAlignment="1">
      <alignment horizontal="center" vertical="center" wrapText="1"/>
    </xf>
    <xf numFmtId="49" fontId="16" fillId="3" borderId="1" xfId="0" applyNumberFormat="1" applyFont="1" applyFill="1" applyBorder="1" applyAlignment="1">
      <alignment horizontal="center" vertical="center" wrapText="1"/>
    </xf>
    <xf numFmtId="9" fontId="16" fillId="3" borderId="1" xfId="0" applyNumberFormat="1" applyFont="1" applyFill="1" applyBorder="1" applyAlignment="1">
      <alignment horizontal="center" vertical="center" wrapText="1"/>
    </xf>
    <xf numFmtId="0" fontId="0" fillId="3" borderId="48" xfId="0" applyFill="1" applyBorder="1" applyAlignment="1">
      <alignment vertical="center" wrapText="1"/>
    </xf>
    <xf numFmtId="0" fontId="0" fillId="3" borderId="49" xfId="0" applyFill="1" applyBorder="1" applyAlignment="1">
      <alignment vertical="center" wrapText="1"/>
    </xf>
    <xf numFmtId="0" fontId="0" fillId="3" borderId="50" xfId="0" applyFill="1" applyBorder="1" applyAlignment="1">
      <alignment vertical="center" wrapText="1"/>
    </xf>
    <xf numFmtId="0" fontId="20" fillId="3" borderId="1" xfId="0" applyNumberFormat="1" applyFont="1" applyFill="1" applyBorder="1" applyAlignment="1">
      <alignment horizontal="center" vertical="center" wrapText="1"/>
    </xf>
    <xf numFmtId="49" fontId="20" fillId="3" borderId="1" xfId="0" applyNumberFormat="1" applyFont="1" applyFill="1" applyBorder="1" applyAlignment="1">
      <alignment horizontal="center" vertical="center" wrapText="1"/>
    </xf>
    <xf numFmtId="2" fontId="0" fillId="3" borderId="1" xfId="0" applyNumberFormat="1" applyFill="1" applyBorder="1" applyAlignment="1">
      <alignment vertical="center" wrapText="1"/>
    </xf>
    <xf numFmtId="164" fontId="0" fillId="3" borderId="1" xfId="0" applyNumberFormat="1" applyFill="1" applyBorder="1" applyAlignment="1">
      <alignment vertical="center" wrapText="1"/>
    </xf>
    <xf numFmtId="9" fontId="0" fillId="3" borderId="1" xfId="0" applyNumberFormat="1" applyFill="1" applyBorder="1" applyAlignment="1">
      <alignment vertical="center" wrapText="1"/>
    </xf>
    <xf numFmtId="0" fontId="14" fillId="3" borderId="6" xfId="0" applyFont="1" applyFill="1" applyBorder="1" applyAlignment="1">
      <alignment horizontal="center" vertical="center" wrapText="1"/>
    </xf>
    <xf numFmtId="0" fontId="0" fillId="0" borderId="53" xfId="0" applyBorder="1"/>
    <xf numFmtId="0" fontId="14" fillId="3" borderId="11" xfId="0" applyFont="1" applyFill="1" applyBorder="1" applyAlignment="1">
      <alignment horizontal="center" vertical="center" wrapText="1"/>
    </xf>
    <xf numFmtId="0" fontId="16" fillId="3" borderId="15" xfId="0" applyFont="1" applyFill="1" applyBorder="1" applyAlignment="1">
      <alignment horizontal="left" vertical="center"/>
    </xf>
    <xf numFmtId="0" fontId="13" fillId="3" borderId="16" xfId="0" applyFont="1" applyFill="1" applyBorder="1" applyAlignment="1">
      <alignment vertical="center"/>
    </xf>
    <xf numFmtId="0" fontId="16" fillId="3" borderId="36" xfId="0" applyFont="1" applyFill="1" applyBorder="1" applyAlignment="1">
      <alignment horizontal="left" vertical="center"/>
    </xf>
    <xf numFmtId="0" fontId="16" fillId="3" borderId="37" xfId="0" applyFont="1" applyFill="1" applyBorder="1" applyAlignment="1">
      <alignment horizontal="left" vertical="center"/>
    </xf>
    <xf numFmtId="14" fontId="15" fillId="3" borderId="38" xfId="0" applyNumberFormat="1" applyFont="1" applyFill="1" applyBorder="1" applyAlignment="1">
      <alignment horizontal="left" vertical="center"/>
    </xf>
    <xf numFmtId="0" fontId="0" fillId="0" borderId="54" xfId="0" applyBorder="1"/>
    <xf numFmtId="49" fontId="0" fillId="0" borderId="54" xfId="0" applyNumberFormat="1" applyBorder="1"/>
    <xf numFmtId="0" fontId="14" fillId="3" borderId="40" xfId="0" applyFont="1" applyFill="1" applyBorder="1" applyAlignment="1">
      <alignment horizontal="center" vertical="center" wrapText="1"/>
    </xf>
    <xf numFmtId="0" fontId="14" fillId="3" borderId="43" xfId="0" applyFont="1" applyFill="1" applyBorder="1" applyAlignment="1">
      <alignment horizontal="center" vertical="center" wrapText="1"/>
    </xf>
    <xf numFmtId="0" fontId="0" fillId="0" borderId="55" xfId="0" applyBorder="1"/>
    <xf numFmtId="0" fontId="14" fillId="3" borderId="46" xfId="0" applyFont="1" applyFill="1" applyBorder="1" applyAlignment="1">
      <alignment horizontal="center" vertical="center" wrapText="1"/>
    </xf>
    <xf numFmtId="0" fontId="14" fillId="3" borderId="12" xfId="0" applyFont="1" applyFill="1" applyBorder="1" applyAlignment="1">
      <alignment horizontal="center" vertical="center" wrapText="1"/>
    </xf>
    <xf numFmtId="1" fontId="14" fillId="3" borderId="1" xfId="0" applyNumberFormat="1" applyFont="1" applyFill="1" applyBorder="1" applyAlignment="1">
      <alignment horizontal="center" vertical="center" wrapText="1"/>
    </xf>
    <xf numFmtId="9" fontId="14" fillId="3" borderId="1" xfId="0" applyNumberFormat="1" applyFont="1" applyFill="1" applyBorder="1" applyAlignment="1">
      <alignment horizontal="center" vertical="center" wrapText="1"/>
    </xf>
    <xf numFmtId="0" fontId="14" fillId="3" borderId="48" xfId="0" applyFont="1" applyFill="1" applyBorder="1" applyAlignment="1">
      <alignment horizontal="center" vertical="center" wrapText="1"/>
    </xf>
    <xf numFmtId="0" fontId="14" fillId="3" borderId="49" xfId="0" applyFont="1" applyFill="1" applyBorder="1" applyAlignment="1">
      <alignment horizontal="center" vertical="center" wrapText="1"/>
    </xf>
    <xf numFmtId="2" fontId="14" fillId="3" borderId="1" xfId="0" applyNumberFormat="1" applyFont="1" applyFill="1" applyBorder="1" applyAlignment="1">
      <alignment horizontal="center" vertical="center" wrapText="1"/>
    </xf>
    <xf numFmtId="164" fontId="14" fillId="3" borderId="1" xfId="0" applyNumberFormat="1"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3" borderId="44" xfId="0" applyFont="1" applyFill="1" applyBorder="1" applyAlignment="1">
      <alignment horizontal="center" vertical="center" wrapText="1"/>
    </xf>
    <xf numFmtId="0" fontId="14" fillId="3" borderId="14" xfId="0" applyFont="1" applyFill="1" applyBorder="1" applyAlignment="1">
      <alignment horizontal="center" vertical="center" wrapText="1"/>
    </xf>
    <xf numFmtId="0" fontId="14" fillId="3" borderId="50" xfId="0" applyFont="1" applyFill="1" applyBorder="1" applyAlignment="1">
      <alignment horizontal="center" vertical="center" wrapText="1"/>
    </xf>
    <xf numFmtId="14" fontId="15" fillId="3" borderId="37" xfId="0" applyNumberFormat="1" applyFont="1" applyFill="1" applyBorder="1" applyAlignment="1">
      <alignment horizontal="left" vertical="center" wrapText="1"/>
    </xf>
    <xf numFmtId="10" fontId="0" fillId="3" borderId="14" xfId="0" applyNumberFormat="1" applyFill="1" applyBorder="1" applyAlignment="1">
      <alignment vertical="center" wrapText="1"/>
    </xf>
    <xf numFmtId="0" fontId="0" fillId="3" borderId="56" xfId="0" applyFill="1" applyBorder="1" applyAlignment="1">
      <alignment vertical="center" wrapText="1"/>
    </xf>
    <xf numFmtId="0" fontId="0" fillId="3" borderId="11" xfId="0" applyFill="1" applyBorder="1" applyAlignment="1">
      <alignment vertical="center"/>
    </xf>
    <xf numFmtId="0" fontId="0" fillId="3" borderId="12" xfId="0" applyFill="1" applyBorder="1" applyAlignment="1">
      <alignment vertical="center"/>
    </xf>
    <xf numFmtId="49" fontId="14" fillId="3" borderId="12" xfId="0" applyNumberFormat="1" applyFont="1" applyFill="1" applyBorder="1" applyAlignment="1">
      <alignment horizontal="right" vertical="center"/>
    </xf>
    <xf numFmtId="49" fontId="23" fillId="3" borderId="1" xfId="0" applyNumberFormat="1" applyFont="1" applyFill="1" applyBorder="1" applyAlignment="1">
      <alignment horizontal="center" vertical="center"/>
    </xf>
    <xf numFmtId="49" fontId="23" fillId="3" borderId="1" xfId="0" applyNumberFormat="1" applyFont="1" applyFill="1" applyBorder="1" applyAlignment="1">
      <alignment vertical="center"/>
    </xf>
    <xf numFmtId="164" fontId="22" fillId="3" borderId="1" xfId="0" applyNumberFormat="1" applyFont="1" applyFill="1" applyBorder="1" applyAlignment="1">
      <alignment horizontal="center" vertical="center"/>
    </xf>
    <xf numFmtId="0" fontId="0" fillId="3" borderId="4" xfId="0" applyFill="1" applyBorder="1" applyAlignment="1">
      <alignment vertical="top" wrapText="1"/>
    </xf>
    <xf numFmtId="0" fontId="0" fillId="3" borderId="60" xfId="0" applyFill="1" applyBorder="1" applyAlignment="1">
      <alignment vertical="top" wrapText="1"/>
    </xf>
    <xf numFmtId="49" fontId="2" fillId="2" borderId="1" xfId="0" applyNumberFormat="1" applyFont="1" applyFill="1" applyBorder="1" applyAlignment="1">
      <alignment horizontal="center" vertical="top" wrapText="1"/>
    </xf>
    <xf numFmtId="49" fontId="2" fillId="4" borderId="1" xfId="0" applyNumberFormat="1" applyFont="1" applyFill="1" applyBorder="1" applyAlignment="1">
      <alignment horizontal="left" vertical="top" wrapText="1"/>
    </xf>
    <xf numFmtId="0" fontId="0" fillId="3" borderId="3" xfId="0" applyFill="1" applyBorder="1" applyAlignment="1">
      <alignment vertical="top" wrapText="1"/>
    </xf>
    <xf numFmtId="0" fontId="0" fillId="3" borderId="61" xfId="0" applyFill="1" applyBorder="1" applyAlignment="1">
      <alignment vertical="top" wrapText="1"/>
    </xf>
    <xf numFmtId="0" fontId="0" fillId="3" borderId="52" xfId="0" applyFill="1" applyBorder="1" applyAlignment="1">
      <alignment vertical="top" wrapText="1"/>
    </xf>
    <xf numFmtId="49" fontId="8" fillId="3" borderId="61" xfId="0" applyNumberFormat="1" applyFont="1" applyFill="1" applyBorder="1" applyAlignment="1">
      <alignment vertical="top"/>
    </xf>
    <xf numFmtId="49" fontId="2" fillId="5" borderId="58" xfId="0" applyNumberFormat="1" applyFont="1" applyFill="1" applyBorder="1" applyAlignment="1">
      <alignment horizontal="center" vertical="center" wrapText="1"/>
    </xf>
    <xf numFmtId="49" fontId="2" fillId="5" borderId="59" xfId="0" applyNumberFormat="1" applyFont="1" applyFill="1" applyBorder="1" applyAlignment="1">
      <alignment horizontal="center" vertical="center" wrapText="1"/>
    </xf>
    <xf numFmtId="0" fontId="2" fillId="5" borderId="59" xfId="0" applyFont="1" applyFill="1" applyBorder="1" applyAlignment="1">
      <alignment horizontal="center" vertical="center" wrapText="1"/>
    </xf>
    <xf numFmtId="49" fontId="16" fillId="5" borderId="59" xfId="0" applyNumberFormat="1" applyFont="1" applyFill="1" applyBorder="1" applyAlignment="1">
      <alignment horizontal="center" vertical="center" wrapText="1"/>
    </xf>
    <xf numFmtId="0" fontId="0" fillId="0" borderId="62" xfId="0" applyBorder="1"/>
    <xf numFmtId="0" fontId="0" fillId="0" borderId="63" xfId="0" applyBorder="1"/>
    <xf numFmtId="49" fontId="16" fillId="5" borderId="10" xfId="0" applyNumberFormat="1" applyFont="1" applyFill="1" applyBorder="1" applyAlignment="1">
      <alignment horizontal="center" vertical="center" wrapText="1"/>
    </xf>
    <xf numFmtId="49" fontId="0" fillId="0" borderId="64" xfId="0" applyNumberFormat="1" applyBorder="1"/>
    <xf numFmtId="49" fontId="26" fillId="0" borderId="64" xfId="0" applyNumberFormat="1" applyFont="1" applyBorder="1"/>
    <xf numFmtId="49" fontId="26" fillId="3" borderId="64" xfId="0" applyNumberFormat="1" applyFont="1" applyFill="1" applyBorder="1" applyAlignment="1">
      <alignment wrapText="1"/>
    </xf>
    <xf numFmtId="49" fontId="0" fillId="0" borderId="4" xfId="0" applyNumberFormat="1" applyBorder="1"/>
    <xf numFmtId="49" fontId="0" fillId="3" borderId="64" xfId="0" applyNumberFormat="1" applyFill="1" applyBorder="1" applyAlignment="1">
      <alignment vertical="top"/>
    </xf>
    <xf numFmtId="49" fontId="26" fillId="0" borderId="4" xfId="0" applyNumberFormat="1" applyFont="1" applyBorder="1"/>
    <xf numFmtId="49" fontId="26" fillId="3" borderId="4" xfId="0" applyNumberFormat="1" applyFont="1" applyFill="1" applyBorder="1" applyAlignment="1">
      <alignment wrapText="1"/>
    </xf>
    <xf numFmtId="49" fontId="0" fillId="3" borderId="4" xfId="0" applyNumberFormat="1" applyFill="1" applyBorder="1" applyAlignment="1">
      <alignment vertical="top"/>
    </xf>
    <xf numFmtId="0" fontId="26" fillId="3" borderId="4" xfId="0" applyFont="1" applyFill="1" applyBorder="1" applyAlignment="1">
      <alignment wrapText="1"/>
    </xf>
    <xf numFmtId="0" fontId="0" fillId="3" borderId="4" xfId="0" applyFill="1" applyBorder="1" applyAlignment="1">
      <alignment wrapText="1"/>
    </xf>
    <xf numFmtId="1" fontId="0" fillId="3" borderId="1" xfId="0" applyNumberFormat="1" applyFill="1" applyBorder="1" applyAlignment="1">
      <alignment horizontal="center" vertical="center" wrapText="1"/>
    </xf>
    <xf numFmtId="9" fontId="0" fillId="3" borderId="1" xfId="0" applyNumberFormat="1" applyFill="1" applyBorder="1" applyAlignment="1">
      <alignment horizontal="center" vertical="center" wrapText="1"/>
    </xf>
    <xf numFmtId="9" fontId="0" fillId="0" borderId="1" xfId="0" applyNumberFormat="1" applyFill="1" applyBorder="1" applyAlignment="1">
      <alignment horizontal="center" vertical="center" wrapText="1"/>
    </xf>
    <xf numFmtId="1" fontId="0" fillId="0" borderId="1" xfId="0" applyNumberFormat="1" applyFill="1" applyBorder="1" applyAlignment="1">
      <alignment horizontal="center" vertical="center" wrapText="1"/>
    </xf>
    <xf numFmtId="1" fontId="16" fillId="0" borderId="1" xfId="0" applyNumberFormat="1" applyFont="1" applyFill="1" applyBorder="1" applyAlignment="1">
      <alignment horizontal="center" vertical="center" wrapText="1"/>
    </xf>
    <xf numFmtId="49" fontId="23" fillId="0" borderId="1" xfId="0" applyNumberFormat="1" applyFont="1" applyFill="1" applyBorder="1" applyAlignment="1">
      <alignment vertical="center"/>
    </xf>
    <xf numFmtId="49" fontId="4" fillId="0" borderId="13" xfId="0" applyNumberFormat="1" applyFont="1" applyFill="1" applyBorder="1" applyAlignment="1">
      <alignment horizontal="left" vertical="center" wrapText="1"/>
    </xf>
    <xf numFmtId="49" fontId="4" fillId="0" borderId="17" xfId="0" applyNumberFormat="1" applyFont="1" applyFill="1" applyBorder="1" applyAlignment="1">
      <alignment horizontal="left" vertical="center"/>
    </xf>
    <xf numFmtId="49" fontId="27" fillId="4" borderId="24" xfId="0" applyNumberFormat="1" applyFont="1" applyFill="1" applyBorder="1" applyAlignment="1">
      <alignment horizontal="center" vertical="center" wrapText="1"/>
    </xf>
    <xf numFmtId="49" fontId="28" fillId="4" borderId="24" xfId="0" applyNumberFormat="1" applyFont="1" applyFill="1" applyBorder="1" applyAlignment="1">
      <alignment horizontal="center" vertical="center" wrapText="1"/>
    </xf>
    <xf numFmtId="49" fontId="28" fillId="4" borderId="25" xfId="0" applyNumberFormat="1" applyFont="1" applyFill="1" applyBorder="1" applyAlignment="1">
      <alignment horizontal="center" vertical="center" wrapText="1"/>
    </xf>
    <xf numFmtId="1" fontId="0" fillId="3" borderId="1" xfId="0" applyNumberFormat="1" applyFill="1" applyBorder="1" applyAlignment="1">
      <alignment vertical="center" wrapText="1"/>
    </xf>
    <xf numFmtId="0" fontId="0" fillId="0" borderId="1" xfId="0" applyNumberFormat="1" applyFill="1" applyBorder="1" applyAlignment="1">
      <alignment vertical="center" wrapText="1"/>
    </xf>
    <xf numFmtId="165" fontId="0" fillId="3" borderId="12" xfId="0" applyNumberFormat="1" applyFill="1" applyBorder="1" applyAlignment="1">
      <alignment vertical="center" wrapText="1"/>
    </xf>
    <xf numFmtId="9" fontId="0" fillId="0" borderId="1" xfId="0" applyNumberFormat="1" applyFill="1" applyBorder="1" applyAlignment="1">
      <alignment vertical="center" wrapText="1"/>
    </xf>
    <xf numFmtId="165" fontId="14" fillId="3" borderId="1" xfId="0" applyNumberFormat="1" applyFont="1" applyFill="1" applyBorder="1" applyAlignment="1">
      <alignment horizontal="center" vertical="center" wrapText="1"/>
    </xf>
    <xf numFmtId="165" fontId="0" fillId="3" borderId="1" xfId="0" applyNumberFormat="1" applyFill="1" applyBorder="1" applyAlignment="1">
      <alignment vertical="center" wrapText="1"/>
    </xf>
    <xf numFmtId="165" fontId="0" fillId="0" borderId="0" xfId="0" applyNumberFormat="1"/>
    <xf numFmtId="1" fontId="0" fillId="0" borderId="0" xfId="0" applyNumberFormat="1"/>
    <xf numFmtId="10" fontId="0" fillId="3" borderId="1" xfId="0" applyNumberFormat="1" applyFill="1" applyBorder="1" applyAlignment="1">
      <alignment vertical="center" wrapText="1"/>
    </xf>
    <xf numFmtId="9" fontId="0" fillId="3" borderId="12" xfId="0" applyNumberFormat="1" applyFill="1" applyBorder="1" applyAlignment="1">
      <alignment vertical="center" wrapText="1"/>
    </xf>
    <xf numFmtId="165" fontId="16" fillId="3" borderId="1" xfId="0" applyNumberFormat="1" applyFont="1" applyFill="1" applyBorder="1" applyAlignment="1">
      <alignment horizontal="center" vertical="center" wrapText="1"/>
    </xf>
    <xf numFmtId="164" fontId="16" fillId="3" borderId="1" xfId="0" applyNumberFormat="1" applyFont="1" applyFill="1" applyBorder="1" applyAlignment="1">
      <alignment horizontal="center" vertical="center" wrapText="1"/>
    </xf>
    <xf numFmtId="164" fontId="24" fillId="0" borderId="1" xfId="0" applyNumberFormat="1" applyFont="1" applyFill="1" applyBorder="1" applyAlignment="1">
      <alignment horizontal="center" vertical="center" wrapText="1"/>
    </xf>
    <xf numFmtId="164" fontId="0" fillId="0" borderId="1" xfId="0" applyNumberFormat="1" applyFill="1" applyBorder="1" applyAlignment="1">
      <alignment vertical="center" wrapText="1"/>
    </xf>
    <xf numFmtId="164" fontId="0" fillId="3" borderId="1" xfId="1" applyNumberFormat="1" applyFont="1" applyFill="1" applyBorder="1" applyAlignment="1">
      <alignment vertical="center" wrapText="1"/>
    </xf>
    <xf numFmtId="2" fontId="16" fillId="3" borderId="1" xfId="0" applyNumberFormat="1" applyFont="1" applyFill="1" applyBorder="1" applyAlignment="1">
      <alignment horizontal="center" vertical="center" wrapText="1"/>
    </xf>
    <xf numFmtId="164" fontId="0" fillId="3" borderId="12" xfId="0" applyNumberFormat="1" applyFill="1" applyBorder="1" applyAlignment="1">
      <alignment vertical="center"/>
    </xf>
    <xf numFmtId="49" fontId="23" fillId="3" borderId="69" xfId="0" applyNumberFormat="1" applyFont="1" applyFill="1" applyBorder="1" applyAlignment="1">
      <alignment horizontal="center" vertical="center"/>
    </xf>
    <xf numFmtId="49" fontId="23" fillId="3" borderId="69" xfId="0" applyNumberFormat="1" applyFont="1" applyFill="1" applyBorder="1" applyAlignment="1">
      <alignment vertical="center"/>
    </xf>
    <xf numFmtId="164" fontId="22" fillId="3" borderId="69" xfId="0" applyNumberFormat="1" applyFont="1" applyFill="1" applyBorder="1" applyAlignment="1">
      <alignment horizontal="center" vertical="center"/>
    </xf>
    <xf numFmtId="164" fontId="24" fillId="0" borderId="69" xfId="0" applyNumberFormat="1" applyFont="1" applyFill="1" applyBorder="1" applyAlignment="1">
      <alignment horizontal="center" vertical="center" wrapText="1"/>
    </xf>
    <xf numFmtId="0" fontId="0" fillId="3" borderId="73" xfId="0" applyFill="1" applyBorder="1" applyAlignment="1">
      <alignment vertical="center"/>
    </xf>
    <xf numFmtId="0" fontId="0" fillId="3" borderId="74" xfId="0" applyFill="1" applyBorder="1" applyAlignment="1">
      <alignment vertical="center"/>
    </xf>
    <xf numFmtId="0" fontId="13" fillId="3" borderId="75" xfId="0" applyFont="1" applyFill="1" applyBorder="1" applyAlignment="1">
      <alignment vertical="center"/>
    </xf>
    <xf numFmtId="49" fontId="14" fillId="3" borderId="75" xfId="0" applyNumberFormat="1" applyFont="1" applyFill="1" applyBorder="1" applyAlignment="1">
      <alignment horizontal="right" vertical="center"/>
    </xf>
    <xf numFmtId="49" fontId="14" fillId="3" borderId="76" xfId="0" applyNumberFormat="1" applyFont="1" applyFill="1" applyBorder="1" applyAlignment="1">
      <alignment horizontal="left" vertical="center"/>
    </xf>
    <xf numFmtId="0" fontId="0" fillId="3" borderId="77" xfId="0" applyFill="1" applyBorder="1" applyAlignment="1">
      <alignment vertical="center"/>
    </xf>
    <xf numFmtId="0" fontId="14" fillId="3" borderId="78" xfId="0" applyNumberFormat="1" applyFont="1" applyFill="1" applyBorder="1" applyAlignment="1">
      <alignment horizontal="left" vertical="center"/>
    </xf>
    <xf numFmtId="49" fontId="4" fillId="0" borderId="78" xfId="0" applyNumberFormat="1" applyFont="1" applyFill="1" applyBorder="1" applyAlignment="1">
      <alignment horizontal="left" vertical="center" wrapText="1"/>
    </xf>
    <xf numFmtId="0" fontId="0" fillId="3" borderId="79" xfId="0" applyFill="1" applyBorder="1" applyAlignment="1">
      <alignment vertical="center"/>
    </xf>
    <xf numFmtId="0" fontId="0" fillId="3" borderId="80" xfId="0" applyFill="1" applyBorder="1" applyAlignment="1">
      <alignment vertical="center"/>
    </xf>
    <xf numFmtId="0" fontId="0" fillId="3" borderId="81" xfId="0" applyFill="1" applyBorder="1" applyAlignment="1">
      <alignment vertical="center"/>
    </xf>
    <xf numFmtId="49" fontId="14" fillId="3" borderId="81" xfId="0" applyNumberFormat="1" applyFont="1" applyFill="1" applyBorder="1" applyAlignment="1">
      <alignment horizontal="right" vertical="center" wrapText="1"/>
    </xf>
    <xf numFmtId="49" fontId="4" fillId="0" borderId="82" xfId="0" applyNumberFormat="1" applyFont="1" applyFill="1" applyBorder="1" applyAlignment="1">
      <alignment horizontal="left" vertical="center"/>
    </xf>
    <xf numFmtId="10" fontId="14" fillId="3" borderId="1" xfId="0" applyNumberFormat="1" applyFont="1" applyFill="1" applyBorder="1" applyAlignment="1">
      <alignment horizontal="center" vertical="center" wrapText="1"/>
    </xf>
    <xf numFmtId="10" fontId="29" fillId="3" borderId="1" xfId="0" applyNumberFormat="1" applyFont="1" applyFill="1" applyBorder="1" applyAlignment="1">
      <alignment vertical="center" wrapText="1"/>
    </xf>
    <xf numFmtId="164" fontId="14" fillId="3" borderId="1" xfId="1" applyNumberFormat="1" applyFont="1" applyFill="1" applyBorder="1" applyAlignment="1">
      <alignment horizontal="center" vertical="center" wrapText="1"/>
    </xf>
    <xf numFmtId="164" fontId="0" fillId="3" borderId="1" xfId="0" applyNumberFormat="1" applyFill="1" applyBorder="1" applyAlignment="1">
      <alignment horizontal="center" vertical="center" wrapText="1"/>
    </xf>
    <xf numFmtId="9" fontId="0" fillId="3" borderId="1" xfId="1" applyFont="1" applyFill="1" applyBorder="1" applyAlignment="1">
      <alignment horizontal="center" vertical="center" wrapText="1"/>
    </xf>
    <xf numFmtId="0" fontId="30" fillId="6" borderId="65" xfId="0" applyFont="1" applyFill="1" applyBorder="1" applyAlignment="1">
      <alignment vertical="center" wrapText="1"/>
    </xf>
    <xf numFmtId="0" fontId="30" fillId="6" borderId="66" xfId="0" applyFont="1" applyFill="1" applyBorder="1" applyAlignment="1">
      <alignment vertical="center" wrapText="1"/>
    </xf>
    <xf numFmtId="2" fontId="14" fillId="3" borderId="1" xfId="1" applyNumberFormat="1" applyFont="1" applyFill="1" applyBorder="1" applyAlignment="1">
      <alignment horizontal="center" vertical="center" wrapText="1"/>
    </xf>
    <xf numFmtId="165" fontId="14" fillId="3" borderId="1" xfId="1" applyNumberFormat="1" applyFont="1" applyFill="1" applyBorder="1" applyAlignment="1">
      <alignment horizontal="center" vertical="center" wrapText="1"/>
    </xf>
    <xf numFmtId="10" fontId="33" fillId="3" borderId="71" xfId="0" applyNumberFormat="1" applyFont="1" applyFill="1" applyBorder="1" applyAlignment="1">
      <alignment horizontal="center" vertical="center"/>
    </xf>
    <xf numFmtId="0" fontId="2" fillId="0" borderId="0" xfId="0" applyNumberFormat="1" applyFont="1" applyAlignment="1">
      <alignment horizontal="center"/>
    </xf>
    <xf numFmtId="164" fontId="0" fillId="0" borderId="1" xfId="1" applyNumberFormat="1" applyFont="1" applyFill="1" applyBorder="1" applyAlignment="1">
      <alignment vertical="center" wrapText="1"/>
    </xf>
    <xf numFmtId="10" fontId="0" fillId="0" borderId="1" xfId="0" applyNumberFormat="1" applyFill="1" applyBorder="1" applyAlignment="1">
      <alignment vertical="center" wrapText="1"/>
    </xf>
    <xf numFmtId="0" fontId="0" fillId="0" borderId="0" xfId="0" applyNumberFormat="1" applyAlignment="1">
      <alignment vertical="center"/>
    </xf>
    <xf numFmtId="10" fontId="0" fillId="0" borderId="1" xfId="1" applyNumberFormat="1" applyFont="1" applyFill="1" applyBorder="1" applyAlignment="1">
      <alignment vertical="center" wrapText="1"/>
    </xf>
    <xf numFmtId="165" fontId="0" fillId="0" borderId="1" xfId="0" applyNumberFormat="1" applyFill="1" applyBorder="1" applyAlignment="1">
      <alignment vertical="center" wrapText="1"/>
    </xf>
    <xf numFmtId="1" fontId="14" fillId="3" borderId="1" xfId="0" applyNumberFormat="1" applyFont="1" applyFill="1" applyBorder="1" applyAlignment="1">
      <alignment horizontal="right" vertical="center" wrapText="1"/>
    </xf>
    <xf numFmtId="165" fontId="14" fillId="3" borderId="1" xfId="0" applyNumberFormat="1" applyFont="1" applyFill="1" applyBorder="1" applyAlignment="1">
      <alignment horizontal="right" vertical="center" wrapText="1"/>
    </xf>
    <xf numFmtId="10" fontId="14" fillId="3" borderId="1" xfId="0" applyNumberFormat="1" applyFont="1" applyFill="1" applyBorder="1" applyAlignment="1">
      <alignment horizontal="right" vertical="center" wrapText="1"/>
    </xf>
    <xf numFmtId="10" fontId="16" fillId="0" borderId="1" xfId="0" applyNumberFormat="1" applyFont="1" applyFill="1" applyBorder="1" applyAlignment="1">
      <alignment horizontal="center" vertical="center" wrapText="1"/>
    </xf>
    <xf numFmtId="9" fontId="14" fillId="3" borderId="1" xfId="0" applyNumberFormat="1" applyFont="1" applyFill="1" applyBorder="1" applyAlignment="1">
      <alignment horizontal="right" vertical="center" wrapText="1"/>
    </xf>
    <xf numFmtId="164" fontId="14" fillId="0" borderId="1" xfId="1" applyNumberFormat="1" applyFont="1" applyFill="1" applyBorder="1" applyAlignment="1">
      <alignment horizontal="right" vertical="center" wrapText="1"/>
    </xf>
    <xf numFmtId="0" fontId="14" fillId="3" borderId="1" xfId="0" applyFont="1" applyFill="1" applyBorder="1" applyAlignment="1">
      <alignment horizontal="right" vertical="center" wrapText="1"/>
    </xf>
    <xf numFmtId="9" fontId="0" fillId="0" borderId="1" xfId="0" applyNumberFormat="1" applyFill="1" applyBorder="1" applyAlignment="1">
      <alignment horizontal="right" vertical="center" wrapText="1"/>
    </xf>
    <xf numFmtId="164" fontId="0" fillId="0" borderId="1" xfId="0" applyNumberFormat="1" applyFill="1" applyBorder="1" applyAlignment="1">
      <alignment horizontal="right" vertical="center" wrapText="1"/>
    </xf>
    <xf numFmtId="10" fontId="0" fillId="3" borderId="1" xfId="0" applyNumberFormat="1" applyFill="1" applyBorder="1" applyAlignment="1">
      <alignment horizontal="right" vertical="center" wrapText="1"/>
    </xf>
    <xf numFmtId="164" fontId="0" fillId="3" borderId="1" xfId="1" applyNumberFormat="1" applyFont="1" applyFill="1" applyBorder="1" applyAlignment="1">
      <alignment horizontal="right" vertical="center" wrapText="1"/>
    </xf>
    <xf numFmtId="164" fontId="14" fillId="3" borderId="1" xfId="0" applyNumberFormat="1" applyFont="1" applyFill="1" applyBorder="1" applyAlignment="1">
      <alignment horizontal="right" vertical="center" wrapText="1"/>
    </xf>
    <xf numFmtId="9" fontId="16" fillId="0" borderId="1" xfId="0" applyNumberFormat="1" applyFont="1" applyFill="1" applyBorder="1" applyAlignment="1">
      <alignment horizontal="center" vertical="center" wrapText="1"/>
    </xf>
    <xf numFmtId="165" fontId="14" fillId="0" borderId="1" xfId="0" applyNumberFormat="1" applyFont="1" applyFill="1" applyBorder="1" applyAlignment="1">
      <alignment horizontal="right" vertical="center" wrapText="1"/>
    </xf>
    <xf numFmtId="10" fontId="14" fillId="0" borderId="1" xfId="0" applyNumberFormat="1" applyFont="1" applyFill="1" applyBorder="1" applyAlignment="1">
      <alignment horizontal="right" vertical="center" wrapText="1"/>
    </xf>
    <xf numFmtId="166" fontId="0" fillId="3" borderId="12" xfId="0" applyNumberFormat="1" applyFill="1" applyBorder="1" applyAlignment="1">
      <alignment vertical="center" wrapText="1"/>
    </xf>
    <xf numFmtId="166" fontId="0" fillId="0" borderId="0" xfId="0" applyNumberFormat="1"/>
    <xf numFmtId="166" fontId="0" fillId="3" borderId="14" xfId="0" applyNumberFormat="1" applyFill="1" applyBorder="1" applyAlignment="1">
      <alignment vertical="center" wrapText="1"/>
    </xf>
    <xf numFmtId="49" fontId="36" fillId="3" borderId="1" xfId="0" applyNumberFormat="1" applyFont="1" applyFill="1" applyBorder="1" applyAlignment="1">
      <alignment horizontal="center" vertical="center"/>
    </xf>
    <xf numFmtId="14" fontId="23" fillId="3" borderId="1" xfId="0" applyNumberFormat="1" applyFont="1" applyFill="1" applyBorder="1" applyAlignment="1">
      <alignment horizontal="center" vertical="center"/>
    </xf>
    <xf numFmtId="49" fontId="23" fillId="3" borderId="1" xfId="0" applyNumberFormat="1" applyFont="1" applyFill="1" applyBorder="1" applyAlignment="1">
      <alignment vertical="center" wrapText="1"/>
    </xf>
    <xf numFmtId="164" fontId="0" fillId="0" borderId="1" xfId="1" applyNumberFormat="1" applyFont="1" applyFill="1" applyBorder="1" applyAlignment="1">
      <alignment horizontal="right" vertical="center" wrapText="1"/>
    </xf>
    <xf numFmtId="10" fontId="0" fillId="0" borderId="1" xfId="0" applyNumberFormat="1" applyFill="1" applyBorder="1" applyAlignment="1">
      <alignment horizontal="right" vertical="center" wrapText="1"/>
    </xf>
    <xf numFmtId="14" fontId="23" fillId="0" borderId="1" xfId="0" applyNumberFormat="1" applyFont="1" applyFill="1" applyBorder="1" applyAlignment="1">
      <alignment horizontal="center" vertical="center"/>
    </xf>
    <xf numFmtId="0" fontId="37" fillId="7" borderId="65" xfId="0" applyFont="1" applyFill="1" applyBorder="1" applyAlignment="1">
      <alignment horizontal="left" vertical="center" wrapText="1"/>
    </xf>
    <xf numFmtId="1" fontId="14" fillId="0" borderId="1" xfId="0" applyNumberFormat="1" applyFont="1" applyFill="1" applyBorder="1" applyAlignment="1">
      <alignment horizontal="right" vertical="center" wrapText="1"/>
    </xf>
    <xf numFmtId="0" fontId="0" fillId="0" borderId="0" xfId="0" applyNumberFormat="1" applyAlignment="1">
      <alignment wrapText="1"/>
    </xf>
    <xf numFmtId="9" fontId="14" fillId="0" borderId="1" xfId="0" applyNumberFormat="1" applyFont="1" applyFill="1" applyBorder="1" applyAlignment="1">
      <alignment horizontal="center" vertical="center" wrapText="1"/>
    </xf>
    <xf numFmtId="164" fontId="14" fillId="0" borderId="1" xfId="1" applyNumberFormat="1" applyFont="1" applyFill="1" applyBorder="1" applyAlignment="1">
      <alignment horizontal="center" vertical="center" wrapText="1"/>
    </xf>
    <xf numFmtId="2" fontId="14" fillId="3" borderId="1" xfId="0" applyNumberFormat="1" applyFont="1" applyFill="1" applyBorder="1" applyAlignment="1">
      <alignment horizontal="right" vertical="center" wrapText="1"/>
    </xf>
    <xf numFmtId="165" fontId="0" fillId="3" borderId="1" xfId="0" applyNumberFormat="1" applyFill="1" applyBorder="1" applyAlignment="1">
      <alignment horizontal="center" vertical="center" wrapText="1"/>
    </xf>
    <xf numFmtId="10" fontId="0" fillId="3" borderId="1" xfId="0" applyNumberFormat="1" applyFill="1" applyBorder="1" applyAlignment="1">
      <alignment horizontal="center" vertical="center" wrapText="1"/>
    </xf>
    <xf numFmtId="165" fontId="0" fillId="0" borderId="1" xfId="0" applyNumberFormat="1" applyFill="1" applyBorder="1" applyAlignment="1">
      <alignment horizontal="center" vertical="center" wrapText="1"/>
    </xf>
    <xf numFmtId="10" fontId="0" fillId="0" borderId="1" xfId="0" applyNumberFormat="1" applyFill="1" applyBorder="1" applyAlignment="1">
      <alignment horizontal="center" vertical="center" wrapText="1"/>
    </xf>
    <xf numFmtId="3" fontId="2" fillId="3" borderId="1" xfId="0" applyNumberFormat="1" applyFont="1" applyFill="1" applyBorder="1" applyAlignment="1">
      <alignment horizontal="center" vertical="center" wrapText="1"/>
    </xf>
    <xf numFmtId="0" fontId="29" fillId="0" borderId="1" xfId="4" applyFill="1" applyBorder="1" applyAlignment="1">
      <alignment vertical="center" wrapText="1"/>
    </xf>
    <xf numFmtId="10" fontId="29" fillId="0" borderId="1" xfId="4" applyNumberFormat="1" applyFill="1" applyBorder="1" applyAlignment="1">
      <alignment vertical="center" wrapText="1"/>
    </xf>
    <xf numFmtId="165" fontId="29" fillId="0" borderId="1" xfId="4" applyNumberFormat="1" applyFill="1" applyBorder="1" applyAlignment="1">
      <alignment vertical="center" wrapText="1"/>
    </xf>
    <xf numFmtId="165" fontId="0" fillId="0" borderId="1" xfId="0" applyNumberFormat="1" applyBorder="1" applyAlignment="1">
      <alignment horizontal="center" vertical="center" wrapText="1"/>
    </xf>
    <xf numFmtId="10" fontId="39" fillId="0" borderId="65" xfId="0" applyNumberFormat="1" applyFont="1" applyBorder="1" applyAlignment="1">
      <alignment vertical="center" wrapText="1"/>
    </xf>
    <xf numFmtId="10" fontId="30" fillId="0" borderId="65" xfId="0" applyNumberFormat="1" applyFont="1" applyBorder="1" applyAlignment="1">
      <alignment vertical="center" wrapText="1"/>
    </xf>
    <xf numFmtId="2" fontId="14" fillId="3" borderId="40" xfId="0" applyNumberFormat="1" applyFont="1" applyFill="1" applyBorder="1" applyAlignment="1">
      <alignment horizontal="center" vertical="center" wrapText="1"/>
    </xf>
    <xf numFmtId="9" fontId="30" fillId="0" borderId="65" xfId="0" applyNumberFormat="1" applyFont="1" applyBorder="1" applyAlignment="1">
      <alignment vertical="center" wrapText="1"/>
    </xf>
    <xf numFmtId="0" fontId="30" fillId="0" borderId="65" xfId="0" applyFont="1" applyBorder="1" applyAlignment="1">
      <alignment vertical="center" wrapText="1"/>
    </xf>
    <xf numFmtId="0" fontId="0" fillId="0" borderId="12" xfId="0" applyBorder="1"/>
    <xf numFmtId="9" fontId="14" fillId="3" borderId="39" xfId="4" applyNumberFormat="1" applyFont="1" applyFill="1" applyBorder="1" applyAlignment="1">
      <alignment horizontal="left" vertical="center" wrapText="1"/>
    </xf>
    <xf numFmtId="9" fontId="14" fillId="3" borderId="40" xfId="4" applyNumberFormat="1" applyFont="1" applyFill="1" applyBorder="1" applyAlignment="1">
      <alignment horizontal="left" vertical="center" wrapText="1"/>
    </xf>
    <xf numFmtId="9" fontId="14" fillId="3" borderId="41" xfId="4" applyNumberFormat="1" applyFont="1" applyFill="1" applyBorder="1" applyAlignment="1">
      <alignment horizontal="left" vertical="center" wrapText="1"/>
    </xf>
    <xf numFmtId="9" fontId="29" fillId="3" borderId="39" xfId="4" applyNumberFormat="1" applyFill="1" applyBorder="1" applyAlignment="1">
      <alignment vertical="center" wrapText="1"/>
    </xf>
    <xf numFmtId="9" fontId="29" fillId="3" borderId="41" xfId="4" applyNumberFormat="1" applyFill="1" applyBorder="1" applyAlignment="1">
      <alignment vertical="center" wrapText="1"/>
    </xf>
    <xf numFmtId="0" fontId="32" fillId="0" borderId="83" xfId="0" applyFont="1" applyFill="1" applyBorder="1" applyAlignment="1">
      <alignment vertical="top" wrapText="1"/>
    </xf>
    <xf numFmtId="0" fontId="32" fillId="0" borderId="84" xfId="0" applyFont="1" applyFill="1" applyBorder="1" applyAlignment="1">
      <alignment vertical="top" wrapText="1"/>
    </xf>
    <xf numFmtId="0" fontId="32" fillId="0" borderId="85" xfId="0" applyFont="1" applyFill="1" applyBorder="1" applyAlignment="1">
      <alignment vertical="top" wrapText="1"/>
    </xf>
    <xf numFmtId="0" fontId="30" fillId="0" borderId="84" xfId="0" applyFont="1" applyFill="1" applyBorder="1" applyAlignment="1">
      <alignment vertical="center" wrapText="1"/>
    </xf>
    <xf numFmtId="0" fontId="30" fillId="0" borderId="85" xfId="0" applyFont="1" applyFill="1" applyBorder="1" applyAlignment="1">
      <alignment vertical="center" wrapText="1"/>
    </xf>
    <xf numFmtId="9" fontId="14" fillId="3" borderId="39" xfId="0" applyNumberFormat="1" applyFont="1" applyFill="1" applyBorder="1" applyAlignment="1">
      <alignment horizontal="left" vertical="center" wrapText="1"/>
    </xf>
    <xf numFmtId="9" fontId="14" fillId="3" borderId="40" xfId="0" applyNumberFormat="1" applyFont="1" applyFill="1" applyBorder="1" applyAlignment="1">
      <alignment horizontal="left" vertical="center" wrapText="1"/>
    </xf>
    <xf numFmtId="9" fontId="14" fillId="3" borderId="41" xfId="0" applyNumberFormat="1" applyFont="1" applyFill="1" applyBorder="1" applyAlignment="1">
      <alignment horizontal="left" vertical="center" wrapText="1"/>
    </xf>
    <xf numFmtId="9" fontId="0" fillId="3" borderId="39" xfId="0" applyNumberFormat="1" applyFill="1" applyBorder="1" applyAlignment="1">
      <alignment vertical="center" wrapText="1"/>
    </xf>
    <xf numFmtId="9" fontId="0" fillId="3" borderId="41" xfId="0" applyNumberFormat="1" applyFill="1" applyBorder="1" applyAlignment="1">
      <alignment vertical="center" wrapText="1"/>
    </xf>
    <xf numFmtId="49" fontId="18" fillId="4" borderId="1" xfId="0" applyNumberFormat="1" applyFont="1" applyFill="1" applyBorder="1" applyAlignment="1">
      <alignment horizontal="center" vertical="center" wrapText="1"/>
    </xf>
    <xf numFmtId="0" fontId="18" fillId="4" borderId="1" xfId="0" applyFont="1" applyFill="1" applyBorder="1" applyAlignment="1">
      <alignment horizontal="center" vertical="center" wrapText="1"/>
    </xf>
    <xf numFmtId="9" fontId="14" fillId="3" borderId="86" xfId="0" applyNumberFormat="1" applyFont="1" applyFill="1" applyBorder="1" applyAlignment="1">
      <alignment horizontal="left" vertical="top" wrapText="1"/>
    </xf>
    <xf numFmtId="9" fontId="14" fillId="3" borderId="87" xfId="0" applyNumberFormat="1" applyFont="1" applyFill="1" applyBorder="1" applyAlignment="1">
      <alignment horizontal="left" vertical="top" wrapText="1"/>
    </xf>
    <xf numFmtId="9" fontId="14" fillId="3" borderId="88" xfId="0" applyNumberFormat="1" applyFont="1" applyFill="1" applyBorder="1" applyAlignment="1">
      <alignment horizontal="left" vertical="top" wrapText="1"/>
    </xf>
    <xf numFmtId="9" fontId="0" fillId="3" borderId="86" xfId="0" applyNumberFormat="1" applyFill="1" applyBorder="1" applyAlignment="1">
      <alignment vertical="center" wrapText="1"/>
    </xf>
    <xf numFmtId="9" fontId="0" fillId="3" borderId="88" xfId="0" applyNumberFormat="1" applyFill="1" applyBorder="1" applyAlignment="1">
      <alignment vertical="center" wrapText="1"/>
    </xf>
    <xf numFmtId="49" fontId="13" fillId="3" borderId="7" xfId="0" applyNumberFormat="1" applyFont="1" applyFill="1" applyBorder="1" applyAlignment="1">
      <alignment horizontal="center" vertical="center" wrapText="1"/>
    </xf>
    <xf numFmtId="0" fontId="13" fillId="3" borderId="7" xfId="0" applyFont="1" applyFill="1" applyBorder="1" applyAlignment="1">
      <alignment horizontal="center" vertical="center"/>
    </xf>
    <xf numFmtId="0" fontId="13" fillId="3" borderId="12" xfId="0" applyFont="1" applyFill="1" applyBorder="1" applyAlignment="1">
      <alignment horizontal="center" vertical="center"/>
    </xf>
    <xf numFmtId="0" fontId="13" fillId="3" borderId="16" xfId="0" applyFont="1" applyFill="1" applyBorder="1" applyAlignment="1">
      <alignment horizontal="center" vertical="center" wrapText="1"/>
    </xf>
    <xf numFmtId="49" fontId="17" fillId="3" borderId="1" xfId="0" applyNumberFormat="1" applyFont="1" applyFill="1" applyBorder="1" applyAlignment="1">
      <alignment horizontal="left" vertical="center" wrapText="1"/>
    </xf>
    <xf numFmtId="0" fontId="17" fillId="3" borderId="1" xfId="0" applyFont="1" applyFill="1" applyBorder="1" applyAlignment="1">
      <alignment horizontal="left" vertical="center" wrapText="1"/>
    </xf>
    <xf numFmtId="49" fontId="17" fillId="3" borderId="51" xfId="0" applyNumberFormat="1" applyFont="1" applyFill="1" applyBorder="1" applyAlignment="1">
      <alignment horizontal="left" vertical="center" wrapText="1"/>
    </xf>
    <xf numFmtId="0" fontId="17" fillId="3" borderId="52" xfId="0" applyFont="1" applyFill="1" applyBorder="1" applyAlignment="1">
      <alignment horizontal="left" vertical="center" wrapText="1"/>
    </xf>
    <xf numFmtId="0" fontId="17" fillId="3" borderId="5" xfId="0" applyFont="1" applyFill="1" applyBorder="1" applyAlignment="1">
      <alignment horizontal="left" vertical="center" wrapText="1"/>
    </xf>
    <xf numFmtId="0" fontId="0" fillId="3" borderId="1" xfId="0" applyFill="1" applyBorder="1" applyAlignment="1">
      <alignment vertical="center" wrapText="1"/>
    </xf>
    <xf numFmtId="49" fontId="17" fillId="3" borderId="39" xfId="0" applyNumberFormat="1" applyFont="1" applyFill="1" applyBorder="1" applyAlignment="1">
      <alignment horizontal="left" vertical="center" wrapText="1"/>
    </xf>
    <xf numFmtId="0" fontId="17" fillId="3" borderId="40" xfId="0" applyFont="1" applyFill="1" applyBorder="1" applyAlignment="1">
      <alignment horizontal="left" vertical="center" wrapText="1"/>
    </xf>
    <xf numFmtId="0" fontId="17" fillId="3" borderId="41" xfId="0" applyFont="1" applyFill="1" applyBorder="1" applyAlignment="1">
      <alignment horizontal="left" vertical="center" wrapText="1"/>
    </xf>
    <xf numFmtId="0" fontId="38" fillId="0" borderId="67" xfId="0" applyFont="1" applyFill="1" applyBorder="1" applyAlignment="1">
      <alignment horizontal="left" vertical="center" wrapText="1"/>
    </xf>
    <xf numFmtId="0" fontId="38" fillId="0" borderId="40" xfId="0" applyFont="1" applyFill="1" applyBorder="1" applyAlignment="1">
      <alignment horizontal="left" vertical="center" wrapText="1"/>
    </xf>
    <xf numFmtId="0" fontId="38" fillId="0" borderId="41" xfId="0" applyFont="1" applyFill="1" applyBorder="1" applyAlignment="1">
      <alignment horizontal="left" vertical="center" wrapText="1"/>
    </xf>
    <xf numFmtId="9" fontId="29" fillId="3" borderId="39" xfId="0" applyNumberFormat="1" applyFont="1" applyFill="1" applyBorder="1" applyAlignment="1">
      <alignment vertical="center" wrapText="1"/>
    </xf>
    <xf numFmtId="0" fontId="0" fillId="3" borderId="6" xfId="0" applyFill="1" applyBorder="1" applyAlignment="1">
      <alignment vertical="center" wrapText="1"/>
    </xf>
    <xf numFmtId="0" fontId="0" fillId="3" borderId="11" xfId="0" applyFill="1" applyBorder="1" applyAlignment="1">
      <alignment vertical="center" wrapText="1"/>
    </xf>
    <xf numFmtId="0" fontId="0" fillId="3" borderId="15" xfId="0" applyFill="1" applyBorder="1" applyAlignment="1">
      <alignment vertical="center" wrapText="1"/>
    </xf>
    <xf numFmtId="49" fontId="27" fillId="4" borderId="20" xfId="0" applyNumberFormat="1" applyFont="1" applyFill="1" applyBorder="1" applyAlignment="1">
      <alignment horizontal="center" vertical="center" wrapText="1"/>
    </xf>
    <xf numFmtId="0" fontId="27" fillId="4" borderId="23" xfId="0" applyFont="1" applyFill="1" applyBorder="1" applyAlignment="1">
      <alignment horizontal="center" vertical="center" wrapText="1"/>
    </xf>
    <xf numFmtId="49" fontId="27" fillId="4" borderId="21" xfId="0" applyNumberFormat="1" applyFont="1" applyFill="1" applyBorder="1" applyAlignment="1">
      <alignment horizontal="center" vertical="center" wrapText="1"/>
    </xf>
    <xf numFmtId="0" fontId="27" fillId="4" borderId="24" xfId="0" applyFont="1" applyFill="1" applyBorder="1" applyAlignment="1">
      <alignment horizontal="center" vertical="center" wrapText="1"/>
    </xf>
    <xf numFmtId="0" fontId="27" fillId="4" borderId="21" xfId="0" applyFont="1" applyFill="1" applyBorder="1" applyAlignment="1">
      <alignment horizontal="center" vertical="center" wrapText="1"/>
    </xf>
    <xf numFmtId="0" fontId="27" fillId="4" borderId="22" xfId="0" applyFont="1" applyFill="1" applyBorder="1" applyAlignment="1">
      <alignment horizontal="center" vertical="center" wrapText="1"/>
    </xf>
    <xf numFmtId="49" fontId="3" fillId="3" borderId="7" xfId="0" applyNumberFormat="1"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6" xfId="0" applyFont="1" applyFill="1" applyBorder="1" applyAlignment="1">
      <alignment horizontal="center" vertical="center" wrapText="1"/>
    </xf>
    <xf numFmtId="1" fontId="0" fillId="3" borderId="6" xfId="0" applyNumberFormat="1" applyFill="1" applyBorder="1" applyAlignment="1">
      <alignment vertical="center" wrapText="1"/>
    </xf>
    <xf numFmtId="49" fontId="27" fillId="4" borderId="31" xfId="0" applyNumberFormat="1" applyFont="1" applyFill="1" applyBorder="1" applyAlignment="1">
      <alignment horizontal="center" vertical="center" wrapText="1"/>
    </xf>
    <xf numFmtId="0" fontId="27" fillId="4" borderId="32" xfId="0" applyFont="1" applyFill="1" applyBorder="1" applyAlignment="1">
      <alignment horizontal="center" vertical="center" wrapText="1"/>
    </xf>
    <xf numFmtId="0" fontId="17" fillId="3" borderId="1" xfId="0" applyNumberFormat="1" applyFont="1" applyFill="1" applyBorder="1" applyAlignment="1">
      <alignment horizontal="left" vertical="center" wrapText="1"/>
    </xf>
    <xf numFmtId="9" fontId="14" fillId="0" borderId="39" xfId="0" applyNumberFormat="1" applyFont="1" applyFill="1" applyBorder="1" applyAlignment="1">
      <alignment horizontal="left" vertical="center" wrapText="1"/>
    </xf>
    <xf numFmtId="9" fontId="14" fillId="0" borderId="40" xfId="0" applyNumberFormat="1" applyFont="1" applyFill="1" applyBorder="1" applyAlignment="1">
      <alignment horizontal="left" vertical="center" wrapText="1"/>
    </xf>
    <xf numFmtId="9" fontId="14" fillId="0" borderId="41" xfId="0" applyNumberFormat="1" applyFont="1" applyFill="1" applyBorder="1" applyAlignment="1">
      <alignment horizontal="left" vertical="center" wrapText="1"/>
    </xf>
    <xf numFmtId="9" fontId="0" fillId="0" borderId="39" xfId="0" applyNumberFormat="1" applyFill="1" applyBorder="1" applyAlignment="1">
      <alignment vertical="center" wrapText="1"/>
    </xf>
    <xf numFmtId="9" fontId="0" fillId="0" borderId="41" xfId="0" applyNumberFormat="1" applyFill="1" applyBorder="1" applyAlignment="1">
      <alignment vertical="center" wrapText="1"/>
    </xf>
    <xf numFmtId="0" fontId="0" fillId="0" borderId="0" xfId="0" applyNumberFormat="1" applyAlignment="1">
      <alignment horizontal="center"/>
    </xf>
    <xf numFmtId="165" fontId="0" fillId="0" borderId="0" xfId="0" applyNumberFormat="1" applyAlignment="1">
      <alignment horizontal="center"/>
    </xf>
    <xf numFmtId="165" fontId="0" fillId="0" borderId="0" xfId="0" applyNumberFormat="1" applyAlignment="1">
      <alignment horizontal="center" vertical="center"/>
    </xf>
    <xf numFmtId="0" fontId="0" fillId="0" borderId="0" xfId="0" applyNumberFormat="1" applyAlignment="1">
      <alignment horizontal="center" vertical="center"/>
    </xf>
    <xf numFmtId="9" fontId="29" fillId="0" borderId="39" xfId="0" applyNumberFormat="1" applyFont="1" applyFill="1" applyBorder="1" applyAlignment="1">
      <alignment vertical="center" wrapText="1"/>
    </xf>
    <xf numFmtId="9" fontId="0" fillId="3" borderId="91" xfId="0" applyNumberFormat="1" applyFill="1" applyBorder="1" applyAlignment="1">
      <alignment vertical="center" wrapText="1"/>
    </xf>
    <xf numFmtId="9" fontId="0" fillId="3" borderId="92" xfId="0" applyNumberFormat="1" applyFill="1" applyBorder="1" applyAlignment="1">
      <alignment vertical="center" wrapText="1"/>
    </xf>
    <xf numFmtId="0" fontId="32" fillId="0" borderId="39" xfId="0" applyFont="1" applyBorder="1" applyAlignment="1">
      <alignment horizontal="left" vertical="center" wrapText="1"/>
    </xf>
    <xf numFmtId="0" fontId="32" fillId="0" borderId="40" xfId="0" applyFont="1" applyBorder="1" applyAlignment="1">
      <alignment horizontal="left" vertical="center" wrapText="1"/>
    </xf>
    <xf numFmtId="0" fontId="30" fillId="0" borderId="71" xfId="0" applyFont="1" applyBorder="1" applyAlignment="1">
      <alignment vertical="center" wrapText="1"/>
    </xf>
    <xf numFmtId="0" fontId="40" fillId="0" borderId="95" xfId="0" applyFont="1" applyBorder="1" applyAlignment="1">
      <alignment vertical="center" wrapText="1"/>
    </xf>
    <xf numFmtId="0" fontId="40" fillId="0" borderId="96" xfId="0" applyFont="1" applyBorder="1" applyAlignment="1">
      <alignment vertical="center" wrapText="1"/>
    </xf>
    <xf numFmtId="9" fontId="14" fillId="3" borderId="39" xfId="0" applyNumberFormat="1" applyFont="1" applyFill="1" applyBorder="1" applyAlignment="1">
      <alignment horizontal="center" vertical="center" wrapText="1"/>
    </xf>
    <xf numFmtId="9" fontId="14" fillId="3" borderId="41" xfId="0" applyNumberFormat="1" applyFont="1" applyFill="1" applyBorder="1" applyAlignment="1">
      <alignment horizontal="center" vertical="center" wrapText="1"/>
    </xf>
    <xf numFmtId="9" fontId="14" fillId="0" borderId="39" xfId="0" applyNumberFormat="1" applyFont="1" applyFill="1" applyBorder="1" applyAlignment="1">
      <alignment horizontal="center" vertical="center" wrapText="1"/>
    </xf>
    <xf numFmtId="9" fontId="14" fillId="0" borderId="41" xfId="0" applyNumberFormat="1" applyFont="1" applyFill="1" applyBorder="1" applyAlignment="1">
      <alignment horizontal="center" vertical="center" wrapText="1"/>
    </xf>
    <xf numFmtId="0" fontId="29" fillId="0" borderId="39" xfId="0" applyFont="1" applyBorder="1" applyAlignment="1">
      <alignment horizontal="left" vertical="top" wrapText="1"/>
    </xf>
    <xf numFmtId="0" fontId="0" fillId="0" borderId="41" xfId="0" applyBorder="1" applyAlignment="1">
      <alignment horizontal="left" vertical="top"/>
    </xf>
    <xf numFmtId="0" fontId="32" fillId="0" borderId="39" xfId="0" applyFont="1" applyBorder="1" applyAlignment="1">
      <alignment horizontal="center" vertical="center" wrapText="1"/>
    </xf>
    <xf numFmtId="0" fontId="32" fillId="0" borderId="41" xfId="0" applyFont="1" applyBorder="1" applyAlignment="1">
      <alignment horizontal="center" vertical="center" wrapText="1"/>
    </xf>
    <xf numFmtId="0" fontId="13" fillId="3" borderId="16" xfId="0" applyFont="1" applyFill="1" applyBorder="1" applyAlignment="1">
      <alignment horizontal="center" vertical="center"/>
    </xf>
    <xf numFmtId="9" fontId="14" fillId="3" borderId="40" xfId="0" applyNumberFormat="1" applyFont="1" applyFill="1" applyBorder="1" applyAlignment="1">
      <alignment horizontal="center" vertical="center" wrapText="1"/>
    </xf>
    <xf numFmtId="0" fontId="32" fillId="0" borderId="86" xfId="0" applyFont="1" applyFill="1" applyBorder="1" applyAlignment="1">
      <alignment vertical="center" wrapText="1"/>
    </xf>
    <xf numFmtId="0" fontId="32" fillId="0" borderId="87" xfId="0" applyFont="1" applyFill="1" applyBorder="1" applyAlignment="1">
      <alignment vertical="center" wrapText="1"/>
    </xf>
    <xf numFmtId="0" fontId="32" fillId="0" borderId="90" xfId="0" applyFont="1" applyFill="1" applyBorder="1" applyAlignment="1">
      <alignment vertical="center" wrapText="1"/>
    </xf>
    <xf numFmtId="0" fontId="32" fillId="0" borderId="89" xfId="0" applyFont="1" applyFill="1" applyBorder="1" applyAlignment="1">
      <alignment vertical="center" wrapText="1"/>
    </xf>
    <xf numFmtId="0" fontId="32" fillId="0" borderId="83" xfId="0" applyFont="1" applyFill="1" applyBorder="1" applyAlignment="1">
      <alignment wrapText="1"/>
    </xf>
    <xf numFmtId="0" fontId="32" fillId="0" borderId="84" xfId="0" applyFont="1" applyFill="1" applyBorder="1" applyAlignment="1">
      <alignment wrapText="1"/>
    </xf>
    <xf numFmtId="0" fontId="32" fillId="0" borderId="85" xfId="0" applyFont="1" applyFill="1" applyBorder="1" applyAlignment="1">
      <alignment wrapText="1"/>
    </xf>
    <xf numFmtId="9" fontId="14" fillId="3" borderId="86" xfId="0" applyNumberFormat="1" applyFont="1" applyFill="1" applyBorder="1" applyAlignment="1">
      <alignment horizontal="center" vertical="top" wrapText="1"/>
    </xf>
    <xf numFmtId="9" fontId="14" fillId="3" borderId="88" xfId="0" applyNumberFormat="1" applyFont="1" applyFill="1" applyBorder="1" applyAlignment="1">
      <alignment horizontal="center" vertical="top" wrapText="1"/>
    </xf>
    <xf numFmtId="0" fontId="32" fillId="6" borderId="83" xfId="0" applyFont="1" applyFill="1" applyBorder="1" applyAlignment="1">
      <alignment vertical="top" wrapText="1"/>
    </xf>
    <xf numFmtId="0" fontId="32" fillId="6" borderId="84" xfId="0" applyFont="1" applyFill="1" applyBorder="1" applyAlignment="1">
      <alignment vertical="top" wrapText="1"/>
    </xf>
    <xf numFmtId="0" fontId="32" fillId="6" borderId="83" xfId="0" applyFont="1" applyFill="1" applyBorder="1" applyAlignment="1">
      <alignment vertical="center" wrapText="1"/>
    </xf>
    <xf numFmtId="0" fontId="32" fillId="6" borderId="85" xfId="0" applyFont="1" applyFill="1" applyBorder="1" applyAlignment="1">
      <alignment vertical="center" wrapText="1"/>
    </xf>
    <xf numFmtId="0" fontId="0" fillId="0" borderId="1" xfId="0" applyBorder="1"/>
    <xf numFmtId="0" fontId="32" fillId="0" borderId="83" xfId="0" applyFont="1" applyFill="1" applyBorder="1" applyAlignment="1">
      <alignment vertical="center" wrapText="1"/>
    </xf>
    <xf numFmtId="0" fontId="32" fillId="0" borderId="84" xfId="0" applyFont="1" applyFill="1" applyBorder="1" applyAlignment="1">
      <alignment vertical="center" wrapText="1"/>
    </xf>
    <xf numFmtId="0" fontId="32" fillId="0" borderId="85" xfId="0" applyFont="1" applyFill="1" applyBorder="1" applyAlignment="1">
      <alignment vertical="center" wrapText="1"/>
    </xf>
    <xf numFmtId="9" fontId="14" fillId="3" borderId="86" xfId="0" applyNumberFormat="1" applyFont="1" applyFill="1" applyBorder="1" applyAlignment="1">
      <alignment horizontal="left" vertical="center" wrapText="1"/>
    </xf>
    <xf numFmtId="9" fontId="14" fillId="3" borderId="87" xfId="0" applyNumberFormat="1" applyFont="1" applyFill="1" applyBorder="1" applyAlignment="1">
      <alignment horizontal="left" vertical="center" wrapText="1"/>
    </xf>
    <xf numFmtId="9" fontId="14" fillId="3" borderId="88" xfId="0" applyNumberFormat="1" applyFont="1" applyFill="1" applyBorder="1" applyAlignment="1">
      <alignment horizontal="left" vertical="center" wrapText="1"/>
    </xf>
    <xf numFmtId="9" fontId="14" fillId="3" borderId="86" xfId="0" applyNumberFormat="1" applyFont="1" applyFill="1" applyBorder="1" applyAlignment="1">
      <alignment horizontal="center" vertical="center" wrapText="1"/>
    </xf>
    <xf numFmtId="9" fontId="14" fillId="3" borderId="88" xfId="0" applyNumberFormat="1" applyFont="1" applyFill="1" applyBorder="1" applyAlignment="1">
      <alignment horizontal="center" vertical="center" wrapText="1"/>
    </xf>
    <xf numFmtId="164" fontId="14" fillId="3" borderId="39" xfId="0" applyNumberFormat="1" applyFont="1" applyFill="1" applyBorder="1" applyAlignment="1">
      <alignment horizontal="center" vertical="center" wrapText="1"/>
    </xf>
    <xf numFmtId="164" fontId="14" fillId="3" borderId="41" xfId="0" applyNumberFormat="1" applyFont="1" applyFill="1" applyBorder="1" applyAlignment="1">
      <alignment horizontal="center" vertical="center" wrapText="1"/>
    </xf>
    <xf numFmtId="0" fontId="32" fillId="0" borderId="68" xfId="0" applyFont="1" applyBorder="1" applyAlignment="1">
      <alignment horizontal="left" vertical="center" wrapText="1"/>
    </xf>
    <xf numFmtId="0" fontId="32" fillId="0" borderId="67" xfId="0" applyFont="1" applyBorder="1" applyAlignment="1">
      <alignment horizontal="center" vertical="center" wrapText="1"/>
    </xf>
    <xf numFmtId="0" fontId="32" fillId="0" borderId="68" xfId="0" applyFont="1" applyBorder="1" applyAlignment="1">
      <alignment horizontal="center" vertical="center" wrapText="1"/>
    </xf>
    <xf numFmtId="9" fontId="14" fillId="0" borderId="39" xfId="4" applyNumberFormat="1" applyFont="1" applyFill="1" applyBorder="1" applyAlignment="1">
      <alignment horizontal="left" vertical="center" wrapText="1"/>
    </xf>
    <xf numFmtId="9" fontId="14" fillId="0" borderId="40" xfId="4" applyNumberFormat="1" applyFont="1" applyFill="1" applyBorder="1" applyAlignment="1">
      <alignment horizontal="left" vertical="center" wrapText="1"/>
    </xf>
    <xf numFmtId="9" fontId="14" fillId="0" borderId="41" xfId="4" applyNumberFormat="1" applyFont="1" applyFill="1" applyBorder="1" applyAlignment="1">
      <alignment horizontal="left" vertical="center" wrapText="1"/>
    </xf>
    <xf numFmtId="9" fontId="14" fillId="0" borderId="39" xfId="4" applyNumberFormat="1" applyFont="1" applyFill="1" applyBorder="1" applyAlignment="1">
      <alignment horizontal="center" vertical="center" wrapText="1"/>
    </xf>
    <xf numFmtId="9" fontId="14" fillId="0" borderId="41" xfId="4" applyNumberFormat="1" applyFont="1" applyFill="1" applyBorder="1" applyAlignment="1">
      <alignment horizontal="center" vertical="center" wrapText="1"/>
    </xf>
    <xf numFmtId="9" fontId="0" fillId="3" borderId="39" xfId="0" applyNumberFormat="1" applyFill="1" applyBorder="1" applyAlignment="1">
      <alignment horizontal="left" vertical="center" wrapText="1"/>
    </xf>
    <xf numFmtId="9" fontId="0" fillId="3" borderId="41" xfId="0" applyNumberFormat="1" applyFill="1" applyBorder="1" applyAlignment="1">
      <alignment horizontal="left" vertical="center" wrapText="1"/>
    </xf>
    <xf numFmtId="9" fontId="14" fillId="3" borderId="39" xfId="0" applyNumberFormat="1" applyFont="1" applyFill="1" applyBorder="1" applyAlignment="1">
      <alignment horizontal="left" vertical="top" wrapText="1"/>
    </xf>
    <xf numFmtId="9" fontId="14" fillId="3" borderId="40" xfId="0" applyNumberFormat="1" applyFont="1" applyFill="1" applyBorder="1" applyAlignment="1">
      <alignment horizontal="left" vertical="top" wrapText="1"/>
    </xf>
    <xf numFmtId="9" fontId="14" fillId="3" borderId="41" xfId="0" applyNumberFormat="1" applyFont="1" applyFill="1" applyBorder="1" applyAlignment="1">
      <alignment horizontal="left" vertical="top" wrapText="1"/>
    </xf>
    <xf numFmtId="9" fontId="14" fillId="0" borderId="39" xfId="4" applyNumberFormat="1" applyFont="1" applyFill="1" applyBorder="1" applyAlignment="1">
      <alignment horizontal="left" vertical="top" wrapText="1"/>
    </xf>
    <xf numFmtId="9" fontId="14" fillId="0" borderId="40" xfId="4" applyNumberFormat="1" applyFont="1" applyFill="1" applyBorder="1" applyAlignment="1">
      <alignment horizontal="left" vertical="top" wrapText="1"/>
    </xf>
    <xf numFmtId="9" fontId="14" fillId="0" borderId="41" xfId="4" applyNumberFormat="1" applyFont="1" applyFill="1" applyBorder="1" applyAlignment="1">
      <alignment horizontal="left" vertical="top" wrapText="1"/>
    </xf>
    <xf numFmtId="9" fontId="29" fillId="0" borderId="39" xfId="4" applyNumberFormat="1" applyFill="1" applyBorder="1" applyAlignment="1">
      <alignment vertical="center" wrapText="1"/>
    </xf>
    <xf numFmtId="9" fontId="29" fillId="0" borderId="41" xfId="4" applyNumberFormat="1" applyFill="1" applyBorder="1" applyAlignment="1">
      <alignment vertical="center" wrapText="1"/>
    </xf>
    <xf numFmtId="0" fontId="40" fillId="0" borderId="91" xfId="0" applyFont="1" applyBorder="1" applyAlignment="1">
      <alignment vertical="center" wrapText="1"/>
    </xf>
    <xf numFmtId="0" fontId="40" fillId="0" borderId="92" xfId="0" applyFont="1" applyBorder="1" applyAlignment="1">
      <alignment vertical="center" wrapText="1"/>
    </xf>
    <xf numFmtId="0" fontId="40" fillId="0" borderId="46" xfId="0" applyFont="1" applyBorder="1" applyAlignment="1">
      <alignment vertical="center" wrapText="1"/>
    </xf>
    <xf numFmtId="0" fontId="40" fillId="0" borderId="97" xfId="0" applyFont="1" applyBorder="1" applyAlignment="1">
      <alignment vertical="center" wrapText="1"/>
    </xf>
    <xf numFmtId="0" fontId="40" fillId="0" borderId="93" xfId="0" applyFont="1" applyBorder="1" applyAlignment="1">
      <alignment vertical="center" wrapText="1"/>
    </xf>
    <xf numFmtId="0" fontId="40" fillId="0" borderId="94" xfId="0" applyFont="1" applyBorder="1" applyAlignment="1">
      <alignment vertical="center" wrapText="1"/>
    </xf>
    <xf numFmtId="1" fontId="17" fillId="3" borderId="1" xfId="0" applyNumberFormat="1" applyFont="1" applyFill="1" applyBorder="1" applyAlignment="1">
      <alignment horizontal="left" vertical="center" wrapText="1"/>
    </xf>
    <xf numFmtId="9" fontId="14" fillId="3" borderId="39" xfId="0" applyNumberFormat="1" applyFont="1" applyFill="1" applyBorder="1" applyAlignment="1">
      <alignment vertical="top" wrapText="1"/>
    </xf>
    <xf numFmtId="9" fontId="14" fillId="3" borderId="40" xfId="0" applyNumberFormat="1" applyFont="1" applyFill="1" applyBorder="1" applyAlignment="1">
      <alignment vertical="top" wrapText="1"/>
    </xf>
    <xf numFmtId="9" fontId="14" fillId="3" borderId="41" xfId="0" applyNumberFormat="1" applyFont="1" applyFill="1" applyBorder="1" applyAlignment="1">
      <alignment vertical="top" wrapText="1"/>
    </xf>
    <xf numFmtId="9" fontId="32" fillId="0" borderId="86" xfId="4" applyNumberFormat="1" applyFont="1" applyFill="1" applyBorder="1" applyAlignment="1">
      <alignment horizontal="left" vertical="top" wrapText="1"/>
    </xf>
    <xf numFmtId="9" fontId="14" fillId="0" borderId="87" xfId="4" applyNumberFormat="1" applyFont="1" applyFill="1" applyBorder="1" applyAlignment="1">
      <alignment horizontal="left" vertical="top" wrapText="1"/>
    </xf>
    <xf numFmtId="9" fontId="14" fillId="0" borderId="88" xfId="4" applyNumberFormat="1" applyFont="1" applyFill="1" applyBorder="1" applyAlignment="1">
      <alignment horizontal="left" vertical="top" wrapText="1"/>
    </xf>
    <xf numFmtId="9" fontId="29" fillId="0" borderId="86" xfId="4" applyNumberFormat="1" applyFill="1" applyBorder="1" applyAlignment="1">
      <alignment vertical="center" wrapText="1"/>
    </xf>
    <xf numFmtId="9" fontId="29" fillId="0" borderId="88" xfId="4" applyNumberFormat="1" applyFill="1" applyBorder="1" applyAlignment="1">
      <alignment vertical="center" wrapText="1"/>
    </xf>
    <xf numFmtId="0" fontId="40" fillId="0" borderId="39" xfId="0" applyFont="1" applyBorder="1" applyAlignment="1">
      <alignment vertical="center" wrapText="1"/>
    </xf>
    <xf numFmtId="0" fontId="40" fillId="0" borderId="41" xfId="0" applyFont="1" applyBorder="1" applyAlignment="1">
      <alignment vertical="center" wrapText="1"/>
    </xf>
    <xf numFmtId="0" fontId="32" fillId="6" borderId="84" xfId="0" applyFont="1" applyFill="1" applyBorder="1" applyAlignment="1">
      <alignment vertical="center" wrapText="1"/>
    </xf>
    <xf numFmtId="0" fontId="30" fillId="6" borderId="84" xfId="0" applyFont="1" applyFill="1" applyBorder="1" applyAlignment="1">
      <alignment vertical="center" wrapText="1"/>
    </xf>
    <xf numFmtId="0" fontId="30" fillId="6" borderId="85" xfId="0" applyFont="1" applyFill="1" applyBorder="1" applyAlignment="1">
      <alignment vertical="center" wrapText="1"/>
    </xf>
    <xf numFmtId="9" fontId="17" fillId="3" borderId="1" xfId="0" applyNumberFormat="1" applyFont="1" applyFill="1" applyBorder="1" applyAlignment="1">
      <alignment horizontal="left" vertical="center" wrapText="1"/>
    </xf>
    <xf numFmtId="0" fontId="32" fillId="6" borderId="85" xfId="0" applyFont="1" applyFill="1" applyBorder="1" applyAlignment="1">
      <alignment vertical="top" wrapText="1"/>
    </xf>
    <xf numFmtId="49" fontId="17" fillId="0" borderId="39" xfId="0" applyNumberFormat="1" applyFont="1" applyFill="1" applyBorder="1" applyAlignment="1">
      <alignment horizontal="left" vertical="center" wrapText="1"/>
    </xf>
    <xf numFmtId="0" fontId="17" fillId="0" borderId="40" xfId="0" applyFont="1" applyFill="1" applyBorder="1" applyAlignment="1">
      <alignment horizontal="left" vertical="center" wrapText="1"/>
    </xf>
    <xf numFmtId="0" fontId="17" fillId="0" borderId="41" xfId="0" applyFont="1" applyFill="1" applyBorder="1" applyAlignment="1">
      <alignment horizontal="left" vertical="center" wrapText="1"/>
    </xf>
    <xf numFmtId="49" fontId="17" fillId="0" borderId="1" xfId="0" applyNumberFormat="1" applyFont="1" applyFill="1" applyBorder="1" applyAlignment="1">
      <alignment horizontal="left" vertical="center" wrapText="1"/>
    </xf>
    <xf numFmtId="0" fontId="17" fillId="0" borderId="1" xfId="0" applyFont="1" applyFill="1" applyBorder="1" applyAlignment="1">
      <alignment horizontal="left" vertical="center" wrapText="1"/>
    </xf>
    <xf numFmtId="0" fontId="0" fillId="0" borderId="1" xfId="0" applyFill="1" applyBorder="1" applyAlignment="1">
      <alignment vertical="center" wrapText="1"/>
    </xf>
    <xf numFmtId="49" fontId="17" fillId="3" borderId="1" xfId="0" applyNumberFormat="1" applyFont="1" applyFill="1" applyBorder="1" applyAlignment="1">
      <alignment vertical="center" wrapText="1"/>
    </xf>
    <xf numFmtId="0" fontId="17" fillId="3" borderId="1" xfId="0" applyFont="1" applyFill="1" applyBorder="1" applyAlignment="1">
      <alignment vertical="center" wrapText="1"/>
    </xf>
    <xf numFmtId="0" fontId="17" fillId="0" borderId="1" xfId="0" applyNumberFormat="1" applyFont="1" applyFill="1" applyBorder="1" applyAlignment="1">
      <alignment horizontal="left" vertical="center" wrapText="1"/>
    </xf>
    <xf numFmtId="0" fontId="0" fillId="0" borderId="1" xfId="0" applyNumberFormat="1" applyFill="1" applyBorder="1" applyAlignment="1">
      <alignment vertical="center" wrapText="1"/>
    </xf>
    <xf numFmtId="0" fontId="32" fillId="0" borderId="67" xfId="0" applyFont="1" applyBorder="1" applyAlignment="1">
      <alignment horizontal="left" vertical="center" wrapText="1"/>
    </xf>
    <xf numFmtId="0" fontId="30" fillId="0" borderId="67" xfId="0" applyFont="1" applyBorder="1" applyAlignment="1">
      <alignment vertical="center" wrapText="1"/>
    </xf>
    <xf numFmtId="0" fontId="30" fillId="0" borderId="41" xfId="0" applyFont="1" applyBorder="1" applyAlignment="1">
      <alignment vertical="center" wrapText="1"/>
    </xf>
    <xf numFmtId="0" fontId="30" fillId="0" borderId="83" xfId="0" applyFont="1" applyFill="1" applyBorder="1" applyAlignment="1">
      <alignment vertical="center" wrapText="1"/>
    </xf>
    <xf numFmtId="0" fontId="32" fillId="6" borderId="67" xfId="0" applyFont="1" applyFill="1" applyBorder="1" applyAlignment="1">
      <alignment horizontal="left" vertical="center" wrapText="1"/>
    </xf>
    <xf numFmtId="0" fontId="32" fillId="6" borderId="40" xfId="0" applyFont="1" applyFill="1" applyBorder="1" applyAlignment="1">
      <alignment horizontal="left" vertical="center" wrapText="1"/>
    </xf>
    <xf numFmtId="0" fontId="32" fillId="6" borderId="68" xfId="0" applyFont="1" applyFill="1" applyBorder="1" applyAlignment="1">
      <alignment horizontal="left" vertical="center" wrapText="1"/>
    </xf>
    <xf numFmtId="0" fontId="30" fillId="6" borderId="67" xfId="0" applyFont="1" applyFill="1" applyBorder="1" applyAlignment="1">
      <alignment vertical="center" wrapText="1"/>
    </xf>
    <xf numFmtId="0" fontId="30" fillId="6" borderId="41" xfId="0" applyFont="1" applyFill="1" applyBorder="1" applyAlignment="1">
      <alignment vertical="center" wrapText="1"/>
    </xf>
    <xf numFmtId="9" fontId="30" fillId="0" borderId="39" xfId="2" applyNumberFormat="1" applyFont="1" applyFill="1" applyBorder="1" applyAlignment="1">
      <alignment vertical="center" wrapText="1"/>
    </xf>
    <xf numFmtId="9" fontId="30" fillId="0" borderId="41" xfId="0" applyNumberFormat="1" applyFont="1" applyFill="1" applyBorder="1" applyAlignment="1">
      <alignment vertical="center" wrapText="1"/>
    </xf>
    <xf numFmtId="9" fontId="14" fillId="0" borderId="86" xfId="4" applyNumberFormat="1" applyFont="1" applyFill="1" applyBorder="1" applyAlignment="1">
      <alignment horizontal="left" vertical="center" wrapText="1"/>
    </xf>
    <xf numFmtId="9" fontId="14" fillId="0" borderId="87" xfId="4" applyNumberFormat="1" applyFont="1" applyFill="1" applyBorder="1" applyAlignment="1">
      <alignment horizontal="left" vertical="center" wrapText="1"/>
    </xf>
    <xf numFmtId="9" fontId="14" fillId="0" borderId="88" xfId="4" applyNumberFormat="1" applyFont="1" applyFill="1" applyBorder="1" applyAlignment="1">
      <alignment horizontal="left" vertical="center" wrapText="1"/>
    </xf>
    <xf numFmtId="9" fontId="30" fillId="0" borderId="39" xfId="5" applyNumberFormat="1" applyFont="1" applyFill="1" applyBorder="1" applyAlignment="1">
      <alignment vertical="center" wrapText="1"/>
    </xf>
    <xf numFmtId="9" fontId="30" fillId="0" borderId="41" xfId="4" applyNumberFormat="1" applyFont="1" applyFill="1" applyBorder="1" applyAlignment="1">
      <alignment vertical="center" wrapText="1"/>
    </xf>
    <xf numFmtId="9" fontId="14" fillId="0" borderId="39" xfId="0" applyNumberFormat="1" applyFont="1" applyFill="1" applyBorder="1" applyAlignment="1">
      <alignment horizontal="left" vertical="top" wrapText="1"/>
    </xf>
    <xf numFmtId="9" fontId="14" fillId="0" borderId="40" xfId="0" applyNumberFormat="1" applyFont="1" applyFill="1" applyBorder="1" applyAlignment="1">
      <alignment horizontal="left" vertical="top" wrapText="1"/>
    </xf>
    <xf numFmtId="9" fontId="14" fillId="0" borderId="41" xfId="0" applyNumberFormat="1" applyFont="1" applyFill="1" applyBorder="1" applyAlignment="1">
      <alignment horizontal="left" vertical="top" wrapText="1"/>
    </xf>
    <xf numFmtId="9" fontId="0" fillId="0" borderId="86" xfId="0" applyNumberFormat="1" applyFill="1" applyBorder="1" applyAlignment="1">
      <alignment vertical="center" wrapText="1"/>
    </xf>
    <xf numFmtId="9" fontId="0" fillId="0" borderId="88" xfId="0" applyNumberFormat="1" applyFill="1" applyBorder="1" applyAlignment="1">
      <alignment vertical="center" wrapText="1"/>
    </xf>
    <xf numFmtId="49" fontId="17" fillId="0" borderId="39" xfId="0" applyNumberFormat="1" applyFont="1" applyFill="1" applyBorder="1" applyAlignment="1">
      <alignment vertical="center" wrapText="1"/>
    </xf>
    <xf numFmtId="0" fontId="17" fillId="0" borderId="40" xfId="0" applyFont="1" applyFill="1" applyBorder="1" applyAlignment="1">
      <alignment vertical="center" wrapText="1"/>
    </xf>
    <xf numFmtId="0" fontId="17" fillId="0" borderId="41" xfId="0" applyFont="1" applyFill="1" applyBorder="1" applyAlignment="1">
      <alignment vertical="center" wrapText="1"/>
    </xf>
    <xf numFmtId="0" fontId="32" fillId="0" borderId="39" xfId="0" applyFont="1" applyFill="1" applyBorder="1" applyAlignment="1">
      <alignment vertical="center" wrapText="1"/>
    </xf>
    <xf numFmtId="0" fontId="32" fillId="0" borderId="40" xfId="0" applyFont="1" applyFill="1" applyBorder="1" applyAlignment="1">
      <alignment vertical="center" wrapText="1"/>
    </xf>
    <xf numFmtId="0" fontId="32" fillId="0" borderId="68" xfId="0" applyFont="1" applyFill="1" applyBorder="1" applyAlignment="1">
      <alignment vertical="center" wrapText="1"/>
    </xf>
    <xf numFmtId="0" fontId="30" fillId="0" borderId="67" xfId="0" applyFont="1" applyFill="1" applyBorder="1" applyAlignment="1">
      <alignment vertical="center" wrapText="1"/>
    </xf>
    <xf numFmtId="0" fontId="30" fillId="0" borderId="41" xfId="0" applyFont="1" applyFill="1" applyBorder="1" applyAlignment="1">
      <alignment vertical="center" wrapText="1"/>
    </xf>
    <xf numFmtId="0" fontId="32" fillId="0" borderId="41" xfId="0" applyFont="1" applyBorder="1" applyAlignment="1">
      <alignment horizontal="left" vertical="center" wrapText="1"/>
    </xf>
    <xf numFmtId="0" fontId="40" fillId="0" borderId="67" xfId="0" applyFont="1" applyBorder="1" applyAlignment="1">
      <alignment vertical="center" wrapText="1"/>
    </xf>
    <xf numFmtId="9" fontId="14" fillId="0" borderId="86" xfId="0" applyNumberFormat="1" applyFont="1" applyFill="1" applyBorder="1" applyAlignment="1">
      <alignment horizontal="left" vertical="center" wrapText="1"/>
    </xf>
    <xf numFmtId="9" fontId="14" fillId="0" borderId="87" xfId="0" applyNumberFormat="1" applyFont="1" applyFill="1" applyBorder="1" applyAlignment="1">
      <alignment horizontal="left" vertical="center" wrapText="1"/>
    </xf>
    <xf numFmtId="9" fontId="14" fillId="0" borderId="88" xfId="0" applyNumberFormat="1" applyFont="1" applyFill="1" applyBorder="1" applyAlignment="1">
      <alignment horizontal="left" vertical="center" wrapText="1"/>
    </xf>
    <xf numFmtId="9" fontId="30" fillId="0" borderId="39" xfId="3" applyNumberFormat="1" applyFont="1" applyFill="1" applyBorder="1" applyAlignment="1">
      <alignment vertical="center" wrapText="1"/>
    </xf>
    <xf numFmtId="9" fontId="30" fillId="0" borderId="41" xfId="3" applyNumberFormat="1" applyFont="1" applyFill="1" applyBorder="1" applyAlignment="1">
      <alignment vertical="center" wrapText="1"/>
    </xf>
    <xf numFmtId="10" fontId="8" fillId="0" borderId="1" xfId="0" applyNumberFormat="1" applyFont="1" applyFill="1" applyBorder="1" applyAlignment="1">
      <alignment horizontal="center" vertical="center"/>
    </xf>
    <xf numFmtId="10" fontId="8" fillId="0" borderId="69" xfId="0" applyNumberFormat="1" applyFont="1" applyFill="1" applyBorder="1" applyAlignment="1">
      <alignment horizontal="center" vertical="center"/>
    </xf>
    <xf numFmtId="0" fontId="22" fillId="3" borderId="33" xfId="0" applyNumberFormat="1" applyFont="1" applyFill="1" applyBorder="1" applyAlignment="1">
      <alignment horizontal="center" vertical="center"/>
    </xf>
    <xf numFmtId="0" fontId="22" fillId="3" borderId="57" xfId="0" applyFont="1" applyFill="1" applyBorder="1" applyAlignment="1">
      <alignment horizontal="center" vertical="center"/>
    </xf>
    <xf numFmtId="0" fontId="22" fillId="3" borderId="70" xfId="0" applyFont="1" applyFill="1" applyBorder="1" applyAlignment="1">
      <alignment horizontal="center" vertical="center"/>
    </xf>
    <xf numFmtId="49" fontId="22" fillId="3" borderId="33" xfId="0" applyNumberFormat="1" applyFont="1" applyFill="1" applyBorder="1" applyAlignment="1">
      <alignment horizontal="left" vertical="center" wrapText="1"/>
    </xf>
    <xf numFmtId="0" fontId="22" fillId="3" borderId="57" xfId="0" applyFont="1" applyFill="1" applyBorder="1" applyAlignment="1">
      <alignment horizontal="left" vertical="center" wrapText="1"/>
    </xf>
    <xf numFmtId="0" fontId="22" fillId="3" borderId="70" xfId="0" applyFont="1" applyFill="1" applyBorder="1" applyAlignment="1">
      <alignment horizontal="left" vertical="center" wrapText="1"/>
    </xf>
    <xf numFmtId="0" fontId="22" fillId="3" borderId="34" xfId="0" applyFont="1" applyFill="1" applyBorder="1" applyAlignment="1">
      <alignment horizontal="left" vertical="center" wrapText="1"/>
    </xf>
    <xf numFmtId="49" fontId="1" fillId="4" borderId="72"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0" fontId="22" fillId="3" borderId="34" xfId="0" applyFont="1" applyFill="1" applyBorder="1" applyAlignment="1">
      <alignment horizontal="center" vertical="center"/>
    </xf>
    <xf numFmtId="49" fontId="22" fillId="3" borderId="33" xfId="0" applyNumberFormat="1" applyFont="1" applyFill="1" applyBorder="1" applyAlignment="1">
      <alignment horizontal="left" vertical="top" wrapText="1"/>
    </xf>
    <xf numFmtId="0" fontId="22" fillId="3" borderId="57" xfId="0" applyFont="1" applyFill="1" applyBorder="1" applyAlignment="1">
      <alignment horizontal="left" vertical="top" wrapText="1"/>
    </xf>
    <xf numFmtId="0" fontId="22" fillId="3" borderId="34" xfId="0" applyFont="1" applyFill="1" applyBorder="1" applyAlignment="1">
      <alignment horizontal="left" vertical="top" wrapText="1"/>
    </xf>
    <xf numFmtId="49" fontId="13" fillId="3" borderId="75" xfId="0" applyNumberFormat="1" applyFont="1" applyFill="1" applyBorder="1" applyAlignment="1">
      <alignment horizontal="center" vertical="center" wrapText="1"/>
    </xf>
    <xf numFmtId="0" fontId="13" fillId="3" borderId="75" xfId="0" applyFont="1" applyFill="1" applyBorder="1" applyAlignment="1">
      <alignment horizontal="center" vertical="center"/>
    </xf>
    <xf numFmtId="0" fontId="13" fillId="3" borderId="81" xfId="0" applyFont="1" applyFill="1" applyBorder="1" applyAlignment="1">
      <alignment horizontal="center" vertical="center"/>
    </xf>
    <xf numFmtId="49" fontId="21" fillId="4" borderId="72" xfId="0" applyNumberFormat="1" applyFont="1" applyFill="1" applyBorder="1" applyAlignment="1">
      <alignment horizontal="center" vertical="center" wrapText="1"/>
    </xf>
    <xf numFmtId="0" fontId="21" fillId="4" borderId="1" xfId="0" applyFont="1" applyFill="1" applyBorder="1" applyAlignment="1">
      <alignment horizontal="center" vertical="center" wrapText="1"/>
    </xf>
    <xf numFmtId="49" fontId="18" fillId="4" borderId="72" xfId="0" applyNumberFormat="1" applyFont="1" applyFill="1" applyBorder="1" applyAlignment="1">
      <alignment horizontal="center" vertical="center" wrapText="1"/>
    </xf>
    <xf numFmtId="0" fontId="18" fillId="4" borderId="72" xfId="0" applyFont="1" applyFill="1" applyBorder="1" applyAlignment="1">
      <alignment horizontal="center" vertical="center" wrapText="1"/>
    </xf>
    <xf numFmtId="49" fontId="25" fillId="2" borderId="58" xfId="0" applyNumberFormat="1" applyFont="1" applyFill="1" applyBorder="1" applyAlignment="1">
      <alignment horizontal="center" vertical="top"/>
    </xf>
    <xf numFmtId="0" fontId="25" fillId="2" borderId="59" xfId="0" applyFont="1" applyFill="1" applyBorder="1" applyAlignment="1">
      <alignment horizontal="center" vertical="top"/>
    </xf>
    <xf numFmtId="49" fontId="2" fillId="2" borderId="1" xfId="0" applyNumberFormat="1" applyFont="1" applyFill="1" applyBorder="1" applyAlignment="1">
      <alignment horizontal="left" vertical="top"/>
    </xf>
    <xf numFmtId="0" fontId="2" fillId="2" borderId="1" xfId="0" applyFont="1" applyFill="1" applyBorder="1" applyAlignment="1">
      <alignment horizontal="left" vertical="top"/>
    </xf>
    <xf numFmtId="49" fontId="8" fillId="2" borderId="1" xfId="0" applyNumberFormat="1" applyFont="1" applyFill="1" applyBorder="1" applyAlignment="1">
      <alignment horizontal="left" vertical="top"/>
    </xf>
    <xf numFmtId="0" fontId="8" fillId="2" borderId="1" xfId="0" applyFont="1" applyFill="1" applyBorder="1" applyAlignment="1">
      <alignment horizontal="left" vertical="top"/>
    </xf>
    <xf numFmtId="49" fontId="8" fillId="2" borderId="39" xfId="0" applyNumberFormat="1" applyFont="1" applyFill="1" applyBorder="1" applyAlignment="1">
      <alignment horizontal="left" vertical="top"/>
    </xf>
    <xf numFmtId="0" fontId="8" fillId="2" borderId="41" xfId="0" applyFont="1" applyFill="1" applyBorder="1" applyAlignment="1">
      <alignment horizontal="left" vertical="top"/>
    </xf>
  </cellXfs>
  <cellStyles count="6">
    <cellStyle name="Hipervínculo" xfId="2" builtinId="8"/>
    <cellStyle name="Hipervínculo 2" xfId="5" xr:uid="{85C7EF88-AEA7-4C0D-BE66-BCD5DD980BEB}"/>
    <cellStyle name="Hyperlink" xfId="3" xr:uid="{43AB9E24-49DC-4C7C-88C3-62838A227F63}"/>
    <cellStyle name="Normal" xfId="0" builtinId="0"/>
    <cellStyle name="Normal 2" xfId="4" xr:uid="{58FFAA08-B005-4746-9AAD-7377F9E93461}"/>
    <cellStyle name="Porcentaje" xfId="1" builtinId="5"/>
  </cellStyles>
  <dxfs count="0"/>
  <tableStyles count="0"/>
  <colors>
    <indexedColors>
      <rgbColor rgb="FF000000"/>
      <rgbColor rgb="FFFFFFFF"/>
      <rgbColor rgb="FFFF0000"/>
      <rgbColor rgb="FF00FF00"/>
      <rgbColor rgb="FF0000FF"/>
      <rgbColor rgb="FFFFFF00"/>
      <rgbColor rgb="FFFF00FF"/>
      <rgbColor rgb="FF00FFFF"/>
      <rgbColor rgb="FF000000"/>
      <rgbColor rgb="FFE8E8E8"/>
      <rgbColor rgb="FFFFFFFF"/>
      <rgbColor rgb="FF00B050"/>
      <rgbColor rgb="FF0070C0"/>
      <rgbColor rgb="FF7030A0"/>
      <rgbColor rgb="FFA02B93"/>
      <rgbColor rgb="FFE97132"/>
      <rgbColor rgb="FFC00000"/>
      <rgbColor rgb="FFFF0000"/>
      <rgbColor rgb="FFFFC000"/>
      <rgbColor rgb="FF92D050"/>
      <rgbColor rgb="FF00B0F0"/>
      <rgbColor rgb="FF0F4861"/>
      <rgbColor rgb="FFAAAAAA"/>
      <rgbColor rgb="FF006100"/>
      <rgbColor rgb="FFC6EFCE"/>
      <rgbColor rgb="FF9C0006"/>
      <rgbColor rgb="FFFFC7CE"/>
      <rgbColor rgb="FFFFFF00"/>
      <rgbColor rgb="FFF2F2F2"/>
      <rgbColor rgb="FFFF40FF"/>
      <rgbColor rgb="FF242424"/>
      <rgbColor rgb="FFCEEBF6"/>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1847546</xdr:colOff>
      <xdr:row>3</xdr:row>
      <xdr:rowOff>272142</xdr:rowOff>
    </xdr:to>
    <xdr:pic>
      <xdr:nvPicPr>
        <xdr:cNvPr id="13" name="Imagen 1" descr="Imagen 1">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1"/>
        <a:stretch>
          <a:fillRect/>
        </a:stretch>
      </xdr:blipFill>
      <xdr:spPr>
        <a:xfrm>
          <a:off x="0" y="0"/>
          <a:ext cx="3473147" cy="1129393"/>
        </a:xfrm>
        <a:prstGeom prst="rect">
          <a:avLst/>
        </a:prstGeom>
        <a:ln w="12700" cap="flat">
          <a:noFill/>
          <a:miter lim="400000"/>
        </a:ln>
        <a:effec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3034392</xdr:colOff>
      <xdr:row>3</xdr:row>
      <xdr:rowOff>284389</xdr:rowOff>
    </xdr:to>
    <xdr:pic>
      <xdr:nvPicPr>
        <xdr:cNvPr id="263" name="Imagen 1" descr="Imagen 1">
          <a:extLst>
            <a:ext uri="{FF2B5EF4-FFF2-40B4-BE49-F238E27FC236}">
              <a16:creationId xmlns:a16="http://schemas.microsoft.com/office/drawing/2014/main" id="{00000000-0008-0000-0D00-000007010000}"/>
            </a:ext>
          </a:extLst>
        </xdr:cNvPr>
        <xdr:cNvPicPr>
          <a:picLocks noChangeAspect="1"/>
        </xdr:cNvPicPr>
      </xdr:nvPicPr>
      <xdr:blipFill>
        <a:blip xmlns:r="http://schemas.openxmlformats.org/officeDocument/2006/relationships" r:embed="rId1"/>
        <a:stretch>
          <a:fillRect/>
        </a:stretch>
      </xdr:blipFill>
      <xdr:spPr>
        <a:xfrm>
          <a:off x="0" y="0"/>
          <a:ext cx="3034392" cy="1170215"/>
        </a:xfrm>
        <a:prstGeom prst="rect">
          <a:avLst/>
        </a:prstGeom>
        <a:ln w="12700" cap="flat">
          <a:noFill/>
          <a:miter lim="400000"/>
        </a:ln>
        <a:effec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3088820</xdr:colOff>
      <xdr:row>3</xdr:row>
      <xdr:rowOff>284389</xdr:rowOff>
    </xdr:to>
    <xdr:pic>
      <xdr:nvPicPr>
        <xdr:cNvPr id="293" name="Imagen 1" descr="Imagen 1">
          <a:extLst>
            <a:ext uri="{FF2B5EF4-FFF2-40B4-BE49-F238E27FC236}">
              <a16:creationId xmlns:a16="http://schemas.microsoft.com/office/drawing/2014/main" id="{00000000-0008-0000-0E00-000025010000}"/>
            </a:ext>
          </a:extLst>
        </xdr:cNvPr>
        <xdr:cNvPicPr>
          <a:picLocks noChangeAspect="1"/>
        </xdr:cNvPicPr>
      </xdr:nvPicPr>
      <xdr:blipFill>
        <a:blip xmlns:r="http://schemas.openxmlformats.org/officeDocument/2006/relationships" r:embed="rId1"/>
        <a:stretch>
          <a:fillRect/>
        </a:stretch>
      </xdr:blipFill>
      <xdr:spPr>
        <a:xfrm>
          <a:off x="0" y="0"/>
          <a:ext cx="3088820" cy="1170215"/>
        </a:xfrm>
        <a:prstGeom prst="rect">
          <a:avLst/>
        </a:prstGeom>
        <a:ln w="12700" cap="flat">
          <a:noFill/>
          <a:miter lim="400000"/>
        </a:ln>
        <a:effec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27213</xdr:rowOff>
    </xdr:from>
    <xdr:to>
      <xdr:col>0</xdr:col>
      <xdr:colOff>3048000</xdr:colOff>
      <xdr:row>3</xdr:row>
      <xdr:rowOff>270780</xdr:rowOff>
    </xdr:to>
    <xdr:pic>
      <xdr:nvPicPr>
        <xdr:cNvPr id="323" name="Imagen 1" descr="Imagen 1">
          <a:extLst>
            <a:ext uri="{FF2B5EF4-FFF2-40B4-BE49-F238E27FC236}">
              <a16:creationId xmlns:a16="http://schemas.microsoft.com/office/drawing/2014/main" id="{00000000-0008-0000-0F00-000043010000}"/>
            </a:ext>
          </a:extLst>
        </xdr:cNvPr>
        <xdr:cNvPicPr>
          <a:picLocks noChangeAspect="1"/>
        </xdr:cNvPicPr>
      </xdr:nvPicPr>
      <xdr:blipFill>
        <a:blip xmlns:r="http://schemas.openxmlformats.org/officeDocument/2006/relationships" r:embed="rId1"/>
        <a:stretch>
          <a:fillRect/>
        </a:stretch>
      </xdr:blipFill>
      <xdr:spPr>
        <a:xfrm>
          <a:off x="0" y="27213"/>
          <a:ext cx="3048000" cy="1129393"/>
        </a:xfrm>
        <a:prstGeom prst="rect">
          <a:avLst/>
        </a:prstGeom>
        <a:ln w="12700" cap="flat">
          <a:noFill/>
          <a:miter lim="400000"/>
        </a:ln>
        <a:effec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40822</xdr:colOff>
      <xdr:row>0</xdr:row>
      <xdr:rowOff>13607</xdr:rowOff>
    </xdr:from>
    <xdr:to>
      <xdr:col>0</xdr:col>
      <xdr:colOff>3048000</xdr:colOff>
      <xdr:row>3</xdr:row>
      <xdr:rowOff>270782</xdr:rowOff>
    </xdr:to>
    <xdr:pic>
      <xdr:nvPicPr>
        <xdr:cNvPr id="353" name="Imagen 1" descr="Imagen 1">
          <a:extLst>
            <a:ext uri="{FF2B5EF4-FFF2-40B4-BE49-F238E27FC236}">
              <a16:creationId xmlns:a16="http://schemas.microsoft.com/office/drawing/2014/main" id="{00000000-0008-0000-1000-000061010000}"/>
            </a:ext>
          </a:extLst>
        </xdr:cNvPr>
        <xdr:cNvPicPr>
          <a:picLocks noChangeAspect="1"/>
        </xdr:cNvPicPr>
      </xdr:nvPicPr>
      <xdr:blipFill>
        <a:blip xmlns:r="http://schemas.openxmlformats.org/officeDocument/2006/relationships" r:embed="rId1"/>
        <a:stretch>
          <a:fillRect/>
        </a:stretch>
      </xdr:blipFill>
      <xdr:spPr>
        <a:xfrm>
          <a:off x="40821" y="13607"/>
          <a:ext cx="3007180" cy="1143001"/>
        </a:xfrm>
        <a:prstGeom prst="rect">
          <a:avLst/>
        </a:prstGeom>
        <a:ln w="12700" cap="flat">
          <a:noFill/>
          <a:miter lim="400000"/>
        </a:ln>
        <a:effec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27215</xdr:rowOff>
    </xdr:from>
    <xdr:to>
      <xdr:col>0</xdr:col>
      <xdr:colOff>3048000</xdr:colOff>
      <xdr:row>3</xdr:row>
      <xdr:rowOff>270782</xdr:rowOff>
    </xdr:to>
    <xdr:pic>
      <xdr:nvPicPr>
        <xdr:cNvPr id="384" name="Imagen 1" descr="Imagen 1">
          <a:extLst>
            <a:ext uri="{FF2B5EF4-FFF2-40B4-BE49-F238E27FC236}">
              <a16:creationId xmlns:a16="http://schemas.microsoft.com/office/drawing/2014/main" id="{00000000-0008-0000-1100-000080010000}"/>
            </a:ext>
          </a:extLst>
        </xdr:cNvPr>
        <xdr:cNvPicPr>
          <a:picLocks noChangeAspect="1"/>
        </xdr:cNvPicPr>
      </xdr:nvPicPr>
      <xdr:blipFill>
        <a:blip xmlns:r="http://schemas.openxmlformats.org/officeDocument/2006/relationships" r:embed="rId1"/>
        <a:stretch>
          <a:fillRect/>
        </a:stretch>
      </xdr:blipFill>
      <xdr:spPr>
        <a:xfrm>
          <a:off x="0" y="27214"/>
          <a:ext cx="3048000" cy="1129394"/>
        </a:xfrm>
        <a:prstGeom prst="rect">
          <a:avLst/>
        </a:prstGeom>
        <a:ln w="12700" cap="flat">
          <a:noFill/>
          <a:miter lim="400000"/>
        </a:ln>
        <a:effec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2988468</xdr:colOff>
      <xdr:row>3</xdr:row>
      <xdr:rowOff>292892</xdr:rowOff>
    </xdr:to>
    <xdr:pic>
      <xdr:nvPicPr>
        <xdr:cNvPr id="414" name="Imagen 1" descr="Imagen 1">
          <a:extLst>
            <a:ext uri="{FF2B5EF4-FFF2-40B4-BE49-F238E27FC236}">
              <a16:creationId xmlns:a16="http://schemas.microsoft.com/office/drawing/2014/main" id="{00000000-0008-0000-1200-00009E010000}"/>
            </a:ext>
          </a:extLst>
        </xdr:cNvPr>
        <xdr:cNvPicPr>
          <a:picLocks noChangeAspect="1"/>
        </xdr:cNvPicPr>
      </xdr:nvPicPr>
      <xdr:blipFill>
        <a:blip xmlns:r="http://schemas.openxmlformats.org/officeDocument/2006/relationships" r:embed="rId1"/>
        <a:stretch>
          <a:fillRect/>
        </a:stretch>
      </xdr:blipFill>
      <xdr:spPr>
        <a:xfrm>
          <a:off x="0" y="0"/>
          <a:ext cx="2988468" cy="1178718"/>
        </a:xfrm>
        <a:prstGeom prst="rect">
          <a:avLst/>
        </a:prstGeom>
        <a:ln w="12700" cap="flat">
          <a:noFill/>
          <a:miter lim="400000"/>
        </a:ln>
        <a:effec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40820</xdr:colOff>
      <xdr:row>0</xdr:row>
      <xdr:rowOff>13605</xdr:rowOff>
    </xdr:from>
    <xdr:to>
      <xdr:col>0</xdr:col>
      <xdr:colOff>3047999</xdr:colOff>
      <xdr:row>3</xdr:row>
      <xdr:rowOff>284388</xdr:rowOff>
    </xdr:to>
    <xdr:pic>
      <xdr:nvPicPr>
        <xdr:cNvPr id="444" name="Imagen 1" descr="Imagen 1">
          <a:extLst>
            <a:ext uri="{FF2B5EF4-FFF2-40B4-BE49-F238E27FC236}">
              <a16:creationId xmlns:a16="http://schemas.microsoft.com/office/drawing/2014/main" id="{00000000-0008-0000-1300-0000BC010000}"/>
            </a:ext>
          </a:extLst>
        </xdr:cNvPr>
        <xdr:cNvPicPr>
          <a:picLocks noChangeAspect="1"/>
        </xdr:cNvPicPr>
      </xdr:nvPicPr>
      <xdr:blipFill>
        <a:blip xmlns:r="http://schemas.openxmlformats.org/officeDocument/2006/relationships" r:embed="rId1"/>
        <a:stretch>
          <a:fillRect/>
        </a:stretch>
      </xdr:blipFill>
      <xdr:spPr>
        <a:xfrm>
          <a:off x="40820" y="13605"/>
          <a:ext cx="3007180" cy="1156609"/>
        </a:xfrm>
        <a:prstGeom prst="rect">
          <a:avLst/>
        </a:prstGeom>
        <a:ln w="12700" cap="flat">
          <a:noFill/>
          <a:miter lim="400000"/>
        </a:ln>
        <a:effec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13607</xdr:rowOff>
    </xdr:from>
    <xdr:to>
      <xdr:col>0</xdr:col>
      <xdr:colOff>3048000</xdr:colOff>
      <xdr:row>3</xdr:row>
      <xdr:rowOff>284388</xdr:rowOff>
    </xdr:to>
    <xdr:pic>
      <xdr:nvPicPr>
        <xdr:cNvPr id="474" name="Imagen 1" descr="Imagen 1">
          <a:extLst>
            <a:ext uri="{FF2B5EF4-FFF2-40B4-BE49-F238E27FC236}">
              <a16:creationId xmlns:a16="http://schemas.microsoft.com/office/drawing/2014/main" id="{00000000-0008-0000-1400-0000DA010000}"/>
            </a:ext>
          </a:extLst>
        </xdr:cNvPr>
        <xdr:cNvPicPr>
          <a:picLocks noChangeAspect="1"/>
        </xdr:cNvPicPr>
      </xdr:nvPicPr>
      <xdr:blipFill>
        <a:blip xmlns:r="http://schemas.openxmlformats.org/officeDocument/2006/relationships" r:embed="rId1"/>
        <a:stretch>
          <a:fillRect/>
        </a:stretch>
      </xdr:blipFill>
      <xdr:spPr>
        <a:xfrm>
          <a:off x="0" y="13607"/>
          <a:ext cx="3048000" cy="1156607"/>
        </a:xfrm>
        <a:prstGeom prst="rect">
          <a:avLst/>
        </a:prstGeom>
        <a:ln w="12700" cap="flat">
          <a:noFill/>
          <a:miter lim="400000"/>
        </a:ln>
        <a:effec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27215</xdr:colOff>
      <xdr:row>0</xdr:row>
      <xdr:rowOff>0</xdr:rowOff>
    </xdr:from>
    <xdr:to>
      <xdr:col>0</xdr:col>
      <xdr:colOff>3061607</xdr:colOff>
      <xdr:row>3</xdr:row>
      <xdr:rowOff>270780</xdr:rowOff>
    </xdr:to>
    <xdr:pic>
      <xdr:nvPicPr>
        <xdr:cNvPr id="504" name="Imagen 1" descr="Imagen 1">
          <a:extLst>
            <a:ext uri="{FF2B5EF4-FFF2-40B4-BE49-F238E27FC236}">
              <a16:creationId xmlns:a16="http://schemas.microsoft.com/office/drawing/2014/main" id="{00000000-0008-0000-1500-0000F8010000}"/>
            </a:ext>
          </a:extLst>
        </xdr:cNvPr>
        <xdr:cNvPicPr>
          <a:picLocks noChangeAspect="1"/>
        </xdr:cNvPicPr>
      </xdr:nvPicPr>
      <xdr:blipFill>
        <a:blip xmlns:r="http://schemas.openxmlformats.org/officeDocument/2006/relationships" r:embed="rId1"/>
        <a:stretch>
          <a:fillRect/>
        </a:stretch>
      </xdr:blipFill>
      <xdr:spPr>
        <a:xfrm>
          <a:off x="27214" y="0"/>
          <a:ext cx="3034393" cy="1156606"/>
        </a:xfrm>
        <a:prstGeom prst="rect">
          <a:avLst/>
        </a:prstGeom>
        <a:ln w="12700" cap="flat">
          <a:noFill/>
          <a:miter lim="400000"/>
        </a:ln>
        <a:effec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0</xdr:row>
      <xdr:rowOff>23812</xdr:rowOff>
    </xdr:from>
    <xdr:to>
      <xdr:col>0</xdr:col>
      <xdr:colOff>3059906</xdr:colOff>
      <xdr:row>3</xdr:row>
      <xdr:rowOff>269079</xdr:rowOff>
    </xdr:to>
    <xdr:pic>
      <xdr:nvPicPr>
        <xdr:cNvPr id="534" name="Imagen 1" descr="Imagen 1">
          <a:extLst>
            <a:ext uri="{FF2B5EF4-FFF2-40B4-BE49-F238E27FC236}">
              <a16:creationId xmlns:a16="http://schemas.microsoft.com/office/drawing/2014/main" id="{00000000-0008-0000-1600-000016020000}"/>
            </a:ext>
          </a:extLst>
        </xdr:cNvPr>
        <xdr:cNvPicPr>
          <a:picLocks noChangeAspect="1"/>
        </xdr:cNvPicPr>
      </xdr:nvPicPr>
      <xdr:blipFill>
        <a:blip xmlns:r="http://schemas.openxmlformats.org/officeDocument/2006/relationships" r:embed="rId1"/>
        <a:stretch>
          <a:fillRect/>
        </a:stretch>
      </xdr:blipFill>
      <xdr:spPr>
        <a:xfrm>
          <a:off x="0" y="23812"/>
          <a:ext cx="3059907" cy="1131093"/>
        </a:xfrm>
        <a:prstGeom prst="rect">
          <a:avLst/>
        </a:prstGeom>
        <a:ln w="12700" cap="flat">
          <a:noFill/>
          <a:miter lim="400000"/>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428625</xdr:colOff>
      <xdr:row>3</xdr:row>
      <xdr:rowOff>250599</xdr:rowOff>
    </xdr:to>
    <xdr:pic>
      <xdr:nvPicPr>
        <xdr:cNvPr id="2" name="Imagen 1" descr="Imagen 1">
          <a:extLst>
            <a:ext uri="{FF2B5EF4-FFF2-40B4-BE49-F238E27FC236}">
              <a16:creationId xmlns:a16="http://schemas.microsoft.com/office/drawing/2014/main" id="{454EF415-B152-47F1-B4FF-F354130B77CD}"/>
            </a:ext>
          </a:extLst>
        </xdr:cNvPr>
        <xdr:cNvPicPr>
          <a:picLocks noChangeAspect="1"/>
        </xdr:cNvPicPr>
      </xdr:nvPicPr>
      <xdr:blipFill>
        <a:blip xmlns:r="http://schemas.openxmlformats.org/officeDocument/2006/relationships" r:embed="rId1"/>
        <a:stretch>
          <a:fillRect/>
        </a:stretch>
      </xdr:blipFill>
      <xdr:spPr>
        <a:xfrm>
          <a:off x="0" y="0"/>
          <a:ext cx="2819400" cy="1107849"/>
        </a:xfrm>
        <a:prstGeom prst="rect">
          <a:avLst/>
        </a:prstGeom>
        <a:ln w="12700" cap="flat">
          <a:noFill/>
          <a:miter lim="400000"/>
        </a:ln>
        <a:effec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28916</xdr:colOff>
      <xdr:row>0</xdr:row>
      <xdr:rowOff>0</xdr:rowOff>
    </xdr:from>
    <xdr:to>
      <xdr:col>0</xdr:col>
      <xdr:colOff>3059906</xdr:colOff>
      <xdr:row>3</xdr:row>
      <xdr:rowOff>269080</xdr:rowOff>
    </xdr:to>
    <xdr:pic>
      <xdr:nvPicPr>
        <xdr:cNvPr id="564" name="Imagen 1" descr="Imagen 1">
          <a:extLst>
            <a:ext uri="{FF2B5EF4-FFF2-40B4-BE49-F238E27FC236}">
              <a16:creationId xmlns:a16="http://schemas.microsoft.com/office/drawing/2014/main" id="{00000000-0008-0000-1700-000034020000}"/>
            </a:ext>
          </a:extLst>
        </xdr:cNvPr>
        <xdr:cNvPicPr>
          <a:picLocks noChangeAspect="1"/>
        </xdr:cNvPicPr>
      </xdr:nvPicPr>
      <xdr:blipFill>
        <a:blip xmlns:r="http://schemas.openxmlformats.org/officeDocument/2006/relationships" r:embed="rId1"/>
        <a:stretch>
          <a:fillRect/>
        </a:stretch>
      </xdr:blipFill>
      <xdr:spPr>
        <a:xfrm>
          <a:off x="28916" y="0"/>
          <a:ext cx="3030990" cy="1154906"/>
        </a:xfrm>
        <a:prstGeom prst="rect">
          <a:avLst/>
        </a:prstGeom>
        <a:ln w="12700" cap="flat">
          <a:noFill/>
          <a:miter lim="400000"/>
        </a:ln>
        <a:effec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3102428</xdr:colOff>
      <xdr:row>3</xdr:row>
      <xdr:rowOff>270782</xdr:rowOff>
    </xdr:to>
    <xdr:pic>
      <xdr:nvPicPr>
        <xdr:cNvPr id="594" name="Imagen 1" descr="Imagen 1">
          <a:extLst>
            <a:ext uri="{FF2B5EF4-FFF2-40B4-BE49-F238E27FC236}">
              <a16:creationId xmlns:a16="http://schemas.microsoft.com/office/drawing/2014/main" id="{00000000-0008-0000-1800-000052020000}"/>
            </a:ext>
          </a:extLst>
        </xdr:cNvPr>
        <xdr:cNvPicPr>
          <a:picLocks noChangeAspect="1"/>
        </xdr:cNvPicPr>
      </xdr:nvPicPr>
      <xdr:blipFill>
        <a:blip xmlns:r="http://schemas.openxmlformats.org/officeDocument/2006/relationships" r:embed="rId1"/>
        <a:stretch>
          <a:fillRect/>
        </a:stretch>
      </xdr:blipFill>
      <xdr:spPr>
        <a:xfrm>
          <a:off x="0" y="0"/>
          <a:ext cx="3102429" cy="1156608"/>
        </a:xfrm>
        <a:prstGeom prst="rect">
          <a:avLst/>
        </a:prstGeom>
        <a:ln w="12700" cap="flat">
          <a:noFill/>
          <a:miter lim="400000"/>
        </a:ln>
        <a:effec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13607</xdr:colOff>
      <xdr:row>0</xdr:row>
      <xdr:rowOff>0</xdr:rowOff>
    </xdr:from>
    <xdr:to>
      <xdr:col>0</xdr:col>
      <xdr:colOff>3020786</xdr:colOff>
      <xdr:row>3</xdr:row>
      <xdr:rowOff>270780</xdr:rowOff>
    </xdr:to>
    <xdr:pic>
      <xdr:nvPicPr>
        <xdr:cNvPr id="624" name="Imagen 1" descr="Imagen 1">
          <a:extLst>
            <a:ext uri="{FF2B5EF4-FFF2-40B4-BE49-F238E27FC236}">
              <a16:creationId xmlns:a16="http://schemas.microsoft.com/office/drawing/2014/main" id="{00000000-0008-0000-1900-000070020000}"/>
            </a:ext>
          </a:extLst>
        </xdr:cNvPr>
        <xdr:cNvPicPr>
          <a:picLocks noChangeAspect="1"/>
        </xdr:cNvPicPr>
      </xdr:nvPicPr>
      <xdr:blipFill>
        <a:blip xmlns:r="http://schemas.openxmlformats.org/officeDocument/2006/relationships" r:embed="rId1"/>
        <a:stretch>
          <a:fillRect/>
        </a:stretch>
      </xdr:blipFill>
      <xdr:spPr>
        <a:xfrm>
          <a:off x="13607" y="0"/>
          <a:ext cx="3007180" cy="1156606"/>
        </a:xfrm>
        <a:prstGeom prst="rect">
          <a:avLst/>
        </a:prstGeom>
        <a:ln w="12700" cap="flat">
          <a:noFill/>
          <a:miter lim="400000"/>
        </a:ln>
        <a:effec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0</xdr:row>
      <xdr:rowOff>23812</xdr:rowOff>
    </xdr:from>
    <xdr:to>
      <xdr:col>0</xdr:col>
      <xdr:colOff>3036094</xdr:colOff>
      <xdr:row>3</xdr:row>
      <xdr:rowOff>280987</xdr:rowOff>
    </xdr:to>
    <xdr:pic>
      <xdr:nvPicPr>
        <xdr:cNvPr id="654" name="Imagen 1" descr="Imagen 1">
          <a:extLst>
            <a:ext uri="{FF2B5EF4-FFF2-40B4-BE49-F238E27FC236}">
              <a16:creationId xmlns:a16="http://schemas.microsoft.com/office/drawing/2014/main" id="{00000000-0008-0000-1A00-00008E020000}"/>
            </a:ext>
          </a:extLst>
        </xdr:cNvPr>
        <xdr:cNvPicPr>
          <a:picLocks noChangeAspect="1"/>
        </xdr:cNvPicPr>
      </xdr:nvPicPr>
      <xdr:blipFill>
        <a:blip xmlns:r="http://schemas.openxmlformats.org/officeDocument/2006/relationships" r:embed="rId1"/>
        <a:stretch>
          <a:fillRect/>
        </a:stretch>
      </xdr:blipFill>
      <xdr:spPr>
        <a:xfrm>
          <a:off x="0" y="23812"/>
          <a:ext cx="3036094" cy="1143001"/>
        </a:xfrm>
        <a:prstGeom prst="rect">
          <a:avLst/>
        </a:prstGeom>
        <a:ln w="12700" cap="flat">
          <a:noFill/>
          <a:miter lim="400000"/>
        </a:ln>
        <a:effec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40822</xdr:colOff>
      <xdr:row>0</xdr:row>
      <xdr:rowOff>0</xdr:rowOff>
    </xdr:from>
    <xdr:to>
      <xdr:col>0</xdr:col>
      <xdr:colOff>3061607</xdr:colOff>
      <xdr:row>3</xdr:row>
      <xdr:rowOff>284389</xdr:rowOff>
    </xdr:to>
    <xdr:pic>
      <xdr:nvPicPr>
        <xdr:cNvPr id="684" name="Imagen 1" descr="Imagen 1">
          <a:extLst>
            <a:ext uri="{FF2B5EF4-FFF2-40B4-BE49-F238E27FC236}">
              <a16:creationId xmlns:a16="http://schemas.microsoft.com/office/drawing/2014/main" id="{00000000-0008-0000-1B00-0000AC020000}"/>
            </a:ext>
          </a:extLst>
        </xdr:cNvPr>
        <xdr:cNvPicPr>
          <a:picLocks noChangeAspect="1"/>
        </xdr:cNvPicPr>
      </xdr:nvPicPr>
      <xdr:blipFill>
        <a:blip xmlns:r="http://schemas.openxmlformats.org/officeDocument/2006/relationships" r:embed="rId1"/>
        <a:stretch>
          <a:fillRect/>
        </a:stretch>
      </xdr:blipFill>
      <xdr:spPr>
        <a:xfrm>
          <a:off x="40821" y="0"/>
          <a:ext cx="3020786" cy="1170215"/>
        </a:xfrm>
        <a:prstGeom prst="rect">
          <a:avLst/>
        </a:prstGeom>
        <a:ln w="12700" cap="flat">
          <a:noFill/>
          <a:miter lim="400000"/>
        </a:ln>
        <a:effec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3048000</xdr:colOff>
      <xdr:row>4</xdr:row>
      <xdr:rowOff>2719</xdr:rowOff>
    </xdr:to>
    <xdr:pic>
      <xdr:nvPicPr>
        <xdr:cNvPr id="714" name="Imagen 1" descr="Imagen 1">
          <a:extLst>
            <a:ext uri="{FF2B5EF4-FFF2-40B4-BE49-F238E27FC236}">
              <a16:creationId xmlns:a16="http://schemas.microsoft.com/office/drawing/2014/main" id="{00000000-0008-0000-1C00-0000CA020000}"/>
            </a:ext>
          </a:extLst>
        </xdr:cNvPr>
        <xdr:cNvPicPr>
          <a:picLocks noChangeAspect="1"/>
        </xdr:cNvPicPr>
      </xdr:nvPicPr>
      <xdr:blipFill>
        <a:blip xmlns:r="http://schemas.openxmlformats.org/officeDocument/2006/relationships" r:embed="rId1"/>
        <a:stretch>
          <a:fillRect/>
        </a:stretch>
      </xdr:blipFill>
      <xdr:spPr>
        <a:xfrm>
          <a:off x="0" y="0"/>
          <a:ext cx="3048000" cy="1183820"/>
        </a:xfrm>
        <a:prstGeom prst="rect">
          <a:avLst/>
        </a:prstGeom>
        <a:ln w="12700" cap="flat">
          <a:noFill/>
          <a:miter lim="400000"/>
        </a:ln>
        <a:effec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0</xdr:row>
      <xdr:rowOff>27215</xdr:rowOff>
    </xdr:from>
    <xdr:to>
      <xdr:col>0</xdr:col>
      <xdr:colOff>3034392</xdr:colOff>
      <xdr:row>3</xdr:row>
      <xdr:rowOff>270782</xdr:rowOff>
    </xdr:to>
    <xdr:pic>
      <xdr:nvPicPr>
        <xdr:cNvPr id="744" name="Imagen 1" descr="Imagen 1">
          <a:extLst>
            <a:ext uri="{FF2B5EF4-FFF2-40B4-BE49-F238E27FC236}">
              <a16:creationId xmlns:a16="http://schemas.microsoft.com/office/drawing/2014/main" id="{00000000-0008-0000-1D00-0000E8020000}"/>
            </a:ext>
          </a:extLst>
        </xdr:cNvPr>
        <xdr:cNvPicPr>
          <a:picLocks noChangeAspect="1"/>
        </xdr:cNvPicPr>
      </xdr:nvPicPr>
      <xdr:blipFill>
        <a:blip xmlns:r="http://schemas.openxmlformats.org/officeDocument/2006/relationships" r:embed="rId1"/>
        <a:stretch>
          <a:fillRect/>
        </a:stretch>
      </xdr:blipFill>
      <xdr:spPr>
        <a:xfrm>
          <a:off x="0" y="27214"/>
          <a:ext cx="3034392" cy="1129394"/>
        </a:xfrm>
        <a:prstGeom prst="rect">
          <a:avLst/>
        </a:prstGeom>
        <a:ln w="12700" cap="flat">
          <a:noFill/>
          <a:miter lim="400000"/>
        </a:ln>
        <a:effec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3061607</xdr:colOff>
      <xdr:row>4</xdr:row>
      <xdr:rowOff>2719</xdr:rowOff>
    </xdr:to>
    <xdr:pic>
      <xdr:nvPicPr>
        <xdr:cNvPr id="774" name="Imagen 1" descr="Imagen 1">
          <a:extLst>
            <a:ext uri="{FF2B5EF4-FFF2-40B4-BE49-F238E27FC236}">
              <a16:creationId xmlns:a16="http://schemas.microsoft.com/office/drawing/2014/main" id="{00000000-0008-0000-1E00-000006030000}"/>
            </a:ext>
          </a:extLst>
        </xdr:cNvPr>
        <xdr:cNvPicPr>
          <a:picLocks noChangeAspect="1"/>
        </xdr:cNvPicPr>
      </xdr:nvPicPr>
      <xdr:blipFill>
        <a:blip xmlns:r="http://schemas.openxmlformats.org/officeDocument/2006/relationships" r:embed="rId1"/>
        <a:stretch>
          <a:fillRect/>
        </a:stretch>
      </xdr:blipFill>
      <xdr:spPr>
        <a:xfrm>
          <a:off x="0" y="0"/>
          <a:ext cx="3061607" cy="1183820"/>
        </a:xfrm>
        <a:prstGeom prst="rect">
          <a:avLst/>
        </a:prstGeom>
        <a:ln w="12700" cap="flat">
          <a:noFill/>
          <a:miter lim="400000"/>
        </a:ln>
        <a:effectLst/>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12247</xdr:colOff>
      <xdr:row>0</xdr:row>
      <xdr:rowOff>8165</xdr:rowOff>
    </xdr:from>
    <xdr:to>
      <xdr:col>0</xdr:col>
      <xdr:colOff>3075215</xdr:colOff>
      <xdr:row>3</xdr:row>
      <xdr:rowOff>270782</xdr:rowOff>
    </xdr:to>
    <xdr:pic>
      <xdr:nvPicPr>
        <xdr:cNvPr id="804" name="Imagen 1" descr="Imagen 1">
          <a:extLst>
            <a:ext uri="{FF2B5EF4-FFF2-40B4-BE49-F238E27FC236}">
              <a16:creationId xmlns:a16="http://schemas.microsoft.com/office/drawing/2014/main" id="{00000000-0008-0000-1F00-000024030000}"/>
            </a:ext>
          </a:extLst>
        </xdr:cNvPr>
        <xdr:cNvPicPr>
          <a:picLocks noChangeAspect="1"/>
        </xdr:cNvPicPr>
      </xdr:nvPicPr>
      <xdr:blipFill>
        <a:blip xmlns:r="http://schemas.openxmlformats.org/officeDocument/2006/relationships" r:embed="rId1"/>
        <a:stretch>
          <a:fillRect/>
        </a:stretch>
      </xdr:blipFill>
      <xdr:spPr>
        <a:xfrm>
          <a:off x="12247" y="8165"/>
          <a:ext cx="3062969" cy="1148443"/>
        </a:xfrm>
        <a:prstGeom prst="rect">
          <a:avLst/>
        </a:prstGeom>
        <a:ln w="12700" cap="flat">
          <a:noFill/>
          <a:miter lim="400000"/>
        </a:ln>
        <a:effectLst/>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27215</xdr:colOff>
      <xdr:row>0</xdr:row>
      <xdr:rowOff>13607</xdr:rowOff>
    </xdr:from>
    <xdr:to>
      <xdr:col>0</xdr:col>
      <xdr:colOff>3020786</xdr:colOff>
      <xdr:row>3</xdr:row>
      <xdr:rowOff>257174</xdr:rowOff>
    </xdr:to>
    <xdr:pic>
      <xdr:nvPicPr>
        <xdr:cNvPr id="834" name="Imagen 1" descr="Imagen 1">
          <a:extLst>
            <a:ext uri="{FF2B5EF4-FFF2-40B4-BE49-F238E27FC236}">
              <a16:creationId xmlns:a16="http://schemas.microsoft.com/office/drawing/2014/main" id="{00000000-0008-0000-2000-000042030000}"/>
            </a:ext>
          </a:extLst>
        </xdr:cNvPr>
        <xdr:cNvPicPr>
          <a:picLocks noChangeAspect="1"/>
        </xdr:cNvPicPr>
      </xdr:nvPicPr>
      <xdr:blipFill>
        <a:blip xmlns:r="http://schemas.openxmlformats.org/officeDocument/2006/relationships" r:embed="rId1"/>
        <a:stretch>
          <a:fillRect/>
        </a:stretch>
      </xdr:blipFill>
      <xdr:spPr>
        <a:xfrm>
          <a:off x="27214" y="13607"/>
          <a:ext cx="2993572" cy="1129393"/>
        </a:xfrm>
        <a:prstGeom prst="rect">
          <a:avLst/>
        </a:prstGeom>
        <a:ln w="12700" cap="flat">
          <a:noFill/>
          <a:miter lim="400000"/>
        </a:ln>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14842</xdr:colOff>
      <xdr:row>0</xdr:row>
      <xdr:rowOff>13607</xdr:rowOff>
    </xdr:from>
    <xdr:to>
      <xdr:col>0</xdr:col>
      <xdr:colOff>2933700</xdr:colOff>
      <xdr:row>3</xdr:row>
      <xdr:rowOff>274712</xdr:rowOff>
    </xdr:to>
    <xdr:pic>
      <xdr:nvPicPr>
        <xdr:cNvPr id="52" name="Imagen 1" descr="Imagen 1">
          <a:extLst>
            <a:ext uri="{FF2B5EF4-FFF2-40B4-BE49-F238E27FC236}">
              <a16:creationId xmlns:a16="http://schemas.microsoft.com/office/drawing/2014/main" id="{00000000-0008-0000-0600-000034000000}"/>
            </a:ext>
          </a:extLst>
        </xdr:cNvPr>
        <xdr:cNvPicPr>
          <a:picLocks noChangeAspect="1"/>
        </xdr:cNvPicPr>
      </xdr:nvPicPr>
      <xdr:blipFill>
        <a:blip xmlns:r="http://schemas.openxmlformats.org/officeDocument/2006/relationships" r:embed="rId1"/>
        <a:stretch>
          <a:fillRect/>
        </a:stretch>
      </xdr:blipFill>
      <xdr:spPr>
        <a:xfrm>
          <a:off x="14842" y="13607"/>
          <a:ext cx="2918858" cy="1146930"/>
        </a:xfrm>
        <a:prstGeom prst="rect">
          <a:avLst/>
        </a:prstGeom>
        <a:ln w="12700" cap="flat">
          <a:noFill/>
          <a:miter lim="400000"/>
        </a:ln>
        <a:effec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202405</xdr:colOff>
      <xdr:row>3</xdr:row>
      <xdr:rowOff>261935</xdr:rowOff>
    </xdr:to>
    <xdr:pic>
      <xdr:nvPicPr>
        <xdr:cNvPr id="848" name="Imagen 2" descr="Imagen 2">
          <a:extLst>
            <a:ext uri="{FF2B5EF4-FFF2-40B4-BE49-F238E27FC236}">
              <a16:creationId xmlns:a16="http://schemas.microsoft.com/office/drawing/2014/main" id="{00000000-0008-0000-2100-000050030000}"/>
            </a:ext>
          </a:extLst>
        </xdr:cNvPr>
        <xdr:cNvPicPr>
          <a:picLocks noChangeAspect="1"/>
        </xdr:cNvPicPr>
      </xdr:nvPicPr>
      <xdr:blipFill>
        <a:blip xmlns:r="http://schemas.openxmlformats.org/officeDocument/2006/relationships" r:embed="rId1"/>
        <a:stretch>
          <a:fillRect/>
        </a:stretch>
      </xdr:blipFill>
      <xdr:spPr>
        <a:xfrm>
          <a:off x="0" y="0"/>
          <a:ext cx="3860006" cy="1119186"/>
        </a:xfrm>
        <a:prstGeom prst="rect">
          <a:avLst/>
        </a:prstGeom>
        <a:ln w="12700" cap="flat">
          <a:noFill/>
          <a:miter lim="400000"/>
        </a:ln>
        <a:effec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28448</xdr:colOff>
      <xdr:row>0</xdr:row>
      <xdr:rowOff>95250</xdr:rowOff>
    </xdr:from>
    <xdr:to>
      <xdr:col>0</xdr:col>
      <xdr:colOff>2664041</xdr:colOff>
      <xdr:row>3</xdr:row>
      <xdr:rowOff>226411</xdr:rowOff>
    </xdr:to>
    <xdr:pic>
      <xdr:nvPicPr>
        <xdr:cNvPr id="82" name="Imagen 1" descr="Imagen 1">
          <a:extLst>
            <a:ext uri="{FF2B5EF4-FFF2-40B4-BE49-F238E27FC236}">
              <a16:creationId xmlns:a16="http://schemas.microsoft.com/office/drawing/2014/main" id="{00000000-0008-0000-0700-000052000000}"/>
            </a:ext>
          </a:extLst>
        </xdr:cNvPr>
        <xdr:cNvPicPr>
          <a:picLocks noChangeAspect="1"/>
        </xdr:cNvPicPr>
      </xdr:nvPicPr>
      <xdr:blipFill>
        <a:blip xmlns:r="http://schemas.openxmlformats.org/officeDocument/2006/relationships" r:embed="rId1"/>
        <a:stretch>
          <a:fillRect/>
        </a:stretch>
      </xdr:blipFill>
      <xdr:spPr>
        <a:xfrm>
          <a:off x="28448" y="95250"/>
          <a:ext cx="2635594" cy="1016987"/>
        </a:xfrm>
        <a:prstGeom prst="rect">
          <a:avLst/>
        </a:prstGeom>
        <a:ln w="12700" cap="flat">
          <a:noFill/>
          <a:miter lim="400000"/>
        </a:ln>
        <a:effectLst/>
      </xdr:spPr>
    </xdr:pic>
    <xdr:clientData/>
  </xdr:twoCellAnchor>
  <xdr:twoCellAnchor>
    <xdr:from>
      <xdr:col>0</xdr:col>
      <xdr:colOff>28449</xdr:colOff>
      <xdr:row>0</xdr:row>
      <xdr:rowOff>13607</xdr:rowOff>
    </xdr:from>
    <xdr:to>
      <xdr:col>0</xdr:col>
      <xdr:colOff>2924175</xdr:colOff>
      <xdr:row>3</xdr:row>
      <xdr:rowOff>250514</xdr:rowOff>
    </xdr:to>
    <xdr:pic>
      <xdr:nvPicPr>
        <xdr:cNvPr id="83" name="Imagen 2" descr="Imagen 2">
          <a:extLst>
            <a:ext uri="{FF2B5EF4-FFF2-40B4-BE49-F238E27FC236}">
              <a16:creationId xmlns:a16="http://schemas.microsoft.com/office/drawing/2014/main" id="{00000000-0008-0000-0700-000053000000}"/>
            </a:ext>
          </a:extLst>
        </xdr:cNvPr>
        <xdr:cNvPicPr>
          <a:picLocks noChangeAspect="1"/>
        </xdr:cNvPicPr>
      </xdr:nvPicPr>
      <xdr:blipFill>
        <a:blip xmlns:r="http://schemas.openxmlformats.org/officeDocument/2006/relationships" r:embed="rId1"/>
        <a:stretch>
          <a:fillRect/>
        </a:stretch>
      </xdr:blipFill>
      <xdr:spPr>
        <a:xfrm>
          <a:off x="28449" y="13607"/>
          <a:ext cx="2895726" cy="1122732"/>
        </a:xfrm>
        <a:prstGeom prst="rect">
          <a:avLst/>
        </a:prstGeom>
        <a:ln w="12700" cap="flat">
          <a:noFill/>
          <a:miter lim="400000"/>
        </a:ln>
        <a:effec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4763</xdr:rowOff>
    </xdr:from>
    <xdr:to>
      <xdr:col>0</xdr:col>
      <xdr:colOff>2962275</xdr:colOff>
      <xdr:row>3</xdr:row>
      <xdr:rowOff>253737</xdr:rowOff>
    </xdr:to>
    <xdr:pic>
      <xdr:nvPicPr>
        <xdr:cNvPr id="113" name="Imagen 1" descr="Imagen 1">
          <a:extLst>
            <a:ext uri="{FF2B5EF4-FFF2-40B4-BE49-F238E27FC236}">
              <a16:creationId xmlns:a16="http://schemas.microsoft.com/office/drawing/2014/main" id="{00000000-0008-0000-0800-000071000000}"/>
            </a:ext>
          </a:extLst>
        </xdr:cNvPr>
        <xdr:cNvPicPr>
          <a:picLocks noChangeAspect="1"/>
        </xdr:cNvPicPr>
      </xdr:nvPicPr>
      <xdr:blipFill>
        <a:blip xmlns:r="http://schemas.openxmlformats.org/officeDocument/2006/relationships" r:embed="rId1"/>
        <a:stretch>
          <a:fillRect/>
        </a:stretch>
      </xdr:blipFill>
      <xdr:spPr>
        <a:xfrm>
          <a:off x="0" y="4763"/>
          <a:ext cx="2962275" cy="1106224"/>
        </a:xfrm>
        <a:prstGeom prst="rect">
          <a:avLst/>
        </a:prstGeom>
        <a:ln w="12700" cap="flat">
          <a:noFill/>
          <a:miter lim="400000"/>
        </a:ln>
        <a:effec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4975</xdr:colOff>
      <xdr:row>0</xdr:row>
      <xdr:rowOff>0</xdr:rowOff>
    </xdr:from>
    <xdr:to>
      <xdr:col>0</xdr:col>
      <xdr:colOff>3071812</xdr:colOff>
      <xdr:row>3</xdr:row>
      <xdr:rowOff>250030</xdr:rowOff>
    </xdr:to>
    <xdr:pic>
      <xdr:nvPicPr>
        <xdr:cNvPr id="143" name="Imagen 1" descr="Imagen 1">
          <a:extLst>
            <a:ext uri="{FF2B5EF4-FFF2-40B4-BE49-F238E27FC236}">
              <a16:creationId xmlns:a16="http://schemas.microsoft.com/office/drawing/2014/main" id="{00000000-0008-0000-0900-00008F000000}"/>
            </a:ext>
          </a:extLst>
        </xdr:cNvPr>
        <xdr:cNvPicPr>
          <a:picLocks noChangeAspect="1"/>
        </xdr:cNvPicPr>
      </xdr:nvPicPr>
      <xdr:blipFill>
        <a:blip xmlns:r="http://schemas.openxmlformats.org/officeDocument/2006/relationships" r:embed="rId1"/>
        <a:stretch>
          <a:fillRect/>
        </a:stretch>
      </xdr:blipFill>
      <xdr:spPr>
        <a:xfrm>
          <a:off x="4974" y="0"/>
          <a:ext cx="3066839" cy="1107281"/>
        </a:xfrm>
        <a:prstGeom prst="rect">
          <a:avLst/>
        </a:prstGeom>
        <a:ln w="12700" cap="flat">
          <a:noFill/>
          <a:miter lim="400000"/>
        </a:ln>
        <a:effec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3071812</xdr:colOff>
      <xdr:row>3</xdr:row>
      <xdr:rowOff>300037</xdr:rowOff>
    </xdr:to>
    <xdr:pic>
      <xdr:nvPicPr>
        <xdr:cNvPr id="173" name="Imagen 1" descr="Imagen 1">
          <a:extLst>
            <a:ext uri="{FF2B5EF4-FFF2-40B4-BE49-F238E27FC236}">
              <a16:creationId xmlns:a16="http://schemas.microsoft.com/office/drawing/2014/main" id="{00000000-0008-0000-0A00-0000AD000000}"/>
            </a:ext>
          </a:extLst>
        </xdr:cNvPr>
        <xdr:cNvPicPr>
          <a:picLocks noChangeAspect="1"/>
        </xdr:cNvPicPr>
      </xdr:nvPicPr>
      <xdr:blipFill>
        <a:blip xmlns:r="http://schemas.openxmlformats.org/officeDocument/2006/relationships" r:embed="rId1"/>
        <a:stretch>
          <a:fillRect/>
        </a:stretch>
      </xdr:blipFill>
      <xdr:spPr>
        <a:xfrm>
          <a:off x="0" y="0"/>
          <a:ext cx="3071812" cy="1214438"/>
        </a:xfrm>
        <a:prstGeom prst="rect">
          <a:avLst/>
        </a:prstGeom>
        <a:ln w="12700" cap="flat">
          <a:noFill/>
          <a:miter lim="400000"/>
        </a:ln>
        <a:effec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23346</xdr:colOff>
      <xdr:row>0</xdr:row>
      <xdr:rowOff>0</xdr:rowOff>
    </xdr:from>
    <xdr:to>
      <xdr:col>0</xdr:col>
      <xdr:colOff>3071812</xdr:colOff>
      <xdr:row>3</xdr:row>
      <xdr:rowOff>280987</xdr:rowOff>
    </xdr:to>
    <xdr:pic>
      <xdr:nvPicPr>
        <xdr:cNvPr id="203" name="Imagen 1" descr="Imagen 1">
          <a:extLst>
            <a:ext uri="{FF2B5EF4-FFF2-40B4-BE49-F238E27FC236}">
              <a16:creationId xmlns:a16="http://schemas.microsoft.com/office/drawing/2014/main" id="{00000000-0008-0000-0B00-0000CB000000}"/>
            </a:ext>
          </a:extLst>
        </xdr:cNvPr>
        <xdr:cNvPicPr>
          <a:picLocks noChangeAspect="1"/>
        </xdr:cNvPicPr>
      </xdr:nvPicPr>
      <xdr:blipFill>
        <a:blip xmlns:r="http://schemas.openxmlformats.org/officeDocument/2006/relationships" r:embed="rId1"/>
        <a:stretch>
          <a:fillRect/>
        </a:stretch>
      </xdr:blipFill>
      <xdr:spPr>
        <a:xfrm>
          <a:off x="23345" y="0"/>
          <a:ext cx="3048468" cy="1166813"/>
        </a:xfrm>
        <a:prstGeom prst="rect">
          <a:avLst/>
        </a:prstGeom>
        <a:ln w="12700" cap="flat">
          <a:noFill/>
          <a:miter lim="400000"/>
        </a:ln>
        <a:effec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28575</xdr:colOff>
      <xdr:row>0</xdr:row>
      <xdr:rowOff>0</xdr:rowOff>
    </xdr:from>
    <xdr:to>
      <xdr:col>1</xdr:col>
      <xdr:colOff>0</xdr:colOff>
      <xdr:row>3</xdr:row>
      <xdr:rowOff>228600</xdr:rowOff>
    </xdr:to>
    <xdr:pic>
      <xdr:nvPicPr>
        <xdr:cNvPr id="233" name="Imagen 1" descr="Imagen 1">
          <a:extLst>
            <a:ext uri="{FF2B5EF4-FFF2-40B4-BE49-F238E27FC236}">
              <a16:creationId xmlns:a16="http://schemas.microsoft.com/office/drawing/2014/main" id="{00000000-0008-0000-0C00-0000E9000000}"/>
            </a:ext>
          </a:extLst>
        </xdr:cNvPr>
        <xdr:cNvPicPr>
          <a:picLocks noChangeAspect="1"/>
        </xdr:cNvPicPr>
      </xdr:nvPicPr>
      <xdr:blipFill>
        <a:blip xmlns:r="http://schemas.openxmlformats.org/officeDocument/2006/relationships" r:embed="rId1"/>
        <a:stretch>
          <a:fillRect/>
        </a:stretch>
      </xdr:blipFill>
      <xdr:spPr>
        <a:xfrm>
          <a:off x="28575" y="0"/>
          <a:ext cx="3028950" cy="1095375"/>
        </a:xfrm>
        <a:prstGeom prst="rect">
          <a:avLst/>
        </a:prstGeom>
        <a:ln w="12700" cap="flat">
          <a:noFill/>
          <a:miter lim="400000"/>
        </a:ln>
        <a:effectLst/>
      </xdr:spPr>
    </xdr:pic>
    <xdr:clientData/>
  </xdr:twoCellAnchor>
</xdr:wsDr>
</file>

<file path=xl/theme/theme1.xml><?xml version="1.0" encoding="utf-8"?>
<a:theme xmlns:a="http://schemas.openxmlformats.org/drawingml/2006/main" name="Tema de Office">
  <a:themeElements>
    <a:clrScheme name="Tema de Office">
      <a:dk1>
        <a:srgbClr val="000000"/>
      </a:dk1>
      <a:lt1>
        <a:srgbClr val="FFFFFF"/>
      </a:lt1>
      <a:dk2>
        <a:srgbClr val="A7A7A7"/>
      </a:dk2>
      <a:lt2>
        <a:srgbClr val="535353"/>
      </a:lt2>
      <a:accent1>
        <a:srgbClr val="156082"/>
      </a:accent1>
      <a:accent2>
        <a:srgbClr val="E97132"/>
      </a:accent2>
      <a:accent3>
        <a:srgbClr val="196B24"/>
      </a:accent3>
      <a:accent4>
        <a:srgbClr val="0F9ED5"/>
      </a:accent4>
      <a:accent5>
        <a:srgbClr val="A02B93"/>
      </a:accent5>
      <a:accent6>
        <a:srgbClr val="4EA72E"/>
      </a:accent6>
      <a:hlink>
        <a:srgbClr val="0000FF"/>
      </a:hlink>
      <a:folHlink>
        <a:srgbClr val="FF00FF"/>
      </a:folHlink>
    </a:clrScheme>
    <a:fontScheme name="Tema de Office">
      <a:majorFont>
        <a:latin typeface="Helvetica Neue"/>
        <a:ea typeface="Helvetica Neue"/>
        <a:cs typeface="Helvetica Neue"/>
      </a:majorFont>
      <a:minorFont>
        <a:latin typeface="Helvetica Neue"/>
        <a:ea typeface="Helvetica Neue"/>
        <a:cs typeface="Helvetica Neue"/>
      </a:minorFont>
    </a:fontScheme>
    <a:fmtScheme name="Tema de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905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Aptos Narrow"/>
            <a:ea typeface="Aptos Narrow"/>
            <a:cs typeface="Aptos Narrow"/>
            <a:sym typeface="Aptos Narrow"/>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905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Aptos Narrow"/>
            <a:ea typeface="Aptos Narrow"/>
            <a:cs typeface="Aptos Narrow"/>
            <a:sym typeface="Aptos Narrow"/>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hyperlink" Target="https://gobiernobogota-my.sharepoint.com/:f:/g/personal/diego_buelvas_gobiernobogota_gov_co/EpK8x5AtJQNIkn38evuSSHMBLM3wjsSKOHAEVma_0ReAvw?e=dgrBOx" TargetMode="Externa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9"/>
  <sheetViews>
    <sheetView showGridLines="0" topLeftCell="A3" workbookViewId="0">
      <selection activeCell="B8" sqref="B8"/>
    </sheetView>
  </sheetViews>
  <sheetFormatPr baseColWidth="10" defaultColWidth="9.140625" defaultRowHeight="15" customHeight="1"/>
  <cols>
    <col min="1" max="1" width="21.28515625" style="1" customWidth="1"/>
    <col min="2" max="3" width="35.7109375" style="1" customWidth="1"/>
    <col min="4" max="4" width="28.42578125" style="1" customWidth="1"/>
    <col min="5" max="6" width="42.85546875" style="1" customWidth="1"/>
    <col min="7" max="7" width="21.42578125" style="1" customWidth="1"/>
    <col min="8" max="9" width="42.85546875" style="1" customWidth="1"/>
    <col min="10" max="10" width="7.140625" style="1" customWidth="1"/>
    <col min="11" max="15" width="17.140625" style="1" customWidth="1"/>
    <col min="16" max="16" width="20.140625" style="1" customWidth="1"/>
    <col min="17" max="17" width="10" style="1" customWidth="1"/>
    <col min="18" max="18" width="35.7109375" style="1" customWidth="1"/>
    <col min="19" max="19" width="9.140625" style="1" customWidth="1"/>
    <col min="20" max="16384" width="9.140625" style="1"/>
  </cols>
  <sheetData>
    <row r="1" spans="1:18" ht="22.5" customHeight="1">
      <c r="A1" s="318"/>
      <c r="B1" s="327" t="s">
        <v>0</v>
      </c>
      <c r="C1" s="328"/>
      <c r="D1" s="328"/>
      <c r="E1" s="328"/>
      <c r="F1" s="328"/>
      <c r="G1" s="328"/>
      <c r="H1" s="328"/>
      <c r="I1" s="328"/>
      <c r="J1" s="328"/>
      <c r="K1" s="328"/>
      <c r="L1" s="328"/>
      <c r="M1" s="328"/>
      <c r="N1" s="328"/>
      <c r="O1" s="7" t="s">
        <v>1</v>
      </c>
      <c r="P1" s="8" t="s">
        <v>2</v>
      </c>
      <c r="Q1" s="9"/>
      <c r="R1" s="10"/>
    </row>
    <row r="2" spans="1:18" ht="22.5" customHeight="1">
      <c r="A2" s="319"/>
      <c r="B2" s="329"/>
      <c r="C2" s="329"/>
      <c r="D2" s="329"/>
      <c r="E2" s="329"/>
      <c r="F2" s="329"/>
      <c r="G2" s="329"/>
      <c r="H2" s="329"/>
      <c r="I2" s="329"/>
      <c r="J2" s="329"/>
      <c r="K2" s="329"/>
      <c r="L2" s="329"/>
      <c r="M2" s="329"/>
      <c r="N2" s="329"/>
      <c r="O2" s="12" t="s">
        <v>3</v>
      </c>
      <c r="P2" s="13">
        <v>4</v>
      </c>
      <c r="Q2" s="11"/>
      <c r="R2" s="14"/>
    </row>
    <row r="3" spans="1:18" ht="22.5" customHeight="1">
      <c r="A3" s="319"/>
      <c r="B3" s="329"/>
      <c r="C3" s="329"/>
      <c r="D3" s="329"/>
      <c r="E3" s="329"/>
      <c r="F3" s="329"/>
      <c r="G3" s="329"/>
      <c r="H3" s="329"/>
      <c r="I3" s="329"/>
      <c r="J3" s="329"/>
      <c r="K3" s="329"/>
      <c r="L3" s="329"/>
      <c r="M3" s="329"/>
      <c r="N3" s="329"/>
      <c r="O3" s="12" t="s">
        <v>4</v>
      </c>
      <c r="P3" s="179" t="s">
        <v>5</v>
      </c>
      <c r="Q3" s="11"/>
      <c r="R3" s="14"/>
    </row>
    <row r="4" spans="1:18" ht="22.5" customHeight="1">
      <c r="A4" s="320"/>
      <c r="B4" s="330"/>
      <c r="C4" s="330"/>
      <c r="D4" s="330"/>
      <c r="E4" s="330"/>
      <c r="F4" s="330"/>
      <c r="G4" s="330"/>
      <c r="H4" s="330"/>
      <c r="I4" s="330"/>
      <c r="J4" s="330"/>
      <c r="K4" s="330"/>
      <c r="L4" s="330"/>
      <c r="M4" s="330"/>
      <c r="N4" s="330"/>
      <c r="O4" s="16" t="s">
        <v>6</v>
      </c>
      <c r="P4" s="180" t="s">
        <v>7</v>
      </c>
      <c r="Q4" s="11"/>
      <c r="R4" s="14"/>
    </row>
    <row r="5" spans="1:18" ht="21.75" customHeight="1">
      <c r="A5" s="17"/>
      <c r="B5" s="18"/>
      <c r="C5" s="18"/>
      <c r="D5" s="19"/>
      <c r="E5" s="19"/>
      <c r="F5" s="19"/>
      <c r="G5" s="19"/>
      <c r="H5" s="19"/>
      <c r="I5" s="19"/>
      <c r="J5" s="19"/>
      <c r="K5" s="19"/>
      <c r="L5" s="19"/>
      <c r="M5" s="19"/>
      <c r="N5" s="19"/>
      <c r="O5" s="19"/>
      <c r="P5" s="19"/>
      <c r="Q5" s="20"/>
      <c r="R5" s="14"/>
    </row>
    <row r="6" spans="1:18" ht="15" customHeight="1">
      <c r="A6" s="321" t="s">
        <v>8</v>
      </c>
      <c r="B6" s="323" t="s">
        <v>9</v>
      </c>
      <c r="C6" s="323" t="s">
        <v>10</v>
      </c>
      <c r="D6" s="325"/>
      <c r="E6" s="323" t="s">
        <v>11</v>
      </c>
      <c r="F6" s="323" t="s">
        <v>12</v>
      </c>
      <c r="G6" s="323" t="s">
        <v>13</v>
      </c>
      <c r="H6" s="323" t="s">
        <v>14</v>
      </c>
      <c r="I6" s="323" t="s">
        <v>15</v>
      </c>
      <c r="J6" s="323" t="s">
        <v>16</v>
      </c>
      <c r="K6" s="323" t="s">
        <v>17</v>
      </c>
      <c r="L6" s="325"/>
      <c r="M6" s="325"/>
      <c r="N6" s="325"/>
      <c r="O6" s="325"/>
      <c r="P6" s="326"/>
      <c r="Q6" s="11"/>
      <c r="R6" s="14"/>
    </row>
    <row r="7" spans="1:18" ht="60" customHeight="1">
      <c r="A7" s="322"/>
      <c r="B7" s="324"/>
      <c r="C7" s="181" t="s">
        <v>18</v>
      </c>
      <c r="D7" s="181" t="s">
        <v>19</v>
      </c>
      <c r="E7" s="324"/>
      <c r="F7" s="324"/>
      <c r="G7" s="324"/>
      <c r="H7" s="324"/>
      <c r="I7" s="324"/>
      <c r="J7" s="324"/>
      <c r="K7" s="21" t="s">
        <v>20</v>
      </c>
      <c r="L7" s="21" t="s">
        <v>21</v>
      </c>
      <c r="M7" s="21" t="s">
        <v>22</v>
      </c>
      <c r="N7" s="21" t="s">
        <v>23</v>
      </c>
      <c r="O7" s="21" t="s">
        <v>24</v>
      </c>
      <c r="P7" s="22" t="s">
        <v>25</v>
      </c>
      <c r="Q7" s="11"/>
      <c r="R7" s="14"/>
    </row>
    <row r="8" spans="1:18" ht="75" customHeight="1">
      <c r="A8" s="23" t="s">
        <v>26</v>
      </c>
      <c r="B8" s="24" t="s">
        <v>27</v>
      </c>
      <c r="C8" s="25" t="s">
        <v>28</v>
      </c>
      <c r="D8" s="25" t="s">
        <v>29</v>
      </c>
      <c r="E8" s="26" t="s">
        <v>30</v>
      </c>
      <c r="F8" s="24" t="s">
        <v>31</v>
      </c>
      <c r="G8" s="24" t="s">
        <v>32</v>
      </c>
      <c r="H8" s="24" t="s">
        <v>33</v>
      </c>
      <c r="I8" s="24" t="s">
        <v>34</v>
      </c>
      <c r="J8" s="27">
        <v>2.1</v>
      </c>
      <c r="K8" s="28" t="s">
        <v>35</v>
      </c>
      <c r="L8" s="29"/>
      <c r="M8" s="29"/>
      <c r="N8" s="29"/>
      <c r="O8" s="29"/>
      <c r="P8" s="30"/>
      <c r="Q8" s="31" t="s">
        <v>36</v>
      </c>
      <c r="R8" s="14"/>
    </row>
    <row r="9" spans="1:18" ht="75" customHeight="1">
      <c r="A9" s="32" t="s">
        <v>37</v>
      </c>
      <c r="B9" s="33" t="s">
        <v>38</v>
      </c>
      <c r="C9" s="5" t="s">
        <v>39</v>
      </c>
      <c r="D9" s="5" t="s">
        <v>40</v>
      </c>
      <c r="E9" s="34" t="s">
        <v>41</v>
      </c>
      <c r="F9" s="33" t="s">
        <v>42</v>
      </c>
      <c r="G9" s="33" t="s">
        <v>43</v>
      </c>
      <c r="H9" s="33" t="s">
        <v>44</v>
      </c>
      <c r="I9" s="33" t="s">
        <v>45</v>
      </c>
      <c r="J9" s="35">
        <v>2.2000000000000002</v>
      </c>
      <c r="K9" s="36"/>
      <c r="L9" s="37" t="s">
        <v>35</v>
      </c>
      <c r="M9" s="37" t="s">
        <v>35</v>
      </c>
      <c r="N9" s="36"/>
      <c r="O9" s="36"/>
      <c r="P9" s="38" t="s">
        <v>35</v>
      </c>
      <c r="Q9" s="31" t="s">
        <v>46</v>
      </c>
      <c r="R9" s="14"/>
    </row>
    <row r="10" spans="1:18" ht="75" customHeight="1">
      <c r="A10" s="32" t="s">
        <v>47</v>
      </c>
      <c r="B10" s="33" t="s">
        <v>48</v>
      </c>
      <c r="C10" s="5" t="s">
        <v>49</v>
      </c>
      <c r="D10" s="5" t="s">
        <v>50</v>
      </c>
      <c r="E10" s="34" t="s">
        <v>51</v>
      </c>
      <c r="F10" s="33" t="s">
        <v>52</v>
      </c>
      <c r="G10" s="33" t="s">
        <v>32</v>
      </c>
      <c r="H10" s="33" t="s">
        <v>53</v>
      </c>
      <c r="I10" s="33" t="s">
        <v>54</v>
      </c>
      <c r="J10" s="35">
        <v>2.2999999999999998</v>
      </c>
      <c r="K10" s="37" t="s">
        <v>35</v>
      </c>
      <c r="L10" s="36"/>
      <c r="M10" s="37" t="s">
        <v>35</v>
      </c>
      <c r="N10" s="36"/>
      <c r="O10" s="36"/>
      <c r="P10" s="39"/>
      <c r="Q10" s="31" t="s">
        <v>55</v>
      </c>
      <c r="R10" s="40"/>
    </row>
    <row r="11" spans="1:18" ht="75" customHeight="1">
      <c r="A11" s="32" t="s">
        <v>47</v>
      </c>
      <c r="B11" s="33" t="s">
        <v>56</v>
      </c>
      <c r="C11" s="5" t="s">
        <v>57</v>
      </c>
      <c r="D11" s="5" t="s">
        <v>58</v>
      </c>
      <c r="E11" s="34" t="s">
        <v>59</v>
      </c>
      <c r="F11" s="33" t="s">
        <v>60</v>
      </c>
      <c r="G11" s="33" t="s">
        <v>32</v>
      </c>
      <c r="H11" s="33" t="s">
        <v>61</v>
      </c>
      <c r="I11" s="33" t="s">
        <v>62</v>
      </c>
      <c r="J11" s="35">
        <v>2.4</v>
      </c>
      <c r="K11" s="37" t="s">
        <v>35</v>
      </c>
      <c r="L11" s="37" t="s">
        <v>35</v>
      </c>
      <c r="M11" s="36"/>
      <c r="N11" s="36"/>
      <c r="O11" s="36"/>
      <c r="P11" s="38" t="s">
        <v>35</v>
      </c>
      <c r="Q11" s="31" t="s">
        <v>63</v>
      </c>
      <c r="R11" s="40"/>
    </row>
    <row r="12" spans="1:18" ht="75" customHeight="1">
      <c r="A12" s="32" t="s">
        <v>47</v>
      </c>
      <c r="B12" s="33" t="s">
        <v>64</v>
      </c>
      <c r="C12" s="5" t="s">
        <v>65</v>
      </c>
      <c r="D12" s="5" t="s">
        <v>50</v>
      </c>
      <c r="E12" s="34" t="s">
        <v>66</v>
      </c>
      <c r="F12" s="33" t="s">
        <v>67</v>
      </c>
      <c r="G12" s="33" t="s">
        <v>43</v>
      </c>
      <c r="H12" s="33" t="s">
        <v>53</v>
      </c>
      <c r="I12" s="33" t="s">
        <v>68</v>
      </c>
      <c r="J12" s="35">
        <v>2.5</v>
      </c>
      <c r="K12" s="37" t="s">
        <v>35</v>
      </c>
      <c r="L12" s="36"/>
      <c r="M12" s="37" t="s">
        <v>35</v>
      </c>
      <c r="N12" s="36"/>
      <c r="O12" s="36"/>
      <c r="P12" s="38" t="s">
        <v>35</v>
      </c>
      <c r="Q12" s="31" t="s">
        <v>55</v>
      </c>
      <c r="R12" s="40"/>
    </row>
    <row r="13" spans="1:18" ht="75" customHeight="1">
      <c r="A13" s="32" t="s">
        <v>47</v>
      </c>
      <c r="B13" s="33" t="s">
        <v>69</v>
      </c>
      <c r="C13" s="5" t="s">
        <v>70</v>
      </c>
      <c r="D13" s="5" t="s">
        <v>71</v>
      </c>
      <c r="E13" s="34" t="s">
        <v>72</v>
      </c>
      <c r="F13" s="41"/>
      <c r="G13" s="33" t="s">
        <v>43</v>
      </c>
      <c r="H13" s="33" t="s">
        <v>73</v>
      </c>
      <c r="I13" s="33" t="s">
        <v>74</v>
      </c>
      <c r="J13" s="35">
        <v>2.6</v>
      </c>
      <c r="K13" s="37" t="s">
        <v>35</v>
      </c>
      <c r="L13" s="36"/>
      <c r="M13" s="37" t="s">
        <v>35</v>
      </c>
      <c r="N13" s="36"/>
      <c r="O13" s="36"/>
      <c r="P13" s="38" t="s">
        <v>35</v>
      </c>
      <c r="Q13" s="31" t="s">
        <v>55</v>
      </c>
      <c r="R13" s="40"/>
    </row>
    <row r="14" spans="1:18" ht="75" customHeight="1">
      <c r="A14" s="32" t="s">
        <v>75</v>
      </c>
      <c r="B14" s="33" t="s">
        <v>76</v>
      </c>
      <c r="C14" s="5" t="s">
        <v>77</v>
      </c>
      <c r="D14" s="5" t="s">
        <v>78</v>
      </c>
      <c r="E14" s="34" t="s">
        <v>79</v>
      </c>
      <c r="F14" s="33" t="s">
        <v>80</v>
      </c>
      <c r="G14" s="33" t="s">
        <v>43</v>
      </c>
      <c r="H14" s="33" t="s">
        <v>81</v>
      </c>
      <c r="I14" s="33" t="s">
        <v>82</v>
      </c>
      <c r="J14" s="35">
        <v>4.0999999999999996</v>
      </c>
      <c r="K14" s="37" t="s">
        <v>35</v>
      </c>
      <c r="L14" s="37" t="s">
        <v>35</v>
      </c>
      <c r="M14" s="36"/>
      <c r="N14" s="37" t="s">
        <v>35</v>
      </c>
      <c r="O14" s="36"/>
      <c r="P14" s="42"/>
      <c r="Q14" s="31" t="s">
        <v>83</v>
      </c>
      <c r="R14" s="40"/>
    </row>
    <row r="15" spans="1:18" ht="75" customHeight="1">
      <c r="A15" s="32" t="s">
        <v>84</v>
      </c>
      <c r="B15" s="33" t="s">
        <v>85</v>
      </c>
      <c r="C15" s="5" t="s">
        <v>86</v>
      </c>
      <c r="D15" s="5" t="s">
        <v>87</v>
      </c>
      <c r="E15" s="43" t="s">
        <v>88</v>
      </c>
      <c r="F15" s="33" t="s">
        <v>89</v>
      </c>
      <c r="G15" s="33" t="s">
        <v>90</v>
      </c>
      <c r="H15" s="33" t="s">
        <v>81</v>
      </c>
      <c r="I15" s="33" t="s">
        <v>91</v>
      </c>
      <c r="J15" s="35">
        <v>4.2</v>
      </c>
      <c r="K15" s="37" t="s">
        <v>35</v>
      </c>
      <c r="L15" s="41"/>
      <c r="M15" s="41"/>
      <c r="N15" s="37" t="s">
        <v>35</v>
      </c>
      <c r="O15" s="41"/>
      <c r="P15" s="38" t="s">
        <v>35</v>
      </c>
      <c r="Q15" s="31" t="s">
        <v>92</v>
      </c>
      <c r="R15" s="40"/>
    </row>
    <row r="16" spans="1:18" ht="75" customHeight="1">
      <c r="A16" s="32" t="s">
        <v>93</v>
      </c>
      <c r="B16" s="33" t="s">
        <v>94</v>
      </c>
      <c r="C16" s="5" t="s">
        <v>95</v>
      </c>
      <c r="D16" s="5" t="s">
        <v>96</v>
      </c>
      <c r="E16" s="34" t="s">
        <v>97</v>
      </c>
      <c r="F16" s="33" t="s">
        <v>98</v>
      </c>
      <c r="G16" s="33" t="s">
        <v>32</v>
      </c>
      <c r="H16" s="33" t="s">
        <v>99</v>
      </c>
      <c r="I16" s="33" t="s">
        <v>100</v>
      </c>
      <c r="J16" s="35">
        <v>4.3</v>
      </c>
      <c r="K16" s="36"/>
      <c r="L16" s="37" t="s">
        <v>35</v>
      </c>
      <c r="M16" s="36"/>
      <c r="N16" s="37" t="s">
        <v>35</v>
      </c>
      <c r="O16" s="36"/>
      <c r="P16" s="38" t="s">
        <v>35</v>
      </c>
      <c r="Q16" s="31" t="s">
        <v>101</v>
      </c>
      <c r="R16" s="40"/>
    </row>
    <row r="17" spans="1:18" ht="75" customHeight="1">
      <c r="A17" s="44" t="s">
        <v>93</v>
      </c>
      <c r="B17" s="5" t="s">
        <v>102</v>
      </c>
      <c r="C17" s="5" t="s">
        <v>103</v>
      </c>
      <c r="D17" s="5" t="s">
        <v>104</v>
      </c>
      <c r="E17" s="34" t="s">
        <v>105</v>
      </c>
      <c r="F17" s="34" t="s">
        <v>106</v>
      </c>
      <c r="G17" s="5" t="s">
        <v>43</v>
      </c>
      <c r="H17" s="5" t="s">
        <v>99</v>
      </c>
      <c r="I17" s="5" t="s">
        <v>107</v>
      </c>
      <c r="J17" s="45">
        <v>4.4000000000000004</v>
      </c>
      <c r="K17" s="37" t="s">
        <v>35</v>
      </c>
      <c r="L17" s="36"/>
      <c r="M17" s="36"/>
      <c r="N17" s="36"/>
      <c r="O17" s="37" t="s">
        <v>35</v>
      </c>
      <c r="P17" s="38" t="s">
        <v>35</v>
      </c>
      <c r="Q17" s="46" t="s">
        <v>108</v>
      </c>
      <c r="R17" s="14"/>
    </row>
    <row r="18" spans="1:18" ht="75" customHeight="1">
      <c r="A18" s="44" t="s">
        <v>93</v>
      </c>
      <c r="B18" s="5" t="s">
        <v>109</v>
      </c>
      <c r="C18" s="5" t="s">
        <v>110</v>
      </c>
      <c r="D18" s="5" t="s">
        <v>111</v>
      </c>
      <c r="E18" s="34" t="s">
        <v>112</v>
      </c>
      <c r="F18" s="34" t="s">
        <v>113</v>
      </c>
      <c r="G18" s="5" t="s">
        <v>43</v>
      </c>
      <c r="H18" s="5" t="s">
        <v>99</v>
      </c>
      <c r="I18" s="5" t="s">
        <v>107</v>
      </c>
      <c r="J18" s="45">
        <v>4.5</v>
      </c>
      <c r="K18" s="37" t="s">
        <v>35</v>
      </c>
      <c r="L18" s="36"/>
      <c r="M18" s="36"/>
      <c r="N18" s="36"/>
      <c r="O18" s="37" t="s">
        <v>35</v>
      </c>
      <c r="P18" s="38" t="s">
        <v>35</v>
      </c>
      <c r="Q18" s="46" t="s">
        <v>108</v>
      </c>
      <c r="R18" s="14"/>
    </row>
    <row r="19" spans="1:18" ht="75" customHeight="1">
      <c r="A19" s="47" t="s">
        <v>114</v>
      </c>
      <c r="B19" s="48" t="s">
        <v>115</v>
      </c>
      <c r="C19" s="48" t="s">
        <v>116</v>
      </c>
      <c r="D19" s="49"/>
      <c r="E19" s="50" t="s">
        <v>117</v>
      </c>
      <c r="F19" s="48" t="s">
        <v>118</v>
      </c>
      <c r="G19" s="48" t="s">
        <v>119</v>
      </c>
      <c r="H19" s="48" t="s">
        <v>120</v>
      </c>
      <c r="I19" s="48" t="s">
        <v>121</v>
      </c>
      <c r="J19" s="51">
        <v>5.6</v>
      </c>
      <c r="K19" s="52" t="s">
        <v>35</v>
      </c>
      <c r="L19" s="52" t="s">
        <v>35</v>
      </c>
      <c r="M19" s="53"/>
      <c r="N19" s="53"/>
      <c r="O19" s="53"/>
      <c r="P19" s="54"/>
      <c r="Q19" s="55" t="s">
        <v>122</v>
      </c>
      <c r="R19" s="56"/>
    </row>
  </sheetData>
  <mergeCells count="12">
    <mergeCell ref="A1:A4"/>
    <mergeCell ref="A6:A7"/>
    <mergeCell ref="B6:B7"/>
    <mergeCell ref="F6:F7"/>
    <mergeCell ref="K6:P6"/>
    <mergeCell ref="G6:G7"/>
    <mergeCell ref="H6:H7"/>
    <mergeCell ref="B1:N4"/>
    <mergeCell ref="C6:D6"/>
    <mergeCell ref="E6:E7"/>
    <mergeCell ref="I6:I7"/>
    <mergeCell ref="J6:J7"/>
  </mergeCells>
  <dataValidations count="4">
    <dataValidation type="list" allowBlank="1" showInputMessage="1" showErrorMessage="1" sqref="A8:A14 A16" xr:uid="{00000000-0002-0000-0400-000000000000}">
      <formula1>"Acompañamiento a la Gestión Local,Convivencia y Diálogo Social,Fomento y Protección de los DDHH,Fomento y Protección de los Derechos Étnicos,Gestion Pública Territorial Local,Relaciones Estratégicas"</formula1>
    </dataValidation>
    <dataValidation type="list" allowBlank="1" showInputMessage="1" showErrorMessage="1" sqref="G8:G13" xr:uid="{00000000-0002-0000-0400-000001000000}">
      <formula1>"1- Bogotaneidad,2- Cultura de Paz,3- Revolución del servicio para la generación de confianza,4- Rollos legendarios ,5- Reforma a los Fondos de Desarrollo Local,6- Gobierno abierto"</formula1>
    </dataValidation>
    <dataValidation type="list" allowBlank="1" showInputMessage="1" showErrorMessage="1" sqref="H8:H13" xr:uid="{00000000-0002-0000-0400-000002000000}">
      <formula1>"SDG - SGL - Constituir (3) componentes de fortalecimiento institucional para las Alcaldías Locales y su gestión del desarrollo local desde un enfoque de interseccionalidad"</formula1>
    </dataValidation>
    <dataValidation type="list" allowBlank="1" showInputMessage="1" showErrorMessage="1" sqref="A15" xr:uid="{00000000-0002-0000-0400-000004000000}">
      <formula1>"Acompañamiento a la Gestión Local,Convivencia y Diálogo Social,Fomento y Protección de los DDHH,Fomento y Protección de los Derechos Étnicos,Gestion Pública Territorial Local,Relaciones Estratégicas,Gestión Pública Territorial Local"</formula1>
    </dataValidation>
  </dataValidations>
  <pageMargins left="0.7" right="0.7" top="0.75" bottom="0.75" header="0.3" footer="0.3"/>
  <pageSetup orientation="portrait"/>
  <headerFooter>
    <oddFooter>&amp;C&amp;"Helvetica Neue,Regular"&amp;12&amp;K000000&amp;P</oddFooter>
  </headerFooter>
  <ignoredErrors>
    <ignoredError sqref="P3" numberStoredAsText="1"/>
  </ignoredErrors>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45"/>
  <sheetViews>
    <sheetView showGridLines="0" topLeftCell="A14" workbookViewId="0">
      <selection activeCell="D26" sqref="D26"/>
    </sheetView>
  </sheetViews>
  <sheetFormatPr baseColWidth="10" defaultColWidth="10.85546875" defaultRowHeight="15" customHeight="1"/>
  <cols>
    <col min="1" max="1" width="45.42578125" style="1" customWidth="1"/>
    <col min="2" max="10" width="21.42578125" style="1" customWidth="1"/>
    <col min="11" max="11" width="36.42578125" style="1" customWidth="1"/>
    <col min="12" max="12" width="25.7109375" style="1" customWidth="1"/>
    <col min="13" max="13" width="10.85546875" style="1" customWidth="1"/>
    <col min="14" max="16384" width="10.85546875" style="1"/>
  </cols>
  <sheetData>
    <row r="1" spans="1:12" ht="23.25" customHeight="1">
      <c r="A1" s="6"/>
      <c r="B1" s="76"/>
      <c r="C1" s="301" t="s">
        <v>189</v>
      </c>
      <c r="D1" s="302"/>
      <c r="E1" s="302"/>
      <c r="F1" s="302"/>
      <c r="G1" s="302"/>
      <c r="H1" s="302"/>
      <c r="I1" s="77" t="s">
        <v>1</v>
      </c>
      <c r="J1" s="78" t="s">
        <v>2</v>
      </c>
      <c r="K1" s="9"/>
      <c r="L1" s="10"/>
    </row>
    <row r="2" spans="1:12" ht="23.25" customHeight="1">
      <c r="A2" s="11"/>
      <c r="B2" s="79"/>
      <c r="C2" s="303"/>
      <c r="D2" s="303"/>
      <c r="E2" s="303"/>
      <c r="F2" s="303"/>
      <c r="G2" s="303"/>
      <c r="H2" s="303"/>
      <c r="I2" s="80" t="s">
        <v>3</v>
      </c>
      <c r="J2" s="81">
        <v>4</v>
      </c>
      <c r="K2" s="11"/>
      <c r="L2" s="14"/>
    </row>
    <row r="3" spans="1:12" ht="23.25" customHeight="1">
      <c r="A3" s="11"/>
      <c r="B3" s="79"/>
      <c r="C3" s="303"/>
      <c r="D3" s="303"/>
      <c r="E3" s="303"/>
      <c r="F3" s="303"/>
      <c r="G3" s="303"/>
      <c r="H3" s="303"/>
      <c r="I3" s="80" t="s">
        <v>4</v>
      </c>
      <c r="J3" s="179" t="s">
        <v>5</v>
      </c>
      <c r="K3" s="11"/>
      <c r="L3" s="14"/>
    </row>
    <row r="4" spans="1:12" ht="23.25" customHeight="1">
      <c r="A4" s="15"/>
      <c r="B4" s="82"/>
      <c r="C4" s="304"/>
      <c r="D4" s="304"/>
      <c r="E4" s="304"/>
      <c r="F4" s="304"/>
      <c r="G4" s="304"/>
      <c r="H4" s="304"/>
      <c r="I4" s="83" t="s">
        <v>6</v>
      </c>
      <c r="J4" s="180" t="s">
        <v>7</v>
      </c>
      <c r="K4" s="11"/>
      <c r="L4" s="14"/>
    </row>
    <row r="5" spans="1:12" ht="30" customHeight="1">
      <c r="A5" s="84"/>
      <c r="B5" s="85"/>
      <c r="C5" s="85"/>
      <c r="D5" s="85"/>
      <c r="E5" s="85"/>
      <c r="F5" s="85"/>
      <c r="G5" s="85"/>
      <c r="H5" s="85"/>
      <c r="I5" s="86"/>
      <c r="J5" s="139"/>
      <c r="K5" s="20"/>
      <c r="L5" s="14"/>
    </row>
    <row r="6" spans="1:12" ht="30" customHeight="1">
      <c r="A6" s="88" t="s">
        <v>317</v>
      </c>
      <c r="B6" s="305" t="s">
        <v>47</v>
      </c>
      <c r="C6" s="306"/>
      <c r="D6" s="306"/>
      <c r="E6" s="306"/>
      <c r="F6" s="306"/>
      <c r="G6" s="306"/>
      <c r="H6" s="306"/>
      <c r="I6" s="306"/>
      <c r="J6" s="306"/>
      <c r="K6" s="97"/>
      <c r="L6" s="14"/>
    </row>
    <row r="7" spans="1:12" ht="30" customHeight="1">
      <c r="A7" s="258" t="s">
        <v>190</v>
      </c>
      <c r="B7" s="314" t="s">
        <v>294</v>
      </c>
      <c r="C7" s="315"/>
      <c r="D7" s="315"/>
      <c r="E7" s="315"/>
      <c r="F7" s="315"/>
      <c r="G7" s="315"/>
      <c r="H7" s="315"/>
      <c r="I7" s="315"/>
      <c r="J7" s="316"/>
      <c r="K7" s="97"/>
      <c r="L7" s="14"/>
    </row>
    <row r="8" spans="1:12" ht="30" customHeight="1">
      <c r="A8" s="88" t="s">
        <v>319</v>
      </c>
      <c r="B8" s="305" t="s">
        <v>295</v>
      </c>
      <c r="C8" s="306"/>
      <c r="D8" s="306"/>
      <c r="E8" s="306"/>
      <c r="F8" s="306"/>
      <c r="G8" s="306"/>
      <c r="H8" s="306"/>
      <c r="I8" s="306"/>
      <c r="J8" s="306"/>
      <c r="K8" s="97"/>
      <c r="L8" s="14"/>
    </row>
    <row r="9" spans="1:12" ht="30" customHeight="1">
      <c r="A9" s="88" t="s">
        <v>320</v>
      </c>
      <c r="B9" s="90" t="s">
        <v>389</v>
      </c>
      <c r="C9" s="311" t="s">
        <v>390</v>
      </c>
      <c r="D9" s="312"/>
      <c r="E9" s="312"/>
      <c r="F9" s="312"/>
      <c r="G9" s="312"/>
      <c r="H9" s="312"/>
      <c r="I9" s="312"/>
      <c r="J9" s="313"/>
      <c r="K9" s="97"/>
      <c r="L9" s="14"/>
    </row>
    <row r="10" spans="1:12" ht="30" customHeight="1">
      <c r="A10" s="88" t="s">
        <v>323</v>
      </c>
      <c r="B10" s="305" t="s">
        <v>391</v>
      </c>
      <c r="C10" s="306"/>
      <c r="D10" s="306"/>
      <c r="E10" s="306"/>
      <c r="F10" s="306"/>
      <c r="G10" s="306"/>
      <c r="H10" s="306"/>
      <c r="I10" s="306"/>
      <c r="J10" s="306"/>
      <c r="K10" s="97"/>
      <c r="L10" s="14"/>
    </row>
    <row r="11" spans="1:12" ht="30" customHeight="1">
      <c r="A11" s="88" t="s">
        <v>325</v>
      </c>
      <c r="B11" s="305" t="s">
        <v>392</v>
      </c>
      <c r="C11" s="306"/>
      <c r="D11" s="306"/>
      <c r="E11" s="306"/>
      <c r="F11" s="306"/>
      <c r="G11" s="306"/>
      <c r="H11" s="306"/>
      <c r="I11" s="306"/>
      <c r="J11" s="306"/>
      <c r="K11" s="97"/>
      <c r="L11" s="14"/>
    </row>
    <row r="12" spans="1:12" ht="30" customHeight="1">
      <c r="A12" s="88" t="s">
        <v>200</v>
      </c>
      <c r="B12" s="305" t="s">
        <v>251</v>
      </c>
      <c r="C12" s="306"/>
      <c r="D12" s="306"/>
      <c r="E12" s="306"/>
      <c r="F12" s="306"/>
      <c r="G12" s="306"/>
      <c r="H12" s="306"/>
      <c r="I12" s="306"/>
      <c r="J12" s="306"/>
      <c r="K12" s="97"/>
      <c r="L12" s="14"/>
    </row>
    <row r="13" spans="1:12" ht="30" customHeight="1">
      <c r="A13" s="88" t="s">
        <v>202</v>
      </c>
      <c r="B13" s="305" t="s">
        <v>203</v>
      </c>
      <c r="C13" s="306"/>
      <c r="D13" s="306"/>
      <c r="E13" s="306"/>
      <c r="F13" s="306"/>
      <c r="G13" s="306"/>
      <c r="H13" s="306"/>
      <c r="I13" s="306"/>
      <c r="J13" s="306"/>
      <c r="K13" s="97"/>
      <c r="L13" s="14"/>
    </row>
    <row r="14" spans="1:12" ht="30" customHeight="1">
      <c r="A14" s="88" t="s">
        <v>204</v>
      </c>
      <c r="B14" s="311" t="s">
        <v>205</v>
      </c>
      <c r="C14" s="312"/>
      <c r="D14" s="312"/>
      <c r="E14" s="312"/>
      <c r="F14" s="312"/>
      <c r="G14" s="312"/>
      <c r="H14" s="312"/>
      <c r="I14" s="312"/>
      <c r="J14" s="313"/>
      <c r="K14" s="97"/>
      <c r="L14" s="14"/>
    </row>
    <row r="15" spans="1:12" ht="30" customHeight="1">
      <c r="A15" s="88" t="s">
        <v>206</v>
      </c>
      <c r="B15" s="305" t="s">
        <v>393</v>
      </c>
      <c r="C15" s="306"/>
      <c r="D15" s="306"/>
      <c r="E15" s="306"/>
      <c r="F15" s="306"/>
      <c r="G15" s="306"/>
      <c r="H15" s="306"/>
      <c r="I15" s="306"/>
      <c r="J15" s="306"/>
      <c r="K15" s="97"/>
      <c r="L15" s="14"/>
    </row>
    <row r="16" spans="1:12" ht="30" customHeight="1">
      <c r="A16" s="88" t="s">
        <v>208</v>
      </c>
      <c r="B16" s="305" t="s">
        <v>394</v>
      </c>
      <c r="C16" s="306"/>
      <c r="D16" s="306"/>
      <c r="E16" s="306"/>
      <c r="F16" s="306"/>
      <c r="G16" s="306"/>
      <c r="H16" s="306"/>
      <c r="I16" s="306"/>
      <c r="J16" s="306"/>
      <c r="K16" s="97"/>
      <c r="L16" s="14"/>
    </row>
    <row r="17" spans="1:12" ht="30" customHeight="1">
      <c r="A17" s="88" t="s">
        <v>210</v>
      </c>
      <c r="B17" s="305" t="s">
        <v>346</v>
      </c>
      <c r="C17" s="306"/>
      <c r="D17" s="306"/>
      <c r="E17" s="306"/>
      <c r="F17" s="306"/>
      <c r="G17" s="306"/>
      <c r="H17" s="306"/>
      <c r="I17" s="306"/>
      <c r="J17" s="306"/>
      <c r="K17" s="97"/>
      <c r="L17" s="14"/>
    </row>
    <row r="18" spans="1:12" ht="30" customHeight="1">
      <c r="A18" s="88" t="s">
        <v>330</v>
      </c>
      <c r="B18" s="424">
        <v>1</v>
      </c>
      <c r="C18" s="306"/>
      <c r="D18" s="306"/>
      <c r="E18" s="306"/>
      <c r="F18" s="310"/>
      <c r="G18" s="306"/>
      <c r="H18" s="306"/>
      <c r="I18" s="306"/>
      <c r="J18" s="306"/>
      <c r="K18" s="97"/>
      <c r="L18" s="14"/>
    </row>
    <row r="19" spans="1:12" ht="30" customHeight="1">
      <c r="A19" s="88" t="s">
        <v>213</v>
      </c>
      <c r="B19" s="305" t="s">
        <v>254</v>
      </c>
      <c r="C19" s="306"/>
      <c r="D19" s="306"/>
      <c r="E19" s="306"/>
      <c r="F19" s="306"/>
      <c r="G19" s="306"/>
      <c r="H19" s="306"/>
      <c r="I19" s="306"/>
      <c r="J19" s="306"/>
      <c r="K19" s="97"/>
      <c r="L19" s="14"/>
    </row>
    <row r="20" spans="1:12" ht="30" customHeight="1">
      <c r="A20" s="91"/>
      <c r="B20" s="92"/>
      <c r="C20" s="92"/>
      <c r="D20" s="92"/>
      <c r="E20" s="92"/>
      <c r="F20" s="92"/>
      <c r="G20" s="92"/>
      <c r="H20" s="93"/>
      <c r="I20" s="93"/>
      <c r="J20" s="93"/>
      <c r="K20" s="20"/>
      <c r="L20" s="14"/>
    </row>
    <row r="21" spans="1:12" ht="30" customHeight="1">
      <c r="A21" s="95"/>
      <c r="B21" s="294" t="s">
        <v>215</v>
      </c>
      <c r="C21" s="295"/>
      <c r="D21" s="295"/>
      <c r="E21" s="295"/>
      <c r="F21" s="295"/>
      <c r="G21" s="295"/>
      <c r="H21" s="97"/>
      <c r="I21" s="20"/>
      <c r="J21" s="20"/>
      <c r="K21" s="20"/>
      <c r="L21" s="14"/>
    </row>
    <row r="22" spans="1:12" ht="30" customHeight="1">
      <c r="A22" s="98"/>
      <c r="B22" s="99" t="s">
        <v>216</v>
      </c>
      <c r="C22" s="99" t="s">
        <v>217</v>
      </c>
      <c r="D22" s="99" t="s">
        <v>218</v>
      </c>
      <c r="E22" s="99" t="s">
        <v>219</v>
      </c>
      <c r="F22" s="99" t="s">
        <v>220</v>
      </c>
      <c r="G22" s="99" t="s">
        <v>221</v>
      </c>
      <c r="H22" s="97"/>
      <c r="I22" s="20"/>
      <c r="J22" s="20"/>
      <c r="K22" s="20"/>
      <c r="L22" s="14"/>
    </row>
    <row r="23" spans="1:12" ht="30" customHeight="1">
      <c r="A23" s="100" t="s">
        <v>222</v>
      </c>
      <c r="B23" s="174">
        <v>1</v>
      </c>
      <c r="C23" s="174">
        <v>1</v>
      </c>
      <c r="D23" s="174">
        <v>1</v>
      </c>
      <c r="E23" s="174">
        <v>1</v>
      </c>
      <c r="F23" s="174">
        <v>1</v>
      </c>
      <c r="G23" s="174">
        <v>1</v>
      </c>
      <c r="H23" s="97"/>
      <c r="I23" s="20"/>
      <c r="J23" s="20"/>
      <c r="K23" s="20"/>
      <c r="L23" s="14"/>
    </row>
    <row r="24" spans="1:12" ht="30" customHeight="1">
      <c r="A24" s="100" t="s">
        <v>223</v>
      </c>
      <c r="B24" s="134">
        <f>IFERROR(AVERAGE(D30:D31),"")</f>
        <v>1</v>
      </c>
      <c r="C24" s="134">
        <f>IFERROR(AVERAGE(D32:D35),"")</f>
        <v>1</v>
      </c>
      <c r="D24" s="134">
        <f>IFERROR(AVERAGE(D36:D39),"")</f>
        <v>1</v>
      </c>
      <c r="E24" s="134" t="str">
        <f>IFERROR(AVERAGE(D40:D43),"")</f>
        <v/>
      </c>
      <c r="F24" s="134" t="str">
        <f>IFERROR(AVERAGE(D44:D45),"")</f>
        <v/>
      </c>
      <c r="G24" s="195">
        <f>AVERAGE(B24:F24)</f>
        <v>1</v>
      </c>
      <c r="H24" s="97"/>
      <c r="I24" s="20"/>
      <c r="J24" s="20"/>
      <c r="K24" s="20"/>
      <c r="L24" s="14"/>
    </row>
    <row r="25" spans="1:12" ht="30" customHeight="1">
      <c r="A25" s="100" t="s">
        <v>224</v>
      </c>
      <c r="B25" s="103">
        <f>IFERROR(IF(B24/B23&gt;100%,100%,B24/B23),"")</f>
        <v>1</v>
      </c>
      <c r="C25" s="237">
        <f>IFERROR(IF(C24/C23&gt;100%,100%,C24/C23)*1,"")</f>
        <v>1</v>
      </c>
      <c r="D25" s="103">
        <f>IFERROR(IF(D24/D23&gt;100%,100%,D24/D23),"")</f>
        <v>1</v>
      </c>
      <c r="E25" s="103" t="str">
        <f>IFERROR(IF(E24/E23&gt;100%,100%,E24/E23),"")</f>
        <v/>
      </c>
      <c r="F25" s="103" t="str">
        <f>IFERROR(IF(F24/F23&gt;100%,100%,F24/F23),"")</f>
        <v/>
      </c>
      <c r="G25" s="104" t="s">
        <v>225</v>
      </c>
      <c r="H25" s="97"/>
      <c r="I25" s="20"/>
      <c r="J25" s="20"/>
      <c r="K25" s="20"/>
      <c r="L25" s="14"/>
    </row>
    <row r="26" spans="1:12" ht="30" customHeight="1">
      <c r="A26" s="100" t="s">
        <v>226</v>
      </c>
      <c r="B26" s="237">
        <f>IF(((B24/B23)*0.125)&gt;0.125,0.125,(B24/B23)*0.125)</f>
        <v>0.125</v>
      </c>
      <c r="C26" s="237">
        <f>IF(((B24/B23)*0.125)+((C24/C23)*0.25)&gt;0.375,0.375,((B24/B23)*0.125)+((C24/C23)*0.25))</f>
        <v>0.375</v>
      </c>
      <c r="D26" s="103">
        <f>IF(((B24/B23)*0.125)+((C24/C23)*0.25)+((D24/D23)*0.125)&gt;0.5,0.5,((B24/B23)*0.125)+((C24/C23)*0.25))+((D24/D23)*0.125)</f>
        <v>0.5</v>
      </c>
      <c r="E26" s="103"/>
      <c r="F26" s="103"/>
      <c r="G26" s="103">
        <f>MAX(B26:F26)</f>
        <v>0.5</v>
      </c>
      <c r="H26" s="97"/>
      <c r="I26" s="20"/>
      <c r="J26" s="20"/>
      <c r="K26" s="20"/>
      <c r="L26" s="14"/>
    </row>
    <row r="27" spans="1:12" ht="30" customHeight="1">
      <c r="A27" s="106"/>
      <c r="B27" s="92"/>
      <c r="C27" s="92"/>
      <c r="D27" s="92"/>
      <c r="E27" s="92"/>
      <c r="F27" s="92"/>
      <c r="G27" s="92"/>
      <c r="H27" s="107"/>
      <c r="I27" s="107"/>
      <c r="J27" s="107"/>
      <c r="K27" s="20"/>
      <c r="L27" s="14"/>
    </row>
    <row r="28" spans="1:12" ht="30" customHeight="1">
      <c r="A28" s="294" t="s">
        <v>227</v>
      </c>
      <c r="B28" s="295"/>
      <c r="C28" s="295"/>
      <c r="D28" s="295"/>
      <c r="E28" s="295"/>
      <c r="F28" s="295"/>
      <c r="G28" s="295"/>
      <c r="H28" s="295"/>
      <c r="I28" s="295"/>
      <c r="J28" s="295"/>
      <c r="K28" s="97"/>
      <c r="L28" s="14"/>
    </row>
    <row r="29" spans="1:12" ht="30" customHeight="1">
      <c r="A29" s="96" t="s">
        <v>228</v>
      </c>
      <c r="B29" s="96" t="s">
        <v>229</v>
      </c>
      <c r="C29" s="96" t="s">
        <v>230</v>
      </c>
      <c r="D29" s="96" t="s">
        <v>231</v>
      </c>
      <c r="E29" s="96" t="s">
        <v>232</v>
      </c>
      <c r="F29" s="294" t="s">
        <v>233</v>
      </c>
      <c r="G29" s="295"/>
      <c r="H29" s="295"/>
      <c r="I29" s="294" t="s">
        <v>234</v>
      </c>
      <c r="J29" s="295"/>
      <c r="K29" s="97"/>
      <c r="L29" s="14"/>
    </row>
    <row r="30" spans="1:12" ht="409.5" customHeight="1">
      <c r="A30" s="109">
        <v>2024</v>
      </c>
      <c r="B30" s="110" t="s">
        <v>235</v>
      </c>
      <c r="C30" s="113">
        <v>1</v>
      </c>
      <c r="D30" s="198">
        <v>1</v>
      </c>
      <c r="E30" s="192">
        <f>IFERROR(IF(D30/C30&gt;100%,100%,D30/C30),0)</f>
        <v>1</v>
      </c>
      <c r="F30" s="373" t="s">
        <v>395</v>
      </c>
      <c r="G30" s="421"/>
      <c r="H30" s="374"/>
      <c r="I30" s="422" t="s">
        <v>396</v>
      </c>
      <c r="J30" s="423"/>
      <c r="K30" s="97"/>
      <c r="L30" s="14"/>
    </row>
    <row r="31" spans="1:12" ht="409.5" customHeight="1">
      <c r="A31" s="109">
        <v>2024</v>
      </c>
      <c r="B31" s="110" t="s">
        <v>238</v>
      </c>
      <c r="C31" s="113">
        <v>1</v>
      </c>
      <c r="D31" s="198">
        <v>1</v>
      </c>
      <c r="E31" s="192">
        <f t="shared" ref="E31:E45" si="0">IFERROR(IF(D31/C31&gt;100%,100%,D31/C31),0)</f>
        <v>1</v>
      </c>
      <c r="F31" s="373" t="s">
        <v>397</v>
      </c>
      <c r="G31" s="421"/>
      <c r="H31" s="374"/>
      <c r="I31" s="422" t="s">
        <v>396</v>
      </c>
      <c r="J31" s="423"/>
      <c r="K31" s="97"/>
      <c r="L31" s="14"/>
    </row>
    <row r="32" spans="1:12" ht="409.5" customHeight="1">
      <c r="A32" s="109">
        <v>2025</v>
      </c>
      <c r="B32" s="110" t="s">
        <v>240</v>
      </c>
      <c r="C32" s="113">
        <v>1</v>
      </c>
      <c r="D32" s="198">
        <v>1</v>
      </c>
      <c r="E32" s="192">
        <f t="shared" si="0"/>
        <v>1</v>
      </c>
      <c r="F32" s="373" t="s">
        <v>398</v>
      </c>
      <c r="G32" s="421"/>
      <c r="H32" s="374"/>
      <c r="I32" s="422" t="s">
        <v>396</v>
      </c>
      <c r="J32" s="423"/>
      <c r="K32" s="97"/>
      <c r="L32" s="14"/>
    </row>
    <row r="33" spans="1:12" ht="364.5" customHeight="1">
      <c r="A33" s="109">
        <v>2025</v>
      </c>
      <c r="B33" s="110" t="s">
        <v>242</v>
      </c>
      <c r="C33" s="113">
        <v>1</v>
      </c>
      <c r="D33" s="112">
        <v>1</v>
      </c>
      <c r="E33" s="192">
        <f t="shared" si="0"/>
        <v>1</v>
      </c>
      <c r="F33" s="284" t="s">
        <v>399</v>
      </c>
      <c r="G33" s="285"/>
      <c r="H33" s="286"/>
      <c r="I33" s="287" t="s">
        <v>400</v>
      </c>
      <c r="J33" s="288"/>
      <c r="K33" s="97"/>
      <c r="L33" s="140"/>
    </row>
    <row r="34" spans="1:12" ht="405.75" customHeight="1">
      <c r="A34" s="109">
        <v>2025</v>
      </c>
      <c r="B34" s="110" t="s">
        <v>235</v>
      </c>
      <c r="C34" s="113">
        <v>1</v>
      </c>
      <c r="D34" s="112">
        <v>1</v>
      </c>
      <c r="E34" s="192">
        <f t="shared" si="0"/>
        <v>1</v>
      </c>
      <c r="F34" s="284" t="s">
        <v>401</v>
      </c>
      <c r="G34" s="285"/>
      <c r="H34" s="286"/>
      <c r="I34" s="287" t="s">
        <v>400</v>
      </c>
      <c r="J34" s="288"/>
      <c r="K34" s="97"/>
      <c r="L34" s="14"/>
    </row>
    <row r="35" spans="1:12" ht="314.25" customHeight="1">
      <c r="A35" s="109">
        <v>2025</v>
      </c>
      <c r="B35" s="110" t="s">
        <v>238</v>
      </c>
      <c r="C35" s="113">
        <v>1</v>
      </c>
      <c r="D35" s="112">
        <v>1</v>
      </c>
      <c r="E35" s="192">
        <f t="shared" si="0"/>
        <v>1</v>
      </c>
      <c r="F35" s="296" t="s">
        <v>402</v>
      </c>
      <c r="G35" s="297"/>
      <c r="H35" s="298"/>
      <c r="I35" s="299" t="s">
        <v>400</v>
      </c>
      <c r="J35" s="300"/>
      <c r="K35" s="97"/>
      <c r="L35" s="14"/>
    </row>
    <row r="36" spans="1:12" ht="197.25" customHeight="1">
      <c r="A36" s="109">
        <v>2026</v>
      </c>
      <c r="B36" s="110" t="s">
        <v>240</v>
      </c>
      <c r="C36" s="113">
        <v>1</v>
      </c>
      <c r="D36" s="112">
        <v>1</v>
      </c>
      <c r="E36" s="192">
        <f t="shared" si="0"/>
        <v>1</v>
      </c>
      <c r="F36" s="414" t="s">
        <v>403</v>
      </c>
      <c r="G36" s="415"/>
      <c r="H36" s="416"/>
      <c r="I36" s="417" t="s">
        <v>400</v>
      </c>
      <c r="J36" s="418"/>
      <c r="K36" s="97"/>
      <c r="L36" s="14"/>
    </row>
    <row r="37" spans="1:12" ht="409.5" customHeight="1">
      <c r="A37" s="109">
        <v>2026</v>
      </c>
      <c r="B37" s="110" t="s">
        <v>242</v>
      </c>
      <c r="C37" s="113">
        <v>1</v>
      </c>
      <c r="D37" s="112">
        <v>1</v>
      </c>
      <c r="E37" s="192">
        <f t="shared" si="0"/>
        <v>1</v>
      </c>
      <c r="F37" s="289" t="s">
        <v>404</v>
      </c>
      <c r="G37" s="290"/>
      <c r="H37" s="291"/>
      <c r="I37" s="419" t="s">
        <v>405</v>
      </c>
      <c r="J37" s="420"/>
      <c r="K37" s="97"/>
      <c r="L37" s="14"/>
    </row>
    <row r="38" spans="1:12" ht="18.75" customHeight="1">
      <c r="A38" s="109">
        <v>2026</v>
      </c>
      <c r="B38" s="110" t="s">
        <v>235</v>
      </c>
      <c r="C38" s="113">
        <v>1</v>
      </c>
      <c r="D38" s="112"/>
      <c r="E38" s="192">
        <f t="shared" si="0"/>
        <v>0</v>
      </c>
      <c r="F38" s="289"/>
      <c r="G38" s="290"/>
      <c r="H38" s="291"/>
      <c r="I38" s="292"/>
      <c r="J38" s="293"/>
      <c r="K38" s="97"/>
      <c r="L38" s="14"/>
    </row>
    <row r="39" spans="1:12" ht="18.75" customHeight="1">
      <c r="A39" s="109">
        <v>2026</v>
      </c>
      <c r="B39" s="110" t="s">
        <v>238</v>
      </c>
      <c r="C39" s="113">
        <v>1</v>
      </c>
      <c r="D39" s="112"/>
      <c r="E39" s="192">
        <f t="shared" si="0"/>
        <v>0</v>
      </c>
      <c r="F39" s="289"/>
      <c r="G39" s="290"/>
      <c r="H39" s="291"/>
      <c r="I39" s="292"/>
      <c r="J39" s="293"/>
      <c r="K39" s="97"/>
      <c r="L39" s="14"/>
    </row>
    <row r="40" spans="1:12" ht="18.75" customHeight="1">
      <c r="A40" s="109">
        <v>2027</v>
      </c>
      <c r="B40" s="110" t="s">
        <v>240</v>
      </c>
      <c r="C40" s="113">
        <v>1</v>
      </c>
      <c r="D40" s="112"/>
      <c r="E40" s="192">
        <f t="shared" si="0"/>
        <v>0</v>
      </c>
      <c r="F40" s="289"/>
      <c r="G40" s="290"/>
      <c r="H40" s="291"/>
      <c r="I40" s="292"/>
      <c r="J40" s="293"/>
      <c r="K40" s="97"/>
      <c r="L40" s="14"/>
    </row>
    <row r="41" spans="1:12" ht="18.75" customHeight="1">
      <c r="A41" s="109">
        <v>2027</v>
      </c>
      <c r="B41" s="110" t="s">
        <v>242</v>
      </c>
      <c r="C41" s="113">
        <v>1</v>
      </c>
      <c r="D41" s="112"/>
      <c r="E41" s="192">
        <f t="shared" si="0"/>
        <v>0</v>
      </c>
      <c r="F41" s="289"/>
      <c r="G41" s="290"/>
      <c r="H41" s="291"/>
      <c r="I41" s="292"/>
      <c r="J41" s="293"/>
      <c r="K41" s="97"/>
      <c r="L41" s="14"/>
    </row>
    <row r="42" spans="1:12" ht="18.75" customHeight="1">
      <c r="A42" s="109">
        <v>2027</v>
      </c>
      <c r="B42" s="110" t="s">
        <v>235</v>
      </c>
      <c r="C42" s="113">
        <v>1</v>
      </c>
      <c r="D42" s="112"/>
      <c r="E42" s="192">
        <f t="shared" si="0"/>
        <v>0</v>
      </c>
      <c r="F42" s="289"/>
      <c r="G42" s="290"/>
      <c r="H42" s="291"/>
      <c r="I42" s="292"/>
      <c r="J42" s="293"/>
      <c r="K42" s="97"/>
      <c r="L42" s="14"/>
    </row>
    <row r="43" spans="1:12" ht="18.75" customHeight="1">
      <c r="A43" s="109">
        <v>2027</v>
      </c>
      <c r="B43" s="110" t="s">
        <v>238</v>
      </c>
      <c r="C43" s="113">
        <v>1</v>
      </c>
      <c r="D43" s="112"/>
      <c r="E43" s="192">
        <f t="shared" si="0"/>
        <v>0</v>
      </c>
      <c r="F43" s="289"/>
      <c r="G43" s="290"/>
      <c r="H43" s="291"/>
      <c r="I43" s="292"/>
      <c r="J43" s="293"/>
      <c r="K43" s="97"/>
      <c r="L43" s="14"/>
    </row>
    <row r="44" spans="1:12" ht="18.75" customHeight="1">
      <c r="A44" s="109">
        <v>2028</v>
      </c>
      <c r="B44" s="110" t="s">
        <v>240</v>
      </c>
      <c r="C44" s="113">
        <v>1</v>
      </c>
      <c r="D44" s="112"/>
      <c r="E44" s="192">
        <f t="shared" si="0"/>
        <v>0</v>
      </c>
      <c r="F44" s="289"/>
      <c r="G44" s="290"/>
      <c r="H44" s="291"/>
      <c r="I44" s="292"/>
      <c r="J44" s="293"/>
      <c r="K44" s="97"/>
      <c r="L44" s="14"/>
    </row>
    <row r="45" spans="1:12" ht="18.75" customHeight="1">
      <c r="A45" s="109">
        <v>2028</v>
      </c>
      <c r="B45" s="110" t="s">
        <v>242</v>
      </c>
      <c r="C45" s="113">
        <v>1</v>
      </c>
      <c r="D45" s="112"/>
      <c r="E45" s="192">
        <f t="shared" si="0"/>
        <v>0</v>
      </c>
      <c r="F45" s="289"/>
      <c r="G45" s="290"/>
      <c r="H45" s="291"/>
      <c r="I45" s="292"/>
      <c r="J45" s="293"/>
      <c r="K45" s="141"/>
      <c r="L45" s="56"/>
    </row>
  </sheetData>
  <mergeCells count="51">
    <mergeCell ref="C1:H4"/>
    <mergeCell ref="C9:J9"/>
    <mergeCell ref="B13:J13"/>
    <mergeCell ref="B6:J6"/>
    <mergeCell ref="B21:G21"/>
    <mergeCell ref="B8:J8"/>
    <mergeCell ref="B10:J10"/>
    <mergeCell ref="B11:J11"/>
    <mergeCell ref="B12:J12"/>
    <mergeCell ref="B14:J14"/>
    <mergeCell ref="B15:J15"/>
    <mergeCell ref="B16:J16"/>
    <mergeCell ref="B17:J17"/>
    <mergeCell ref="B18:J18"/>
    <mergeCell ref="B19:J19"/>
    <mergeCell ref="B7:J7"/>
    <mergeCell ref="A28:J28"/>
    <mergeCell ref="F29:H29"/>
    <mergeCell ref="I29:J29"/>
    <mergeCell ref="F31:H31"/>
    <mergeCell ref="I31:J31"/>
    <mergeCell ref="F30:H30"/>
    <mergeCell ref="I30:J30"/>
    <mergeCell ref="F32:H32"/>
    <mergeCell ref="I32:J32"/>
    <mergeCell ref="F33:H33"/>
    <mergeCell ref="I33:J33"/>
    <mergeCell ref="F34:H34"/>
    <mergeCell ref="I34:J34"/>
    <mergeCell ref="F35:H35"/>
    <mergeCell ref="I35:J35"/>
    <mergeCell ref="F36:H36"/>
    <mergeCell ref="I36:J36"/>
    <mergeCell ref="F37:H37"/>
    <mergeCell ref="I37:J37"/>
    <mergeCell ref="F38:H38"/>
    <mergeCell ref="I38:J38"/>
    <mergeCell ref="F39:H39"/>
    <mergeCell ref="I39:J39"/>
    <mergeCell ref="F40:H40"/>
    <mergeCell ref="I40:J40"/>
    <mergeCell ref="F44:H44"/>
    <mergeCell ref="I44:J44"/>
    <mergeCell ref="F45:H45"/>
    <mergeCell ref="I45:J45"/>
    <mergeCell ref="F41:H41"/>
    <mergeCell ref="I41:J41"/>
    <mergeCell ref="F42:H42"/>
    <mergeCell ref="I42:J42"/>
    <mergeCell ref="F43:H43"/>
    <mergeCell ref="I43:J43"/>
  </mergeCells>
  <pageMargins left="0.7" right="0.7" top="0.75" bottom="0.75" header="0.3" footer="0.3"/>
  <pageSetup scale="43" orientation="portrait"/>
  <headerFooter>
    <oddFooter>&amp;C&amp;"Helvetica Neue,Regular"&amp;12&amp;K000000&amp;P</oddFooter>
  </headerFooter>
  <ignoredErrors>
    <ignoredError sqref="J3:J4" numberStoredAsText="1"/>
  </ignoredError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45"/>
  <sheetViews>
    <sheetView showGridLines="0" topLeftCell="A13" workbookViewId="0">
      <selection activeCell="D26" sqref="D26"/>
    </sheetView>
  </sheetViews>
  <sheetFormatPr baseColWidth="10" defaultColWidth="10.85546875" defaultRowHeight="15" customHeight="1"/>
  <cols>
    <col min="1" max="1" width="45.42578125" style="1" customWidth="1"/>
    <col min="2" max="10" width="21.42578125" style="1" customWidth="1"/>
    <col min="11" max="13" width="10.85546875" style="1" customWidth="1"/>
    <col min="14" max="16384" width="10.85546875" style="1"/>
  </cols>
  <sheetData>
    <row r="1" spans="1:12" ht="23.25" customHeight="1">
      <c r="A1" s="6"/>
      <c r="B1" s="76"/>
      <c r="C1" s="301" t="s">
        <v>189</v>
      </c>
      <c r="D1" s="302"/>
      <c r="E1" s="302"/>
      <c r="F1" s="302"/>
      <c r="G1" s="302"/>
      <c r="H1" s="302"/>
      <c r="I1" s="77" t="s">
        <v>1</v>
      </c>
      <c r="J1" s="78" t="s">
        <v>2</v>
      </c>
      <c r="K1" s="9"/>
      <c r="L1" s="10"/>
    </row>
    <row r="2" spans="1:12" ht="23.25" customHeight="1">
      <c r="A2" s="11"/>
      <c r="B2" s="79"/>
      <c r="C2" s="303"/>
      <c r="D2" s="303"/>
      <c r="E2" s="303"/>
      <c r="F2" s="303"/>
      <c r="G2" s="303"/>
      <c r="H2" s="303"/>
      <c r="I2" s="80" t="s">
        <v>3</v>
      </c>
      <c r="J2" s="81">
        <v>4</v>
      </c>
      <c r="K2" s="11"/>
      <c r="L2" s="14"/>
    </row>
    <row r="3" spans="1:12" ht="23.25" customHeight="1">
      <c r="A3" s="11"/>
      <c r="B3" s="79"/>
      <c r="C3" s="303"/>
      <c r="D3" s="303"/>
      <c r="E3" s="303"/>
      <c r="F3" s="303"/>
      <c r="G3" s="303"/>
      <c r="H3" s="303"/>
      <c r="I3" s="80" t="s">
        <v>4</v>
      </c>
      <c r="J3" s="179" t="s">
        <v>5</v>
      </c>
      <c r="K3" s="11"/>
      <c r="L3" s="14"/>
    </row>
    <row r="4" spans="1:12" ht="23.25" customHeight="1">
      <c r="A4" s="15"/>
      <c r="B4" s="82"/>
      <c r="C4" s="304"/>
      <c r="D4" s="304"/>
      <c r="E4" s="304"/>
      <c r="F4" s="304"/>
      <c r="G4" s="304"/>
      <c r="H4" s="304"/>
      <c r="I4" s="83" t="s">
        <v>6</v>
      </c>
      <c r="J4" s="180" t="s">
        <v>7</v>
      </c>
      <c r="K4" s="11"/>
      <c r="L4" s="14"/>
    </row>
    <row r="5" spans="1:12" ht="30" customHeight="1">
      <c r="A5" s="84"/>
      <c r="B5" s="85"/>
      <c r="C5" s="85"/>
      <c r="D5" s="85"/>
      <c r="E5" s="85"/>
      <c r="F5" s="85"/>
      <c r="G5" s="85"/>
      <c r="H5" s="85"/>
      <c r="I5" s="86"/>
      <c r="J5" s="139"/>
      <c r="K5" s="20"/>
      <c r="L5" s="14"/>
    </row>
    <row r="6" spans="1:12" ht="30" customHeight="1">
      <c r="A6" s="88" t="s">
        <v>317</v>
      </c>
      <c r="B6" s="305" t="s">
        <v>47</v>
      </c>
      <c r="C6" s="306"/>
      <c r="D6" s="306"/>
      <c r="E6" s="306"/>
      <c r="F6" s="306"/>
      <c r="G6" s="306"/>
      <c r="H6" s="306"/>
      <c r="I6" s="306"/>
      <c r="J6" s="306"/>
      <c r="K6" s="97"/>
      <c r="L6" s="14"/>
    </row>
    <row r="7" spans="1:12" ht="30" customHeight="1">
      <c r="A7" s="258" t="s">
        <v>190</v>
      </c>
      <c r="B7" s="314" t="s">
        <v>294</v>
      </c>
      <c r="C7" s="315"/>
      <c r="D7" s="315"/>
      <c r="E7" s="315"/>
      <c r="F7" s="315"/>
      <c r="G7" s="315"/>
      <c r="H7" s="315"/>
      <c r="I7" s="315"/>
      <c r="J7" s="316"/>
      <c r="K7" s="97"/>
      <c r="L7" s="14"/>
    </row>
    <row r="8" spans="1:12" ht="30" customHeight="1">
      <c r="A8" s="88" t="s">
        <v>319</v>
      </c>
      <c r="B8" s="305" t="s">
        <v>295</v>
      </c>
      <c r="C8" s="306"/>
      <c r="D8" s="306"/>
      <c r="E8" s="306"/>
      <c r="F8" s="306"/>
      <c r="G8" s="306"/>
      <c r="H8" s="306"/>
      <c r="I8" s="306"/>
      <c r="J8" s="306"/>
      <c r="K8" s="97"/>
      <c r="L8" s="14"/>
    </row>
    <row r="9" spans="1:12" ht="30" customHeight="1">
      <c r="A9" s="88" t="s">
        <v>320</v>
      </c>
      <c r="B9" s="90" t="s">
        <v>406</v>
      </c>
      <c r="C9" s="307" t="s">
        <v>407</v>
      </c>
      <c r="D9" s="308"/>
      <c r="E9" s="308"/>
      <c r="F9" s="308"/>
      <c r="G9" s="308"/>
      <c r="H9" s="308"/>
      <c r="I9" s="308"/>
      <c r="J9" s="309"/>
      <c r="K9" s="97"/>
      <c r="L9" s="14"/>
    </row>
    <row r="10" spans="1:12" ht="30" customHeight="1">
      <c r="A10" s="88" t="s">
        <v>323</v>
      </c>
      <c r="B10" s="305" t="s">
        <v>408</v>
      </c>
      <c r="C10" s="306"/>
      <c r="D10" s="306"/>
      <c r="E10" s="306"/>
      <c r="F10" s="306"/>
      <c r="G10" s="306"/>
      <c r="H10" s="306"/>
      <c r="I10" s="306"/>
      <c r="J10" s="306"/>
      <c r="K10" s="97"/>
      <c r="L10" s="14"/>
    </row>
    <row r="11" spans="1:12" ht="30" customHeight="1">
      <c r="A11" s="88" t="s">
        <v>325</v>
      </c>
      <c r="B11" s="305" t="s">
        <v>409</v>
      </c>
      <c r="C11" s="306"/>
      <c r="D11" s="306"/>
      <c r="E11" s="306"/>
      <c r="F11" s="306"/>
      <c r="G11" s="306"/>
      <c r="H11" s="306"/>
      <c r="I11" s="306"/>
      <c r="J11" s="306"/>
      <c r="K11" s="97"/>
      <c r="L11" s="14"/>
    </row>
    <row r="12" spans="1:12" ht="30" customHeight="1">
      <c r="A12" s="88" t="s">
        <v>200</v>
      </c>
      <c r="B12" s="305" t="s">
        <v>410</v>
      </c>
      <c r="C12" s="306"/>
      <c r="D12" s="306"/>
      <c r="E12" s="306"/>
      <c r="F12" s="306"/>
      <c r="G12" s="306"/>
      <c r="H12" s="306"/>
      <c r="I12" s="306"/>
      <c r="J12" s="306"/>
      <c r="K12" s="97"/>
      <c r="L12" s="14"/>
    </row>
    <row r="13" spans="1:12" ht="30" customHeight="1">
      <c r="A13" s="88" t="s">
        <v>202</v>
      </c>
      <c r="B13" s="305" t="s">
        <v>203</v>
      </c>
      <c r="C13" s="306"/>
      <c r="D13" s="306"/>
      <c r="E13" s="306"/>
      <c r="F13" s="306"/>
      <c r="G13" s="306"/>
      <c r="H13" s="306"/>
      <c r="I13" s="306"/>
      <c r="J13" s="306"/>
      <c r="K13" s="97"/>
      <c r="L13" s="14"/>
    </row>
    <row r="14" spans="1:12" ht="30" customHeight="1">
      <c r="A14" s="88" t="s">
        <v>204</v>
      </c>
      <c r="B14" s="311" t="s">
        <v>205</v>
      </c>
      <c r="C14" s="312"/>
      <c r="D14" s="312"/>
      <c r="E14" s="312"/>
      <c r="F14" s="312"/>
      <c r="G14" s="312"/>
      <c r="H14" s="312"/>
      <c r="I14" s="312"/>
      <c r="J14" s="313"/>
      <c r="K14" s="97"/>
      <c r="L14" s="14"/>
    </row>
    <row r="15" spans="1:12" ht="30" customHeight="1">
      <c r="A15" s="88" t="s">
        <v>206</v>
      </c>
      <c r="B15" s="305" t="s">
        <v>411</v>
      </c>
      <c r="C15" s="306"/>
      <c r="D15" s="306"/>
      <c r="E15" s="306"/>
      <c r="F15" s="306"/>
      <c r="G15" s="306"/>
      <c r="H15" s="306"/>
      <c r="I15" s="306"/>
      <c r="J15" s="306"/>
      <c r="K15" s="97"/>
      <c r="L15" s="14"/>
    </row>
    <row r="16" spans="1:12" ht="30" customHeight="1">
      <c r="A16" s="88" t="s">
        <v>208</v>
      </c>
      <c r="B16" s="305" t="s">
        <v>412</v>
      </c>
      <c r="C16" s="306"/>
      <c r="D16" s="306"/>
      <c r="E16" s="306"/>
      <c r="F16" s="306"/>
      <c r="G16" s="306"/>
      <c r="H16" s="306"/>
      <c r="I16" s="306"/>
      <c r="J16" s="306"/>
      <c r="K16" s="97"/>
      <c r="L16" s="14"/>
    </row>
    <row r="17" spans="1:12" ht="30" customHeight="1">
      <c r="A17" s="88" t="s">
        <v>210</v>
      </c>
      <c r="B17" s="305" t="s">
        <v>346</v>
      </c>
      <c r="C17" s="306"/>
      <c r="D17" s="306"/>
      <c r="E17" s="306"/>
      <c r="F17" s="306"/>
      <c r="G17" s="306"/>
      <c r="H17" s="306"/>
      <c r="I17" s="306"/>
      <c r="J17" s="306"/>
      <c r="K17" s="97"/>
      <c r="L17" s="14"/>
    </row>
    <row r="18" spans="1:12" ht="30" customHeight="1">
      <c r="A18" s="88" t="s">
        <v>330</v>
      </c>
      <c r="B18" s="305" t="s">
        <v>413</v>
      </c>
      <c r="C18" s="410"/>
      <c r="D18" s="410"/>
      <c r="E18" s="410"/>
      <c r="F18" s="410"/>
      <c r="G18" s="410"/>
      <c r="H18" s="410"/>
      <c r="I18" s="410"/>
      <c r="J18" s="410"/>
      <c r="K18" s="97"/>
      <c r="L18" s="14"/>
    </row>
    <row r="19" spans="1:12" ht="30" customHeight="1">
      <c r="A19" s="88" t="s">
        <v>213</v>
      </c>
      <c r="B19" s="305" t="s">
        <v>254</v>
      </c>
      <c r="C19" s="306"/>
      <c r="D19" s="306"/>
      <c r="E19" s="306"/>
      <c r="F19" s="306"/>
      <c r="G19" s="306"/>
      <c r="H19" s="306"/>
      <c r="I19" s="306"/>
      <c r="J19" s="306"/>
      <c r="K19" s="97"/>
      <c r="L19" s="14"/>
    </row>
    <row r="20" spans="1:12" ht="30" customHeight="1">
      <c r="A20" s="91"/>
      <c r="B20" s="92"/>
      <c r="C20" s="92"/>
      <c r="D20" s="92"/>
      <c r="E20" s="92"/>
      <c r="F20" s="92"/>
      <c r="G20" s="92"/>
      <c r="H20" s="93"/>
      <c r="I20" s="93"/>
      <c r="J20" s="93"/>
      <c r="K20" s="20"/>
      <c r="L20" s="14"/>
    </row>
    <row r="21" spans="1:12" ht="30" customHeight="1">
      <c r="A21" s="95"/>
      <c r="B21" s="294" t="s">
        <v>215</v>
      </c>
      <c r="C21" s="295"/>
      <c r="D21" s="295"/>
      <c r="E21" s="295"/>
      <c r="F21" s="295"/>
      <c r="G21" s="295"/>
      <c r="H21" s="97"/>
      <c r="I21" s="20"/>
      <c r="J21" s="20"/>
      <c r="K21" s="20"/>
      <c r="L21" s="14"/>
    </row>
    <row r="22" spans="1:12" ht="30" customHeight="1">
      <c r="A22" s="98"/>
      <c r="B22" s="99" t="s">
        <v>216</v>
      </c>
      <c r="C22" s="99" t="s">
        <v>217</v>
      </c>
      <c r="D22" s="99" t="s">
        <v>218</v>
      </c>
      <c r="E22" s="99" t="s">
        <v>219</v>
      </c>
      <c r="F22" s="99" t="s">
        <v>220</v>
      </c>
      <c r="G22" s="99" t="s">
        <v>221</v>
      </c>
      <c r="H22" s="97"/>
      <c r="I22" s="20"/>
      <c r="J22" s="20"/>
      <c r="K22" s="20"/>
      <c r="L22" s="14"/>
    </row>
    <row r="23" spans="1:12" ht="30" customHeight="1">
      <c r="A23" s="100" t="s">
        <v>222</v>
      </c>
      <c r="B23" s="174">
        <v>1</v>
      </c>
      <c r="C23" s="174">
        <v>1</v>
      </c>
      <c r="D23" s="174">
        <v>1</v>
      </c>
      <c r="E23" s="174">
        <v>1</v>
      </c>
      <c r="F23" s="174">
        <v>1</v>
      </c>
      <c r="G23" s="174">
        <v>1</v>
      </c>
      <c r="H23" s="97"/>
      <c r="I23" s="20"/>
      <c r="J23" s="20"/>
      <c r="K23" s="20"/>
      <c r="L23" s="14"/>
    </row>
    <row r="24" spans="1:12" ht="30" customHeight="1">
      <c r="A24" s="100" t="s">
        <v>223</v>
      </c>
      <c r="B24" s="134">
        <f>IFERROR(AVERAGE(D30:D31),"")</f>
        <v>1</v>
      </c>
      <c r="C24" s="134">
        <f>IFERROR(AVERAGE(D32:D35),"")</f>
        <v>1</v>
      </c>
      <c r="D24" s="134">
        <f>IFERROR(AVERAGE(D36:D39),"")</f>
        <v>1</v>
      </c>
      <c r="E24" s="134" t="str">
        <f>IFERROR(AVERAGE(D40:D43),"")</f>
        <v/>
      </c>
      <c r="F24" s="134" t="str">
        <f>IFERROR(AVERAGE(D44:D45),"")</f>
        <v/>
      </c>
      <c r="G24" s="195">
        <f>AVERAGE(B24:F24)</f>
        <v>1</v>
      </c>
      <c r="H24" s="97"/>
      <c r="I24" s="20"/>
      <c r="J24" s="20"/>
      <c r="K24" s="20"/>
      <c r="L24" s="14"/>
    </row>
    <row r="25" spans="1:12" ht="30" customHeight="1">
      <c r="A25" s="100" t="s">
        <v>224</v>
      </c>
      <c r="B25" s="103">
        <f>IFERROR(IF(B24/B23&gt;100%,100%,B24/B23),"")</f>
        <v>1</v>
      </c>
      <c r="C25" s="237">
        <f>IFERROR(IF(C24/C23&gt;100%,100%,C24/C23)*1,"")</f>
        <v>1</v>
      </c>
      <c r="D25" s="103">
        <f>IFERROR(IF(D24/D23&gt;100%,100%,D24/D23),"")</f>
        <v>1</v>
      </c>
      <c r="E25" s="103" t="str">
        <f>IFERROR(IF(E24/E23&gt;100%,100%,E24/E23),"")</f>
        <v/>
      </c>
      <c r="F25" s="103" t="str">
        <f>IFERROR(IF(F24/F23&gt;100%,100%,F24/F23),"")</f>
        <v/>
      </c>
      <c r="G25" s="104" t="s">
        <v>225</v>
      </c>
      <c r="H25" s="97"/>
      <c r="I25" s="20"/>
      <c r="J25" s="20"/>
      <c r="K25" s="20"/>
      <c r="L25" s="14"/>
    </row>
    <row r="26" spans="1:12" ht="30" customHeight="1">
      <c r="A26" s="100" t="s">
        <v>226</v>
      </c>
      <c r="B26" s="237">
        <f>IF(((B24/B23)*0.125)&gt;0.125,0.125,(B24/B23)*0.125)</f>
        <v>0.125</v>
      </c>
      <c r="C26" s="237">
        <f>IF(((B24/B23)*0.125)+((C24/C23)*0.25)&gt;0.375,0.375,((B24/B23)*0.125)+((C24/C23)*0.25))</f>
        <v>0.375</v>
      </c>
      <c r="D26" s="103">
        <f>IF(((B24/B23)*0.125)+((C24/C23)*0.25)+((D24/D23)*0.125)&gt;0.5,0.5,((B24/B23)*0.125)+((C24/C23)*0.25))+((D24/D23)*0.125)</f>
        <v>0.5</v>
      </c>
      <c r="E26" s="103"/>
      <c r="F26" s="103"/>
      <c r="G26" s="103">
        <f>MAX(B26:F26)</f>
        <v>0.5</v>
      </c>
      <c r="H26" s="97"/>
      <c r="I26" s="20"/>
      <c r="J26" s="20"/>
      <c r="K26" s="20"/>
      <c r="L26" s="14"/>
    </row>
    <row r="27" spans="1:12" ht="30" customHeight="1">
      <c r="A27" s="106"/>
      <c r="B27" s="92"/>
      <c r="C27" s="92"/>
      <c r="D27" s="92"/>
      <c r="E27" s="92"/>
      <c r="F27" s="92"/>
      <c r="G27" s="92"/>
      <c r="H27" s="107"/>
      <c r="I27" s="107"/>
      <c r="J27" s="107"/>
      <c r="K27" s="20"/>
      <c r="L27" s="14"/>
    </row>
    <row r="28" spans="1:12" ht="30" customHeight="1">
      <c r="A28" s="294" t="s">
        <v>227</v>
      </c>
      <c r="B28" s="295"/>
      <c r="C28" s="295"/>
      <c r="D28" s="295"/>
      <c r="E28" s="295"/>
      <c r="F28" s="295"/>
      <c r="G28" s="295"/>
      <c r="H28" s="295"/>
      <c r="I28" s="295"/>
      <c r="J28" s="295"/>
      <c r="K28" s="97"/>
      <c r="L28" s="14"/>
    </row>
    <row r="29" spans="1:12" ht="30" customHeight="1">
      <c r="A29" s="96" t="s">
        <v>228</v>
      </c>
      <c r="B29" s="96" t="s">
        <v>229</v>
      </c>
      <c r="C29" s="96" t="s">
        <v>230</v>
      </c>
      <c r="D29" s="96" t="s">
        <v>231</v>
      </c>
      <c r="E29" s="96" t="s">
        <v>232</v>
      </c>
      <c r="F29" s="294" t="s">
        <v>233</v>
      </c>
      <c r="G29" s="295"/>
      <c r="H29" s="295"/>
      <c r="I29" s="294" t="s">
        <v>234</v>
      </c>
      <c r="J29" s="295"/>
      <c r="K29" s="97"/>
      <c r="L29" s="14"/>
    </row>
    <row r="30" spans="1:12" ht="252.75" customHeight="1">
      <c r="A30" s="109">
        <v>2024</v>
      </c>
      <c r="B30" s="110" t="s">
        <v>235</v>
      </c>
      <c r="C30" s="113">
        <v>1</v>
      </c>
      <c r="D30" s="198">
        <v>1</v>
      </c>
      <c r="E30" s="192">
        <f>IFERROR(IF(D30/C30&gt;100%,100%,D30/C30),0)</f>
        <v>1</v>
      </c>
      <c r="F30" s="371" t="s">
        <v>414</v>
      </c>
      <c r="G30" s="372"/>
      <c r="H30" s="425"/>
      <c r="I30" s="422" t="s">
        <v>415</v>
      </c>
      <c r="J30" s="423"/>
      <c r="K30" s="97"/>
      <c r="L30" s="14"/>
    </row>
    <row r="31" spans="1:12" ht="127.5" customHeight="1">
      <c r="A31" s="109">
        <v>2024</v>
      </c>
      <c r="B31" s="110" t="s">
        <v>238</v>
      </c>
      <c r="C31" s="113">
        <v>1</v>
      </c>
      <c r="D31" s="198">
        <v>1</v>
      </c>
      <c r="E31" s="192">
        <f t="shared" ref="E31:E45" si="0">IFERROR(IF(D31/C31&gt;100%,100%,D31/C31),0)</f>
        <v>1</v>
      </c>
      <c r="F31" s="371" t="s">
        <v>416</v>
      </c>
      <c r="G31" s="372"/>
      <c r="H31" s="425"/>
      <c r="I31" s="422" t="s">
        <v>415</v>
      </c>
      <c r="J31" s="423"/>
      <c r="K31" s="97"/>
      <c r="L31" s="14"/>
    </row>
    <row r="32" spans="1:12" ht="98.25" customHeight="1">
      <c r="A32" s="109">
        <v>2025</v>
      </c>
      <c r="B32" s="110" t="s">
        <v>240</v>
      </c>
      <c r="C32" s="113">
        <v>1</v>
      </c>
      <c r="D32" s="198">
        <v>1</v>
      </c>
      <c r="E32" s="192">
        <f t="shared" si="0"/>
        <v>1</v>
      </c>
      <c r="F32" s="371" t="s">
        <v>417</v>
      </c>
      <c r="G32" s="372"/>
      <c r="H32" s="425"/>
      <c r="I32" s="422" t="s">
        <v>415</v>
      </c>
      <c r="J32" s="423"/>
      <c r="K32" s="97"/>
      <c r="L32" s="14"/>
    </row>
    <row r="33" spans="1:12" ht="95.25" customHeight="1">
      <c r="A33" s="109">
        <v>2025</v>
      </c>
      <c r="B33" s="110" t="s">
        <v>242</v>
      </c>
      <c r="C33" s="113">
        <v>1</v>
      </c>
      <c r="D33" s="198">
        <v>1</v>
      </c>
      <c r="E33" s="192">
        <f t="shared" si="0"/>
        <v>1</v>
      </c>
      <c r="F33" s="366" t="s">
        <v>418</v>
      </c>
      <c r="G33" s="367"/>
      <c r="H33" s="368"/>
      <c r="I33" s="287" t="s">
        <v>415</v>
      </c>
      <c r="J33" s="288"/>
      <c r="K33" s="97"/>
      <c r="L33" s="140"/>
    </row>
    <row r="34" spans="1:12" ht="99.75" customHeight="1">
      <c r="A34" s="109">
        <v>2025</v>
      </c>
      <c r="B34" s="110" t="s">
        <v>235</v>
      </c>
      <c r="C34" s="113">
        <v>1</v>
      </c>
      <c r="D34" s="229">
        <v>1</v>
      </c>
      <c r="E34" s="192">
        <f t="shared" si="0"/>
        <v>1</v>
      </c>
      <c r="F34" s="362" t="s">
        <v>419</v>
      </c>
      <c r="G34" s="363"/>
      <c r="H34" s="364"/>
      <c r="I34" s="287" t="s">
        <v>415</v>
      </c>
      <c r="J34" s="288"/>
      <c r="K34" s="97"/>
      <c r="L34" s="14"/>
    </row>
    <row r="35" spans="1:12" ht="116.25" customHeight="1">
      <c r="A35" s="109">
        <v>2025</v>
      </c>
      <c r="B35" s="110" t="s">
        <v>238</v>
      </c>
      <c r="C35" s="113">
        <v>1</v>
      </c>
      <c r="D35" s="229">
        <v>1</v>
      </c>
      <c r="E35" s="192">
        <f t="shared" si="0"/>
        <v>1</v>
      </c>
      <c r="F35" s="289" t="s">
        <v>420</v>
      </c>
      <c r="G35" s="290"/>
      <c r="H35" s="291"/>
      <c r="I35" s="299" t="s">
        <v>415</v>
      </c>
      <c r="J35" s="300"/>
      <c r="K35" s="97"/>
      <c r="L35" s="14"/>
    </row>
    <row r="36" spans="1:12" ht="72.75" customHeight="1">
      <c r="A36" s="109">
        <v>2026</v>
      </c>
      <c r="B36" s="110" t="s">
        <v>240</v>
      </c>
      <c r="C36" s="113">
        <v>1</v>
      </c>
      <c r="D36" s="229">
        <f>21/21</f>
        <v>1</v>
      </c>
      <c r="E36" s="192">
        <f t="shared" si="0"/>
        <v>1</v>
      </c>
      <c r="F36" s="289" t="s">
        <v>421</v>
      </c>
      <c r="G36" s="290"/>
      <c r="H36" s="291"/>
      <c r="I36" s="292" t="s">
        <v>422</v>
      </c>
      <c r="J36" s="293"/>
      <c r="K36" s="97"/>
      <c r="L36" s="14"/>
    </row>
    <row r="37" spans="1:12" ht="264.75" customHeight="1">
      <c r="A37" s="109">
        <v>2026</v>
      </c>
      <c r="B37" s="110" t="s">
        <v>242</v>
      </c>
      <c r="C37" s="113">
        <v>1</v>
      </c>
      <c r="D37" s="229">
        <v>1</v>
      </c>
      <c r="E37" s="192">
        <f t="shared" si="0"/>
        <v>1</v>
      </c>
      <c r="F37" s="289" t="s">
        <v>423</v>
      </c>
      <c r="G37" s="290"/>
      <c r="H37" s="291"/>
      <c r="I37" s="419" t="s">
        <v>422</v>
      </c>
      <c r="J37" s="420"/>
      <c r="K37" s="97"/>
      <c r="L37" s="14"/>
    </row>
    <row r="38" spans="1:12" ht="219" customHeight="1">
      <c r="A38" s="109">
        <v>2026</v>
      </c>
      <c r="B38" s="110" t="s">
        <v>235</v>
      </c>
      <c r="C38" s="113">
        <v>1</v>
      </c>
      <c r="D38" s="229"/>
      <c r="E38" s="192">
        <f t="shared" si="0"/>
        <v>0</v>
      </c>
      <c r="F38" s="289"/>
      <c r="G38" s="290"/>
      <c r="H38" s="291"/>
      <c r="I38" s="292"/>
      <c r="J38" s="293"/>
      <c r="K38" s="97"/>
      <c r="L38" s="14"/>
    </row>
    <row r="39" spans="1:12" ht="219" customHeight="1">
      <c r="A39" s="109">
        <v>2026</v>
      </c>
      <c r="B39" s="110" t="s">
        <v>238</v>
      </c>
      <c r="C39" s="113">
        <v>1</v>
      </c>
      <c r="D39" s="229"/>
      <c r="E39" s="192">
        <f t="shared" si="0"/>
        <v>0</v>
      </c>
      <c r="F39" s="289"/>
      <c r="G39" s="290"/>
      <c r="H39" s="291"/>
      <c r="I39" s="292"/>
      <c r="J39" s="293"/>
      <c r="K39" s="97"/>
      <c r="L39" s="14"/>
    </row>
    <row r="40" spans="1:12" ht="18.75" customHeight="1">
      <c r="A40" s="109">
        <v>2027</v>
      </c>
      <c r="B40" s="110" t="s">
        <v>240</v>
      </c>
      <c r="C40" s="113">
        <v>1</v>
      </c>
      <c r="D40" s="229"/>
      <c r="E40" s="192">
        <f t="shared" si="0"/>
        <v>0</v>
      </c>
      <c r="F40" s="289"/>
      <c r="G40" s="290"/>
      <c r="H40" s="291"/>
      <c r="I40" s="292"/>
      <c r="J40" s="293"/>
      <c r="K40" s="97"/>
      <c r="L40" s="14"/>
    </row>
    <row r="41" spans="1:12" ht="18.75" customHeight="1">
      <c r="A41" s="109">
        <v>2027</v>
      </c>
      <c r="B41" s="110" t="s">
        <v>242</v>
      </c>
      <c r="C41" s="113">
        <v>1</v>
      </c>
      <c r="D41" s="229"/>
      <c r="E41" s="192">
        <f t="shared" si="0"/>
        <v>0</v>
      </c>
      <c r="F41" s="289"/>
      <c r="G41" s="290"/>
      <c r="H41" s="291"/>
      <c r="I41" s="292"/>
      <c r="J41" s="293"/>
      <c r="K41" s="97"/>
      <c r="L41" s="14"/>
    </row>
    <row r="42" spans="1:12" ht="18.75" customHeight="1">
      <c r="A42" s="109">
        <v>2027</v>
      </c>
      <c r="B42" s="110" t="s">
        <v>235</v>
      </c>
      <c r="C42" s="113">
        <v>1</v>
      </c>
      <c r="D42" s="229"/>
      <c r="E42" s="192">
        <f t="shared" si="0"/>
        <v>0</v>
      </c>
      <c r="F42" s="289"/>
      <c r="G42" s="290"/>
      <c r="H42" s="291"/>
      <c r="I42" s="292"/>
      <c r="J42" s="293"/>
      <c r="K42" s="97"/>
      <c r="L42" s="14"/>
    </row>
    <row r="43" spans="1:12" ht="18.75" customHeight="1">
      <c r="A43" s="109">
        <v>2027</v>
      </c>
      <c r="B43" s="110" t="s">
        <v>238</v>
      </c>
      <c r="C43" s="113">
        <v>1</v>
      </c>
      <c r="D43" s="229"/>
      <c r="E43" s="192">
        <f t="shared" si="0"/>
        <v>0</v>
      </c>
      <c r="F43" s="289"/>
      <c r="G43" s="290"/>
      <c r="H43" s="291"/>
      <c r="I43" s="292"/>
      <c r="J43" s="293"/>
      <c r="K43" s="97"/>
      <c r="L43" s="14"/>
    </row>
    <row r="44" spans="1:12" ht="18.75" customHeight="1">
      <c r="A44" s="109">
        <v>2028</v>
      </c>
      <c r="B44" s="110" t="s">
        <v>240</v>
      </c>
      <c r="C44" s="113">
        <v>1</v>
      </c>
      <c r="D44" s="229"/>
      <c r="E44" s="192">
        <f t="shared" si="0"/>
        <v>0</v>
      </c>
      <c r="F44" s="289"/>
      <c r="G44" s="290"/>
      <c r="H44" s="291"/>
      <c r="I44" s="292"/>
      <c r="J44" s="293"/>
      <c r="K44" s="97"/>
      <c r="L44" s="14"/>
    </row>
    <row r="45" spans="1:12" ht="18.75" customHeight="1">
      <c r="A45" s="109">
        <v>2028</v>
      </c>
      <c r="B45" s="110" t="s">
        <v>242</v>
      </c>
      <c r="C45" s="113">
        <v>1</v>
      </c>
      <c r="D45" s="229"/>
      <c r="E45" s="192">
        <f t="shared" si="0"/>
        <v>0</v>
      </c>
      <c r="F45" s="289"/>
      <c r="G45" s="290"/>
      <c r="H45" s="291"/>
      <c r="I45" s="292"/>
      <c r="J45" s="293"/>
      <c r="K45" s="141"/>
      <c r="L45" s="56"/>
    </row>
  </sheetData>
  <mergeCells count="51">
    <mergeCell ref="F29:H29"/>
    <mergeCell ref="I29:J29"/>
    <mergeCell ref="A28:J28"/>
    <mergeCell ref="B11:J11"/>
    <mergeCell ref="B12:J12"/>
    <mergeCell ref="B19:J19"/>
    <mergeCell ref="B21:G21"/>
    <mergeCell ref="B13:J13"/>
    <mergeCell ref="B14:J14"/>
    <mergeCell ref="B15:J15"/>
    <mergeCell ref="B16:J16"/>
    <mergeCell ref="B17:J17"/>
    <mergeCell ref="B18:J18"/>
    <mergeCell ref="C9:J9"/>
    <mergeCell ref="C1:H4"/>
    <mergeCell ref="B6:J6"/>
    <mergeCell ref="B8:J8"/>
    <mergeCell ref="B10:J10"/>
    <mergeCell ref="B7:J7"/>
    <mergeCell ref="F39:H39"/>
    <mergeCell ref="I39:J39"/>
    <mergeCell ref="F40:H40"/>
    <mergeCell ref="I40:J40"/>
    <mergeCell ref="F41:H41"/>
    <mergeCell ref="F36:H36"/>
    <mergeCell ref="I36:J36"/>
    <mergeCell ref="F37:H37"/>
    <mergeCell ref="I37:J37"/>
    <mergeCell ref="F38:H38"/>
    <mergeCell ref="I38:J38"/>
    <mergeCell ref="F30:H30"/>
    <mergeCell ref="I30:J30"/>
    <mergeCell ref="F31:H31"/>
    <mergeCell ref="I31:J31"/>
    <mergeCell ref="F32:H32"/>
    <mergeCell ref="I32:J32"/>
    <mergeCell ref="F33:H33"/>
    <mergeCell ref="I33:J33"/>
    <mergeCell ref="F34:H34"/>
    <mergeCell ref="I34:J34"/>
    <mergeCell ref="F35:H35"/>
    <mergeCell ref="I35:J35"/>
    <mergeCell ref="F44:H44"/>
    <mergeCell ref="I44:J44"/>
    <mergeCell ref="F45:H45"/>
    <mergeCell ref="I45:J45"/>
    <mergeCell ref="I41:J41"/>
    <mergeCell ref="F42:H42"/>
    <mergeCell ref="I42:J42"/>
    <mergeCell ref="F43:H43"/>
    <mergeCell ref="I43:J43"/>
  </mergeCells>
  <pageMargins left="0.7" right="0.7" top="0.75" bottom="0.75" header="0.3" footer="0.3"/>
  <pageSetup scale="43" orientation="portrait"/>
  <headerFooter>
    <oddFooter>&amp;C&amp;"Helvetica Neue,Regular"&amp;12&amp;K000000&amp;P</oddFooter>
  </headerFooter>
  <ignoredErrors>
    <ignoredError sqref="J3:J4" numberStoredAsText="1"/>
  </ignoredError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A1:L49"/>
  <sheetViews>
    <sheetView showGridLines="0" topLeftCell="A7" workbookViewId="0"/>
  </sheetViews>
  <sheetFormatPr baseColWidth="10" defaultColWidth="10.85546875" defaultRowHeight="15" customHeight="1"/>
  <cols>
    <col min="1" max="1" width="45.42578125" style="1" customWidth="1"/>
    <col min="2" max="10" width="21.42578125" style="1" customWidth="1"/>
    <col min="11" max="13" width="10.85546875" style="1" customWidth="1"/>
    <col min="14" max="16384" width="10.85546875" style="1"/>
  </cols>
  <sheetData>
    <row r="1" spans="1:12" ht="23.25" customHeight="1">
      <c r="A1" s="6"/>
      <c r="B1" s="76"/>
      <c r="C1" s="301" t="s">
        <v>189</v>
      </c>
      <c r="D1" s="302"/>
      <c r="E1" s="302"/>
      <c r="F1" s="302"/>
      <c r="G1" s="302"/>
      <c r="H1" s="302"/>
      <c r="I1" s="77" t="s">
        <v>1</v>
      </c>
      <c r="J1" s="78" t="s">
        <v>2</v>
      </c>
      <c r="K1" s="9"/>
      <c r="L1" s="10"/>
    </row>
    <row r="2" spans="1:12" ht="23.25" customHeight="1">
      <c r="A2" s="11"/>
      <c r="B2" s="79"/>
      <c r="C2" s="303"/>
      <c r="D2" s="303"/>
      <c r="E2" s="303"/>
      <c r="F2" s="303"/>
      <c r="G2" s="303"/>
      <c r="H2" s="303"/>
      <c r="I2" s="80" t="s">
        <v>3</v>
      </c>
      <c r="J2" s="81">
        <v>4</v>
      </c>
      <c r="K2" s="11"/>
      <c r="L2" s="14"/>
    </row>
    <row r="3" spans="1:12" ht="23.25" customHeight="1">
      <c r="A3" s="11"/>
      <c r="B3" s="79"/>
      <c r="C3" s="303"/>
      <c r="D3" s="303"/>
      <c r="E3" s="303"/>
      <c r="F3" s="303"/>
      <c r="G3" s="303"/>
      <c r="H3" s="303"/>
      <c r="I3" s="80" t="s">
        <v>4</v>
      </c>
      <c r="J3" s="179" t="s">
        <v>5</v>
      </c>
      <c r="K3" s="11"/>
      <c r="L3" s="14"/>
    </row>
    <row r="4" spans="1:12" ht="23.25" customHeight="1">
      <c r="A4" s="15"/>
      <c r="B4" s="82"/>
      <c r="C4" s="304"/>
      <c r="D4" s="304"/>
      <c r="E4" s="304"/>
      <c r="F4" s="304"/>
      <c r="G4" s="304"/>
      <c r="H4" s="304"/>
      <c r="I4" s="83" t="s">
        <v>6</v>
      </c>
      <c r="J4" s="180" t="s">
        <v>7</v>
      </c>
      <c r="K4" s="11"/>
      <c r="L4" s="14"/>
    </row>
    <row r="5" spans="1:12" ht="30" customHeight="1">
      <c r="A5" s="84"/>
      <c r="B5" s="85"/>
      <c r="C5" s="85"/>
      <c r="D5" s="85"/>
      <c r="E5" s="85"/>
      <c r="F5" s="85"/>
      <c r="G5" s="85"/>
      <c r="H5" s="85"/>
      <c r="I5" s="86"/>
      <c r="J5" s="139"/>
      <c r="K5" s="20"/>
      <c r="L5" s="14"/>
    </row>
    <row r="6" spans="1:12" ht="30" customHeight="1">
      <c r="A6" s="88" t="s">
        <v>317</v>
      </c>
      <c r="B6" s="305" t="s">
        <v>147</v>
      </c>
      <c r="C6" s="306"/>
      <c r="D6" s="306"/>
      <c r="E6" s="306"/>
      <c r="F6" s="306"/>
      <c r="G6" s="306"/>
      <c r="H6" s="306"/>
      <c r="I6" s="306"/>
      <c r="J6" s="306"/>
      <c r="K6" s="97"/>
      <c r="L6" s="14"/>
    </row>
    <row r="7" spans="1:12" ht="30" customHeight="1">
      <c r="A7" s="258" t="s">
        <v>190</v>
      </c>
      <c r="B7" s="314" t="s">
        <v>269</v>
      </c>
      <c r="C7" s="315"/>
      <c r="D7" s="315"/>
      <c r="E7" s="315"/>
      <c r="F7" s="315"/>
      <c r="G7" s="315"/>
      <c r="H7" s="315"/>
      <c r="I7" s="315"/>
      <c r="J7" s="316"/>
      <c r="K7" s="97"/>
      <c r="L7" s="14"/>
    </row>
    <row r="8" spans="1:12" ht="30" customHeight="1">
      <c r="A8" s="88" t="s">
        <v>319</v>
      </c>
      <c r="B8" s="307" t="s">
        <v>424</v>
      </c>
      <c r="C8" s="308"/>
      <c r="D8" s="308"/>
      <c r="E8" s="308"/>
      <c r="F8" s="308"/>
      <c r="G8" s="308"/>
      <c r="H8" s="308"/>
      <c r="I8" s="308"/>
      <c r="J8" s="309"/>
      <c r="K8" s="97"/>
      <c r="L8" s="14"/>
    </row>
    <row r="9" spans="1:12" ht="30" customHeight="1">
      <c r="A9" s="88" t="s">
        <v>320</v>
      </c>
      <c r="B9" s="90" t="s">
        <v>425</v>
      </c>
      <c r="C9" s="426" t="s">
        <v>426</v>
      </c>
      <c r="D9" s="427"/>
      <c r="E9" s="427"/>
      <c r="F9" s="427"/>
      <c r="G9" s="427"/>
      <c r="H9" s="427"/>
      <c r="I9" s="427"/>
      <c r="J9" s="428"/>
      <c r="K9" s="97"/>
      <c r="L9" s="14"/>
    </row>
    <row r="10" spans="1:12" ht="30" customHeight="1">
      <c r="A10" s="88" t="s">
        <v>323</v>
      </c>
      <c r="B10" s="305" t="s">
        <v>427</v>
      </c>
      <c r="C10" s="306"/>
      <c r="D10" s="306"/>
      <c r="E10" s="306"/>
      <c r="F10" s="306"/>
      <c r="G10" s="306"/>
      <c r="H10" s="306"/>
      <c r="I10" s="306"/>
      <c r="J10" s="306"/>
      <c r="K10" s="97"/>
      <c r="L10" s="14"/>
    </row>
    <row r="11" spans="1:12" ht="30" customHeight="1">
      <c r="A11" s="88" t="s">
        <v>325</v>
      </c>
      <c r="B11" s="305" t="s">
        <v>428</v>
      </c>
      <c r="C11" s="306"/>
      <c r="D11" s="306"/>
      <c r="E11" s="306"/>
      <c r="F11" s="306"/>
      <c r="G11" s="306"/>
      <c r="H11" s="306"/>
      <c r="I11" s="306"/>
      <c r="J11" s="306"/>
      <c r="K11" s="97"/>
      <c r="L11" s="14"/>
    </row>
    <row r="12" spans="1:12" ht="30" customHeight="1">
      <c r="A12" s="88" t="s">
        <v>200</v>
      </c>
      <c r="B12" s="305" t="s">
        <v>251</v>
      </c>
      <c r="C12" s="306"/>
      <c r="D12" s="306"/>
      <c r="E12" s="306"/>
      <c r="F12" s="306"/>
      <c r="G12" s="306"/>
      <c r="H12" s="306"/>
      <c r="I12" s="306"/>
      <c r="J12" s="306"/>
      <c r="K12" s="97"/>
      <c r="L12" s="14"/>
    </row>
    <row r="13" spans="1:12" ht="30" customHeight="1">
      <c r="A13" s="88" t="s">
        <v>202</v>
      </c>
      <c r="B13" s="305" t="s">
        <v>203</v>
      </c>
      <c r="C13" s="306"/>
      <c r="D13" s="306"/>
      <c r="E13" s="306"/>
      <c r="F13" s="306"/>
      <c r="G13" s="306"/>
      <c r="H13" s="306"/>
      <c r="I13" s="306"/>
      <c r="J13" s="306"/>
      <c r="K13" s="97"/>
      <c r="L13" s="14"/>
    </row>
    <row r="14" spans="1:12" ht="30" customHeight="1">
      <c r="A14" s="88" t="s">
        <v>204</v>
      </c>
      <c r="B14" s="311" t="s">
        <v>205</v>
      </c>
      <c r="C14" s="312"/>
      <c r="D14" s="312"/>
      <c r="E14" s="312"/>
      <c r="F14" s="312"/>
      <c r="G14" s="312"/>
      <c r="H14" s="312"/>
      <c r="I14" s="312"/>
      <c r="J14" s="313"/>
      <c r="K14" s="97"/>
      <c r="L14" s="14"/>
    </row>
    <row r="15" spans="1:12" ht="30" customHeight="1">
      <c r="A15" s="88" t="s">
        <v>206</v>
      </c>
      <c r="B15" s="305" t="s">
        <v>429</v>
      </c>
      <c r="C15" s="306"/>
      <c r="D15" s="306"/>
      <c r="E15" s="306"/>
      <c r="F15" s="306"/>
      <c r="G15" s="306"/>
      <c r="H15" s="306"/>
      <c r="I15" s="306"/>
      <c r="J15" s="306"/>
      <c r="K15" s="97"/>
      <c r="L15" s="14"/>
    </row>
    <row r="16" spans="1:12" ht="30" customHeight="1">
      <c r="A16" s="88" t="s">
        <v>208</v>
      </c>
      <c r="B16" s="305" t="s">
        <v>430</v>
      </c>
      <c r="C16" s="306"/>
      <c r="D16" s="306"/>
      <c r="E16" s="306"/>
      <c r="F16" s="306"/>
      <c r="G16" s="306"/>
      <c r="H16" s="306"/>
      <c r="I16" s="306"/>
      <c r="J16" s="306"/>
      <c r="K16" s="97"/>
      <c r="L16" s="14"/>
    </row>
    <row r="17" spans="1:12" ht="30" customHeight="1">
      <c r="A17" s="88" t="s">
        <v>210</v>
      </c>
      <c r="B17" s="305" t="s">
        <v>145</v>
      </c>
      <c r="C17" s="306"/>
      <c r="D17" s="306"/>
      <c r="E17" s="306"/>
      <c r="F17" s="306"/>
      <c r="G17" s="306"/>
      <c r="H17" s="306"/>
      <c r="I17" s="306"/>
      <c r="J17" s="306"/>
      <c r="K17" s="97"/>
      <c r="L17" s="14"/>
    </row>
    <row r="18" spans="1:12" ht="30" customHeight="1">
      <c r="A18" s="88" t="s">
        <v>330</v>
      </c>
      <c r="B18" s="305" t="s">
        <v>431</v>
      </c>
      <c r="C18" s="306"/>
      <c r="D18" s="306"/>
      <c r="E18" s="306"/>
      <c r="F18" s="310"/>
      <c r="G18" s="306"/>
      <c r="H18" s="306"/>
      <c r="I18" s="306"/>
      <c r="J18" s="306"/>
      <c r="K18" s="97"/>
      <c r="L18" s="14"/>
    </row>
    <row r="19" spans="1:12" ht="30" customHeight="1">
      <c r="A19" s="88" t="s">
        <v>213</v>
      </c>
      <c r="B19" s="429" t="s">
        <v>214</v>
      </c>
      <c r="C19" s="430"/>
      <c r="D19" s="430"/>
      <c r="E19" s="430"/>
      <c r="F19" s="430"/>
      <c r="G19" s="430"/>
      <c r="H19" s="430"/>
      <c r="I19" s="430"/>
      <c r="J19" s="430"/>
      <c r="K19" s="97"/>
      <c r="L19" s="14"/>
    </row>
    <row r="20" spans="1:12" ht="30" customHeight="1">
      <c r="A20" s="91"/>
      <c r="B20" s="92"/>
      <c r="C20" s="92"/>
      <c r="D20" s="92"/>
      <c r="E20" s="92"/>
      <c r="F20" s="92"/>
      <c r="G20" s="92"/>
      <c r="H20" s="93"/>
      <c r="I20" s="93"/>
      <c r="J20" s="93"/>
      <c r="K20" s="20"/>
      <c r="L20" s="14"/>
    </row>
    <row r="21" spans="1:12" ht="30" customHeight="1">
      <c r="A21" s="95"/>
      <c r="B21" s="294" t="s">
        <v>215</v>
      </c>
      <c r="C21" s="295"/>
      <c r="D21" s="295"/>
      <c r="E21" s="295"/>
      <c r="F21" s="295"/>
      <c r="G21" s="295"/>
      <c r="H21" s="97"/>
      <c r="I21" s="20"/>
      <c r="J21" s="20"/>
      <c r="K21" s="20"/>
      <c r="L21" s="14"/>
    </row>
    <row r="22" spans="1:12" ht="30" customHeight="1">
      <c r="A22" s="98"/>
      <c r="B22" s="99" t="s">
        <v>216</v>
      </c>
      <c r="C22" s="99" t="s">
        <v>217</v>
      </c>
      <c r="D22" s="99" t="s">
        <v>218</v>
      </c>
      <c r="E22" s="99" t="s">
        <v>219</v>
      </c>
      <c r="F22" s="99" t="s">
        <v>220</v>
      </c>
      <c r="G22" s="99" t="s">
        <v>221</v>
      </c>
      <c r="H22" s="97"/>
      <c r="I22" s="20"/>
      <c r="J22" s="20"/>
      <c r="K22" s="20"/>
      <c r="L22" s="14"/>
    </row>
    <row r="23" spans="1:12" ht="30" customHeight="1">
      <c r="A23" s="100" t="s">
        <v>222</v>
      </c>
      <c r="B23" s="261">
        <v>0.1</v>
      </c>
      <c r="C23" s="261">
        <v>0.2</v>
      </c>
      <c r="D23" s="130" t="s">
        <v>304</v>
      </c>
      <c r="E23" s="130" t="s">
        <v>304</v>
      </c>
      <c r="F23" s="130" t="s">
        <v>304</v>
      </c>
      <c r="G23" s="246">
        <f>SUM(B23:F23)</f>
        <v>0.30000000000000004</v>
      </c>
      <c r="H23" s="97"/>
      <c r="I23" s="20"/>
      <c r="J23" s="20"/>
      <c r="K23" s="20"/>
      <c r="L23" s="14"/>
    </row>
    <row r="24" spans="1:12" ht="30" customHeight="1">
      <c r="A24" s="100" t="s">
        <v>223</v>
      </c>
      <c r="B24" s="262">
        <f>SUM(D30:D31)</f>
        <v>0.1</v>
      </c>
      <c r="C24" s="262">
        <f>SUM(D32:D35)</f>
        <v>0.2</v>
      </c>
      <c r="D24" s="130" t="s">
        <v>304</v>
      </c>
      <c r="E24" s="130" t="s">
        <v>304</v>
      </c>
      <c r="F24" s="130" t="s">
        <v>304</v>
      </c>
      <c r="G24" s="195">
        <f>SUM(B24:F24)</f>
        <v>0.30000000000000004</v>
      </c>
      <c r="H24" s="97"/>
      <c r="I24" s="20"/>
      <c r="J24" s="20"/>
      <c r="K24" s="20"/>
      <c r="L24" s="14"/>
    </row>
    <row r="25" spans="1:12" ht="30" customHeight="1">
      <c r="A25" s="100" t="s">
        <v>224</v>
      </c>
      <c r="B25" s="237">
        <f>IFERROR(IF(B24/B23&gt;100%,100%,B24/B23),0)</f>
        <v>1</v>
      </c>
      <c r="C25" s="237">
        <f>IFERROR(IF(C24/C23&gt;100%,100%,C24/C23),0)</f>
        <v>1</v>
      </c>
      <c r="D25" s="130" t="s">
        <v>304</v>
      </c>
      <c r="E25" s="130" t="s">
        <v>304</v>
      </c>
      <c r="F25" s="130" t="s">
        <v>304</v>
      </c>
      <c r="G25" s="104" t="s">
        <v>225</v>
      </c>
      <c r="H25" s="97"/>
      <c r="I25" s="20"/>
      <c r="J25" s="20"/>
      <c r="K25" s="20"/>
      <c r="L25" s="14"/>
    </row>
    <row r="26" spans="1:12" ht="30" customHeight="1">
      <c r="A26" s="100" t="s">
        <v>226</v>
      </c>
      <c r="B26" s="237">
        <f>B24/G23</f>
        <v>0.33333333333333331</v>
      </c>
      <c r="C26" s="237">
        <f>(C24/G23)+B26</f>
        <v>1</v>
      </c>
      <c r="D26" s="130" t="s">
        <v>304</v>
      </c>
      <c r="E26" s="130" t="s">
        <v>304</v>
      </c>
      <c r="F26" s="130" t="s">
        <v>304</v>
      </c>
      <c r="G26" s="103">
        <f>MAX(B26:F26)</f>
        <v>1</v>
      </c>
      <c r="H26" s="97"/>
      <c r="I26" s="20"/>
      <c r="J26" s="20"/>
      <c r="K26" s="20"/>
      <c r="L26" s="14"/>
    </row>
    <row r="27" spans="1:12" ht="30" customHeight="1">
      <c r="A27" s="106"/>
      <c r="B27" s="92"/>
      <c r="C27" s="92"/>
      <c r="D27" s="92"/>
      <c r="E27" s="92"/>
      <c r="F27" s="92"/>
      <c r="G27" s="92"/>
      <c r="H27" s="107"/>
      <c r="I27" s="107"/>
      <c r="J27" s="107"/>
      <c r="K27" s="20"/>
      <c r="L27" s="14"/>
    </row>
    <row r="28" spans="1:12" ht="30" customHeight="1">
      <c r="A28" s="294" t="s">
        <v>227</v>
      </c>
      <c r="B28" s="295"/>
      <c r="C28" s="295"/>
      <c r="D28" s="295"/>
      <c r="E28" s="295"/>
      <c r="F28" s="295"/>
      <c r="G28" s="295"/>
      <c r="H28" s="295"/>
      <c r="I28" s="295"/>
      <c r="J28" s="295"/>
      <c r="K28" s="97"/>
      <c r="L28" s="14"/>
    </row>
    <row r="29" spans="1:12" ht="30" customHeight="1">
      <c r="A29" s="96" t="s">
        <v>228</v>
      </c>
      <c r="B29" s="96" t="s">
        <v>229</v>
      </c>
      <c r="C29" s="96" t="s">
        <v>230</v>
      </c>
      <c r="D29" s="96" t="s">
        <v>231</v>
      </c>
      <c r="E29" s="96" t="s">
        <v>232</v>
      </c>
      <c r="F29" s="294" t="s">
        <v>233</v>
      </c>
      <c r="G29" s="295"/>
      <c r="H29" s="295"/>
      <c r="I29" s="294" t="s">
        <v>234</v>
      </c>
      <c r="J29" s="295"/>
      <c r="K29" s="97"/>
      <c r="L29" s="14"/>
    </row>
    <row r="30" spans="1:12" ht="68.25" customHeight="1">
      <c r="A30" s="109">
        <v>2024</v>
      </c>
      <c r="B30" s="110" t="s">
        <v>235</v>
      </c>
      <c r="C30" s="113">
        <v>0.05</v>
      </c>
      <c r="D30" s="229">
        <v>0.05</v>
      </c>
      <c r="E30" s="230">
        <f>IFERROR(IF(D30/C30&gt;100%,100%,D30/C30),0)</f>
        <v>1</v>
      </c>
      <c r="F30" s="335" t="s">
        <v>432</v>
      </c>
      <c r="G30" s="336"/>
      <c r="H30" s="337"/>
      <c r="I30" s="344" t="s">
        <v>433</v>
      </c>
      <c r="J30" s="339"/>
      <c r="K30" s="97"/>
      <c r="L30" s="14"/>
    </row>
    <row r="31" spans="1:12" ht="284.25" customHeight="1">
      <c r="A31" s="109">
        <v>2024</v>
      </c>
      <c r="B31" s="110" t="s">
        <v>238</v>
      </c>
      <c r="C31" s="113">
        <v>0.05</v>
      </c>
      <c r="D31" s="229">
        <v>0.05</v>
      </c>
      <c r="E31" s="230">
        <f t="shared" ref="E31:E35" si="0">IFERROR(IF(D31/C31&gt;100%,100%,D31/C31),0)</f>
        <v>1</v>
      </c>
      <c r="F31" s="335" t="s">
        <v>434</v>
      </c>
      <c r="G31" s="336"/>
      <c r="H31" s="337"/>
      <c r="I31" s="344" t="s">
        <v>435</v>
      </c>
      <c r="J31" s="339"/>
      <c r="K31" s="97"/>
      <c r="L31" s="14"/>
    </row>
    <row r="32" spans="1:12" ht="237" customHeight="1">
      <c r="A32" s="109">
        <v>2025</v>
      </c>
      <c r="B32" s="110" t="s">
        <v>240</v>
      </c>
      <c r="C32" s="113">
        <v>0.05</v>
      </c>
      <c r="D32" s="229">
        <v>0.05</v>
      </c>
      <c r="E32" s="230">
        <f t="shared" si="0"/>
        <v>1</v>
      </c>
      <c r="F32" s="335" t="s">
        <v>436</v>
      </c>
      <c r="G32" s="336"/>
      <c r="H32" s="337"/>
      <c r="I32" s="344" t="s">
        <v>437</v>
      </c>
      <c r="J32" s="339"/>
      <c r="K32" s="97"/>
      <c r="L32" s="14"/>
    </row>
    <row r="33" spans="1:12" ht="116.25" customHeight="1">
      <c r="A33" s="109">
        <v>2025</v>
      </c>
      <c r="B33" s="110" t="s">
        <v>242</v>
      </c>
      <c r="C33" s="113">
        <v>0.05</v>
      </c>
      <c r="D33" s="229">
        <v>0.05</v>
      </c>
      <c r="E33" s="230">
        <f t="shared" si="0"/>
        <v>1</v>
      </c>
      <c r="F33" s="289" t="s">
        <v>438</v>
      </c>
      <c r="G33" s="290"/>
      <c r="H33" s="291"/>
      <c r="I33" s="292" t="s">
        <v>439</v>
      </c>
      <c r="J33" s="293"/>
      <c r="K33" s="97"/>
      <c r="L33" s="140"/>
    </row>
    <row r="34" spans="1:12" ht="113.25" customHeight="1">
      <c r="A34" s="109">
        <v>2025</v>
      </c>
      <c r="B34" s="110" t="s">
        <v>235</v>
      </c>
      <c r="C34" s="113">
        <v>0.05</v>
      </c>
      <c r="D34" s="229">
        <v>0.05</v>
      </c>
      <c r="E34" s="230">
        <f t="shared" si="0"/>
        <v>1</v>
      </c>
      <c r="F34" s="376" t="s">
        <v>440</v>
      </c>
      <c r="G34" s="377"/>
      <c r="H34" s="378"/>
      <c r="I34" s="338" t="s">
        <v>441</v>
      </c>
      <c r="J34" s="339"/>
      <c r="K34" s="97"/>
      <c r="L34" s="14"/>
    </row>
    <row r="35" spans="1:12" ht="315.75" customHeight="1">
      <c r="A35" s="109">
        <v>2025</v>
      </c>
      <c r="B35" s="110" t="s">
        <v>238</v>
      </c>
      <c r="C35" s="113">
        <v>0.05</v>
      </c>
      <c r="D35" s="229">
        <v>0.05</v>
      </c>
      <c r="E35" s="230">
        <f t="shared" si="0"/>
        <v>1</v>
      </c>
      <c r="F35" s="379" t="s">
        <v>442</v>
      </c>
      <c r="G35" s="380"/>
      <c r="H35" s="381"/>
      <c r="I35" s="292" t="s">
        <v>441</v>
      </c>
      <c r="J35" s="293"/>
      <c r="K35" s="97"/>
      <c r="L35" s="14"/>
    </row>
    <row r="36" spans="1:12" ht="18.75" customHeight="1">
      <c r="A36" s="109">
        <v>2026</v>
      </c>
      <c r="B36" s="110" t="s">
        <v>240</v>
      </c>
      <c r="C36" s="130" t="s">
        <v>304</v>
      </c>
      <c r="D36" s="135" t="s">
        <v>304</v>
      </c>
      <c r="E36" s="218" t="s">
        <v>304</v>
      </c>
      <c r="F36" s="352" t="s">
        <v>304</v>
      </c>
      <c r="G36" s="361"/>
      <c r="H36" s="353"/>
      <c r="I36" s="352" t="s">
        <v>304</v>
      </c>
      <c r="J36" s="353"/>
      <c r="K36" s="97"/>
      <c r="L36" s="14"/>
    </row>
    <row r="37" spans="1:12" ht="18.75" customHeight="1">
      <c r="A37" s="109">
        <v>2026</v>
      </c>
      <c r="B37" s="110" t="s">
        <v>242</v>
      </c>
      <c r="C37" s="130" t="s">
        <v>304</v>
      </c>
      <c r="D37" s="135" t="s">
        <v>304</v>
      </c>
      <c r="E37" s="218" t="s">
        <v>304</v>
      </c>
      <c r="F37" s="352" t="s">
        <v>304</v>
      </c>
      <c r="G37" s="361"/>
      <c r="H37" s="353"/>
      <c r="I37" s="352" t="s">
        <v>304</v>
      </c>
      <c r="J37" s="353"/>
      <c r="K37" s="97"/>
      <c r="L37" s="14"/>
    </row>
    <row r="38" spans="1:12" ht="18.75" customHeight="1">
      <c r="A38" s="109">
        <v>2026</v>
      </c>
      <c r="B38" s="110" t="s">
        <v>235</v>
      </c>
      <c r="C38" s="130" t="s">
        <v>304</v>
      </c>
      <c r="D38" s="135" t="s">
        <v>304</v>
      </c>
      <c r="E38" s="218" t="s">
        <v>304</v>
      </c>
      <c r="F38" s="352" t="s">
        <v>304</v>
      </c>
      <c r="G38" s="361"/>
      <c r="H38" s="353"/>
      <c r="I38" s="352" t="s">
        <v>304</v>
      </c>
      <c r="J38" s="353"/>
      <c r="K38" s="97"/>
      <c r="L38" s="14"/>
    </row>
    <row r="39" spans="1:12" ht="18.75" customHeight="1">
      <c r="A39" s="109">
        <v>2026</v>
      </c>
      <c r="B39" s="110" t="s">
        <v>238</v>
      </c>
      <c r="C39" s="130" t="s">
        <v>304</v>
      </c>
      <c r="D39" s="135" t="s">
        <v>304</v>
      </c>
      <c r="E39" s="218" t="s">
        <v>304</v>
      </c>
      <c r="F39" s="352" t="s">
        <v>304</v>
      </c>
      <c r="G39" s="361"/>
      <c r="H39" s="353"/>
      <c r="I39" s="352" t="s">
        <v>304</v>
      </c>
      <c r="J39" s="353"/>
      <c r="K39" s="97"/>
      <c r="L39" s="14"/>
    </row>
    <row r="40" spans="1:12" ht="18.75" customHeight="1">
      <c r="A40" s="109">
        <v>2027</v>
      </c>
      <c r="B40" s="110" t="s">
        <v>240</v>
      </c>
      <c r="C40" s="130" t="s">
        <v>304</v>
      </c>
      <c r="D40" s="135" t="s">
        <v>304</v>
      </c>
      <c r="E40" s="218" t="s">
        <v>304</v>
      </c>
      <c r="F40" s="352" t="s">
        <v>304</v>
      </c>
      <c r="G40" s="361"/>
      <c r="H40" s="353"/>
      <c r="I40" s="352" t="s">
        <v>304</v>
      </c>
      <c r="J40" s="353"/>
      <c r="K40" s="97"/>
      <c r="L40" s="14"/>
    </row>
    <row r="41" spans="1:12" ht="18.75" customHeight="1">
      <c r="A41" s="109">
        <v>2027</v>
      </c>
      <c r="B41" s="110" t="s">
        <v>242</v>
      </c>
      <c r="C41" s="130" t="s">
        <v>304</v>
      </c>
      <c r="D41" s="135" t="s">
        <v>304</v>
      </c>
      <c r="E41" s="218" t="s">
        <v>304</v>
      </c>
      <c r="F41" s="352" t="s">
        <v>304</v>
      </c>
      <c r="G41" s="361"/>
      <c r="H41" s="353"/>
      <c r="I41" s="352" t="s">
        <v>304</v>
      </c>
      <c r="J41" s="353"/>
      <c r="K41" s="97"/>
      <c r="L41" s="14"/>
    </row>
    <row r="42" spans="1:12" ht="18.75" customHeight="1">
      <c r="A42" s="109">
        <v>2027</v>
      </c>
      <c r="B42" s="110" t="s">
        <v>235</v>
      </c>
      <c r="C42" s="130" t="s">
        <v>304</v>
      </c>
      <c r="D42" s="135" t="s">
        <v>304</v>
      </c>
      <c r="E42" s="218" t="s">
        <v>304</v>
      </c>
      <c r="F42" s="352" t="s">
        <v>304</v>
      </c>
      <c r="G42" s="361"/>
      <c r="H42" s="353"/>
      <c r="I42" s="352" t="s">
        <v>304</v>
      </c>
      <c r="J42" s="353"/>
      <c r="K42" s="97"/>
      <c r="L42" s="14"/>
    </row>
    <row r="43" spans="1:12" ht="18.75" customHeight="1">
      <c r="A43" s="109">
        <v>2027</v>
      </c>
      <c r="B43" s="110" t="s">
        <v>238</v>
      </c>
      <c r="C43" s="130" t="s">
        <v>304</v>
      </c>
      <c r="D43" s="135" t="s">
        <v>304</v>
      </c>
      <c r="E43" s="218" t="s">
        <v>304</v>
      </c>
      <c r="F43" s="352" t="s">
        <v>304</v>
      </c>
      <c r="G43" s="361"/>
      <c r="H43" s="353"/>
      <c r="I43" s="352" t="s">
        <v>304</v>
      </c>
      <c r="J43" s="353"/>
      <c r="K43" s="97"/>
      <c r="L43" s="14"/>
    </row>
    <row r="44" spans="1:12" ht="18.75" customHeight="1">
      <c r="A44" s="109">
        <v>2028</v>
      </c>
      <c r="B44" s="110" t="s">
        <v>240</v>
      </c>
      <c r="C44" s="130" t="s">
        <v>304</v>
      </c>
      <c r="D44" s="135" t="s">
        <v>304</v>
      </c>
      <c r="E44" s="218" t="s">
        <v>304</v>
      </c>
      <c r="F44" s="352" t="s">
        <v>304</v>
      </c>
      <c r="G44" s="361"/>
      <c r="H44" s="353"/>
      <c r="I44" s="352" t="s">
        <v>304</v>
      </c>
      <c r="J44" s="353"/>
      <c r="K44" s="97"/>
      <c r="L44" s="14"/>
    </row>
    <row r="45" spans="1:12" ht="18.75" customHeight="1">
      <c r="A45" s="109">
        <v>2028</v>
      </c>
      <c r="B45" s="110" t="s">
        <v>242</v>
      </c>
      <c r="C45" s="130" t="s">
        <v>304</v>
      </c>
      <c r="D45" s="135" t="s">
        <v>304</v>
      </c>
      <c r="E45" s="218" t="s">
        <v>304</v>
      </c>
      <c r="F45" s="352" t="s">
        <v>304</v>
      </c>
      <c r="G45" s="361"/>
      <c r="H45" s="353"/>
      <c r="I45" s="352" t="s">
        <v>304</v>
      </c>
      <c r="J45" s="353"/>
      <c r="K45" s="141"/>
      <c r="L45" s="56"/>
    </row>
    <row r="49" spans="7:7" ht="15" customHeight="1">
      <c r="G49" s="260"/>
    </row>
  </sheetData>
  <mergeCells count="51">
    <mergeCell ref="B19:J19"/>
    <mergeCell ref="B21:G21"/>
    <mergeCell ref="F29:H29"/>
    <mergeCell ref="I29:J29"/>
    <mergeCell ref="F30:H30"/>
    <mergeCell ref="I30:J30"/>
    <mergeCell ref="C1:H4"/>
    <mergeCell ref="B6:J6"/>
    <mergeCell ref="B8:J8"/>
    <mergeCell ref="B18:J18"/>
    <mergeCell ref="B10:J10"/>
    <mergeCell ref="B11:J11"/>
    <mergeCell ref="B12:J12"/>
    <mergeCell ref="C9:J9"/>
    <mergeCell ref="B13:J13"/>
    <mergeCell ref="B14:J14"/>
    <mergeCell ref="B15:J15"/>
    <mergeCell ref="B16:J16"/>
    <mergeCell ref="B17:J17"/>
    <mergeCell ref="B7:J7"/>
    <mergeCell ref="F40:H40"/>
    <mergeCell ref="I40:J40"/>
    <mergeCell ref="F31:H31"/>
    <mergeCell ref="I31:J31"/>
    <mergeCell ref="A28:J28"/>
    <mergeCell ref="F37:H37"/>
    <mergeCell ref="I37:J37"/>
    <mergeCell ref="F38:H38"/>
    <mergeCell ref="I38:J38"/>
    <mergeCell ref="F39:H39"/>
    <mergeCell ref="I39:J39"/>
    <mergeCell ref="I34:J34"/>
    <mergeCell ref="F35:H35"/>
    <mergeCell ref="I35:J35"/>
    <mergeCell ref="F36:H36"/>
    <mergeCell ref="I36:J36"/>
    <mergeCell ref="F44:H44"/>
    <mergeCell ref="I44:J44"/>
    <mergeCell ref="F45:H45"/>
    <mergeCell ref="I45:J45"/>
    <mergeCell ref="F41:H41"/>
    <mergeCell ref="I41:J41"/>
    <mergeCell ref="F42:H42"/>
    <mergeCell ref="I42:J42"/>
    <mergeCell ref="F43:H43"/>
    <mergeCell ref="I43:J43"/>
    <mergeCell ref="F32:H32"/>
    <mergeCell ref="I32:J32"/>
    <mergeCell ref="F33:H33"/>
    <mergeCell ref="I33:J33"/>
    <mergeCell ref="F34:H34"/>
  </mergeCells>
  <pageMargins left="0.7" right="0.7" top="0.75" bottom="0.75" header="0.3" footer="0.3"/>
  <pageSetup scale="43" orientation="portrait"/>
  <headerFooter>
    <oddFooter>&amp;C&amp;"Helvetica Neue,Regular"&amp;12&amp;K000000&amp;P</oddFooter>
  </headerFooter>
  <ignoredErrors>
    <ignoredError sqref="J3:J4" numberStoredAsText="1"/>
    <ignoredError sqref="B24:C24" formulaRange="1"/>
  </ignoredError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sheetPr>
  <dimension ref="A1:L45"/>
  <sheetViews>
    <sheetView showGridLines="0" topLeftCell="A7" workbookViewId="0"/>
  </sheetViews>
  <sheetFormatPr baseColWidth="10" defaultColWidth="10.7109375" defaultRowHeight="15" customHeight="1"/>
  <cols>
    <col min="1" max="1" width="45.42578125" style="1" customWidth="1"/>
    <col min="2" max="10" width="21.42578125" style="1" customWidth="1"/>
    <col min="11" max="13" width="10.7109375" style="1" customWidth="1"/>
    <col min="14" max="16384" width="10.7109375" style="1"/>
  </cols>
  <sheetData>
    <row r="1" spans="1:12" ht="23.25" customHeight="1">
      <c r="A1" s="6"/>
      <c r="B1" s="76"/>
      <c r="C1" s="301" t="s">
        <v>189</v>
      </c>
      <c r="D1" s="302"/>
      <c r="E1" s="302"/>
      <c r="F1" s="302"/>
      <c r="G1" s="302"/>
      <c r="H1" s="302"/>
      <c r="I1" s="77" t="s">
        <v>1</v>
      </c>
      <c r="J1" s="78" t="s">
        <v>2</v>
      </c>
      <c r="K1" s="9"/>
      <c r="L1" s="10"/>
    </row>
    <row r="2" spans="1:12" ht="23.25" customHeight="1">
      <c r="A2" s="11"/>
      <c r="B2" s="79"/>
      <c r="C2" s="303"/>
      <c r="D2" s="303"/>
      <c r="E2" s="303"/>
      <c r="F2" s="303"/>
      <c r="G2" s="303"/>
      <c r="H2" s="303"/>
      <c r="I2" s="80" t="s">
        <v>3</v>
      </c>
      <c r="J2" s="81">
        <v>4</v>
      </c>
      <c r="K2" s="11"/>
      <c r="L2" s="14"/>
    </row>
    <row r="3" spans="1:12" ht="23.25" customHeight="1">
      <c r="A3" s="11"/>
      <c r="B3" s="79"/>
      <c r="C3" s="303"/>
      <c r="D3" s="303"/>
      <c r="E3" s="303"/>
      <c r="F3" s="303"/>
      <c r="G3" s="303"/>
      <c r="H3" s="303"/>
      <c r="I3" s="80" t="s">
        <v>4</v>
      </c>
      <c r="J3" s="179" t="s">
        <v>5</v>
      </c>
      <c r="K3" s="11"/>
      <c r="L3" s="14"/>
    </row>
    <row r="4" spans="1:12" ht="23.25" customHeight="1">
      <c r="A4" s="15"/>
      <c r="B4" s="82"/>
      <c r="C4" s="304"/>
      <c r="D4" s="304"/>
      <c r="E4" s="304"/>
      <c r="F4" s="304"/>
      <c r="G4" s="304"/>
      <c r="H4" s="304"/>
      <c r="I4" s="83" t="s">
        <v>6</v>
      </c>
      <c r="J4" s="180" t="s">
        <v>7</v>
      </c>
      <c r="K4" s="11"/>
      <c r="L4" s="14"/>
    </row>
    <row r="5" spans="1:12" ht="29.25" customHeight="1">
      <c r="A5" s="84"/>
      <c r="B5" s="85"/>
      <c r="C5" s="85"/>
      <c r="D5" s="85"/>
      <c r="E5" s="85"/>
      <c r="F5" s="85"/>
      <c r="G5" s="85"/>
      <c r="H5" s="85"/>
      <c r="I5" s="86"/>
      <c r="J5" s="139"/>
      <c r="K5" s="20"/>
      <c r="L5" s="14"/>
    </row>
    <row r="6" spans="1:12" ht="29.25" customHeight="1">
      <c r="A6" s="88" t="s">
        <v>317</v>
      </c>
      <c r="B6" s="305" t="s">
        <v>154</v>
      </c>
      <c r="C6" s="306"/>
      <c r="D6" s="306"/>
      <c r="E6" s="306"/>
      <c r="F6" s="306"/>
      <c r="G6" s="306"/>
      <c r="H6" s="306"/>
      <c r="I6" s="306"/>
      <c r="J6" s="306"/>
      <c r="K6" s="97"/>
      <c r="L6" s="14"/>
    </row>
    <row r="7" spans="1:12" ht="29.25" customHeight="1">
      <c r="A7" s="258" t="s">
        <v>190</v>
      </c>
      <c r="B7" s="314" t="s">
        <v>269</v>
      </c>
      <c r="C7" s="315"/>
      <c r="D7" s="315"/>
      <c r="E7" s="315"/>
      <c r="F7" s="315"/>
      <c r="G7" s="315"/>
      <c r="H7" s="315"/>
      <c r="I7" s="315"/>
      <c r="J7" s="316"/>
      <c r="K7" s="97"/>
      <c r="L7" s="14"/>
    </row>
    <row r="8" spans="1:12" ht="29.25" customHeight="1">
      <c r="A8" s="88" t="s">
        <v>319</v>
      </c>
      <c r="B8" s="307" t="s">
        <v>424</v>
      </c>
      <c r="C8" s="308"/>
      <c r="D8" s="308"/>
      <c r="E8" s="308"/>
      <c r="F8" s="308"/>
      <c r="G8" s="308"/>
      <c r="H8" s="308"/>
      <c r="I8" s="308"/>
      <c r="J8" s="309"/>
      <c r="K8" s="97"/>
      <c r="L8" s="14"/>
    </row>
    <row r="9" spans="1:12" ht="29.25" customHeight="1">
      <c r="A9" s="88" t="s">
        <v>320</v>
      </c>
      <c r="B9" s="90" t="s">
        <v>443</v>
      </c>
      <c r="C9" s="426" t="s">
        <v>444</v>
      </c>
      <c r="D9" s="427"/>
      <c r="E9" s="427"/>
      <c r="F9" s="427"/>
      <c r="G9" s="427"/>
      <c r="H9" s="427"/>
      <c r="I9" s="427"/>
      <c r="J9" s="428"/>
      <c r="K9" s="97"/>
      <c r="L9" s="14"/>
    </row>
    <row r="10" spans="1:12" ht="29.25" customHeight="1">
      <c r="A10" s="88" t="s">
        <v>323</v>
      </c>
      <c r="B10" s="305" t="s">
        <v>445</v>
      </c>
      <c r="C10" s="306"/>
      <c r="D10" s="306"/>
      <c r="E10" s="306"/>
      <c r="F10" s="306"/>
      <c r="G10" s="306"/>
      <c r="H10" s="306"/>
      <c r="I10" s="306"/>
      <c r="J10" s="306"/>
      <c r="K10" s="97"/>
      <c r="L10" s="14"/>
    </row>
    <row r="11" spans="1:12" ht="29.25" customHeight="1">
      <c r="A11" s="88" t="s">
        <v>325</v>
      </c>
      <c r="B11" s="305" t="s">
        <v>445</v>
      </c>
      <c r="C11" s="306"/>
      <c r="D11" s="306"/>
      <c r="E11" s="306"/>
      <c r="F11" s="306"/>
      <c r="G11" s="306"/>
      <c r="H11" s="306"/>
      <c r="I11" s="306"/>
      <c r="J11" s="306"/>
      <c r="K11" s="97"/>
      <c r="L11" s="14"/>
    </row>
    <row r="12" spans="1:12" ht="29.25" customHeight="1">
      <c r="A12" s="88" t="s">
        <v>200</v>
      </c>
      <c r="B12" s="305" t="s">
        <v>446</v>
      </c>
      <c r="C12" s="306"/>
      <c r="D12" s="306"/>
      <c r="E12" s="306"/>
      <c r="F12" s="306"/>
      <c r="G12" s="306"/>
      <c r="H12" s="306"/>
      <c r="I12" s="306"/>
      <c r="J12" s="306"/>
      <c r="K12" s="97"/>
      <c r="L12" s="14"/>
    </row>
    <row r="13" spans="1:12" ht="29.25" customHeight="1">
      <c r="A13" s="88" t="s">
        <v>202</v>
      </c>
      <c r="B13" s="305" t="s">
        <v>447</v>
      </c>
      <c r="C13" s="306"/>
      <c r="D13" s="306"/>
      <c r="E13" s="306"/>
      <c r="F13" s="306"/>
      <c r="G13" s="306"/>
      <c r="H13" s="306"/>
      <c r="I13" s="306"/>
      <c r="J13" s="306"/>
      <c r="K13" s="97"/>
      <c r="L13" s="14"/>
    </row>
    <row r="14" spans="1:12" ht="29.25" customHeight="1">
      <c r="A14" s="88" t="s">
        <v>204</v>
      </c>
      <c r="B14" s="307" t="s">
        <v>205</v>
      </c>
      <c r="C14" s="308"/>
      <c r="D14" s="308"/>
      <c r="E14" s="308"/>
      <c r="F14" s="308"/>
      <c r="G14" s="308"/>
      <c r="H14" s="308"/>
      <c r="I14" s="308"/>
      <c r="J14" s="309"/>
      <c r="K14" s="97"/>
      <c r="L14" s="14"/>
    </row>
    <row r="15" spans="1:12" ht="29.25" customHeight="1">
      <c r="A15" s="88" t="s">
        <v>206</v>
      </c>
      <c r="B15" s="305" t="s">
        <v>448</v>
      </c>
      <c r="C15" s="306"/>
      <c r="D15" s="306"/>
      <c r="E15" s="306"/>
      <c r="F15" s="306"/>
      <c r="G15" s="306"/>
      <c r="H15" s="306"/>
      <c r="I15" s="306"/>
      <c r="J15" s="306"/>
      <c r="K15" s="97"/>
      <c r="L15" s="14"/>
    </row>
    <row r="16" spans="1:12" ht="29.25" customHeight="1">
      <c r="A16" s="88" t="s">
        <v>208</v>
      </c>
      <c r="B16" s="429" t="s">
        <v>449</v>
      </c>
      <c r="C16" s="430"/>
      <c r="D16" s="430"/>
      <c r="E16" s="430"/>
      <c r="F16" s="430"/>
      <c r="G16" s="430"/>
      <c r="H16" s="430"/>
      <c r="I16" s="430"/>
      <c r="J16" s="430"/>
      <c r="K16" s="97"/>
      <c r="L16" s="14"/>
    </row>
    <row r="17" spans="1:12" ht="29.25" customHeight="1">
      <c r="A17" s="88" t="s">
        <v>210</v>
      </c>
      <c r="B17" s="305" t="s">
        <v>152</v>
      </c>
      <c r="C17" s="306"/>
      <c r="D17" s="306"/>
      <c r="E17" s="306"/>
      <c r="F17" s="306"/>
      <c r="G17" s="306"/>
      <c r="H17" s="306"/>
      <c r="I17" s="306"/>
      <c r="J17" s="306"/>
      <c r="K17" s="97"/>
      <c r="L17" s="14"/>
    </row>
    <row r="18" spans="1:12" ht="29.25" customHeight="1">
      <c r="A18" s="88" t="s">
        <v>330</v>
      </c>
      <c r="B18" s="429" t="s">
        <v>450</v>
      </c>
      <c r="C18" s="430"/>
      <c r="D18" s="430"/>
      <c r="E18" s="430"/>
      <c r="F18" s="431"/>
      <c r="G18" s="430"/>
      <c r="H18" s="430"/>
      <c r="I18" s="430"/>
      <c r="J18" s="430"/>
      <c r="K18" s="97"/>
      <c r="L18" s="14"/>
    </row>
    <row r="19" spans="1:12" ht="29.25" customHeight="1">
      <c r="A19" s="88" t="s">
        <v>213</v>
      </c>
      <c r="B19" s="305" t="s">
        <v>214</v>
      </c>
      <c r="C19" s="306"/>
      <c r="D19" s="306"/>
      <c r="E19" s="306"/>
      <c r="F19" s="306"/>
      <c r="G19" s="306"/>
      <c r="H19" s="306"/>
      <c r="I19" s="306"/>
      <c r="J19" s="306"/>
      <c r="K19" s="97"/>
      <c r="L19" s="14"/>
    </row>
    <row r="20" spans="1:12" ht="29.25" customHeight="1">
      <c r="A20" s="91"/>
      <c r="B20" s="92"/>
      <c r="C20" s="92"/>
      <c r="D20" s="92"/>
      <c r="E20" s="92"/>
      <c r="F20" s="92"/>
      <c r="G20" s="92"/>
      <c r="H20" s="93"/>
      <c r="I20" s="93"/>
      <c r="J20" s="93"/>
      <c r="K20" s="20"/>
      <c r="L20" s="14"/>
    </row>
    <row r="21" spans="1:12" ht="29.25" customHeight="1">
      <c r="A21" s="95"/>
      <c r="B21" s="294" t="s">
        <v>215</v>
      </c>
      <c r="C21" s="295"/>
      <c r="D21" s="295"/>
      <c r="E21" s="295"/>
      <c r="F21" s="295"/>
      <c r="G21" s="295"/>
      <c r="H21" s="97"/>
      <c r="I21" s="20"/>
      <c r="J21" s="20"/>
      <c r="K21" s="20"/>
      <c r="L21" s="14"/>
    </row>
    <row r="22" spans="1:12" ht="29.25" customHeight="1">
      <c r="A22" s="98"/>
      <c r="B22" s="99" t="s">
        <v>216</v>
      </c>
      <c r="C22" s="99" t="s">
        <v>217</v>
      </c>
      <c r="D22" s="99" t="s">
        <v>218</v>
      </c>
      <c r="E22" s="99" t="s">
        <v>219</v>
      </c>
      <c r="F22" s="99" t="s">
        <v>220</v>
      </c>
      <c r="G22" s="99" t="s">
        <v>221</v>
      </c>
      <c r="H22" s="97"/>
      <c r="I22" s="20"/>
      <c r="J22" s="20"/>
      <c r="K22" s="20"/>
      <c r="L22" s="14"/>
    </row>
    <row r="23" spans="1:12" ht="29.25" customHeight="1">
      <c r="A23" s="100" t="s">
        <v>222</v>
      </c>
      <c r="B23" s="176">
        <v>0</v>
      </c>
      <c r="C23" s="176">
        <v>1</v>
      </c>
      <c r="D23" s="176">
        <v>0</v>
      </c>
      <c r="E23" s="176">
        <v>0</v>
      </c>
      <c r="F23" s="176">
        <v>0</v>
      </c>
      <c r="G23" s="177">
        <f>SUM(B23:F23)</f>
        <v>1</v>
      </c>
      <c r="H23" s="97"/>
      <c r="I23" s="20"/>
      <c r="J23" s="20"/>
      <c r="K23" s="20"/>
      <c r="L23" s="14"/>
    </row>
    <row r="24" spans="1:12" ht="29.25" customHeight="1">
      <c r="A24" s="100" t="s">
        <v>223</v>
      </c>
      <c r="B24" s="220">
        <f>SUM(D30:D31)</f>
        <v>0</v>
      </c>
      <c r="C24" s="220">
        <f>SUM(D32:D35)</f>
        <v>1</v>
      </c>
      <c r="D24" s="220">
        <f>SUM(D36:D39)</f>
        <v>0</v>
      </c>
      <c r="E24" s="220">
        <f>SUM(D40:D43)</f>
        <v>0</v>
      </c>
      <c r="F24" s="220">
        <f>SUM(D44:D45)</f>
        <v>0</v>
      </c>
      <c r="G24" s="195">
        <f>SUM(B24:F24)</f>
        <v>1</v>
      </c>
      <c r="H24" s="97"/>
      <c r="I24" s="20"/>
      <c r="J24" s="20"/>
      <c r="K24" s="20"/>
      <c r="L24" s="14"/>
    </row>
    <row r="25" spans="1:12" ht="29.25" customHeight="1">
      <c r="A25" s="100" t="s">
        <v>224</v>
      </c>
      <c r="B25" s="103">
        <f>IFERROR(IF(B24/B23&gt;100%,100%,B24/B23),0)</f>
        <v>0</v>
      </c>
      <c r="C25" s="103">
        <f>IFERROR(IF(C24/C23&gt;100%,100%,C24/C23),0)</f>
        <v>1</v>
      </c>
      <c r="D25" s="103">
        <f>IFERROR(IF(D24/D23&gt;100%,100%,D24/D23),0)</f>
        <v>0</v>
      </c>
      <c r="E25" s="103">
        <f>IFERROR(IF(E24/E23&gt;100%,100%,E24/E23),0)</f>
        <v>0</v>
      </c>
      <c r="F25" s="103">
        <f>IFERROR(IF(F24/F23&gt;100%,100%,F24/F23),0)</f>
        <v>0</v>
      </c>
      <c r="G25" s="104" t="s">
        <v>225</v>
      </c>
      <c r="H25" s="97"/>
      <c r="I25" s="20"/>
      <c r="J25" s="20"/>
      <c r="K25" s="20"/>
      <c r="L25" s="14"/>
    </row>
    <row r="26" spans="1:12" ht="29.25" customHeight="1">
      <c r="A26" s="100" t="s">
        <v>226</v>
      </c>
      <c r="B26" s="103">
        <f>B24/G23</f>
        <v>0</v>
      </c>
      <c r="C26" s="103">
        <f>(C24/G23)+B26</f>
        <v>1</v>
      </c>
      <c r="D26" s="103">
        <f>C26</f>
        <v>1</v>
      </c>
      <c r="E26" s="103">
        <f>D26</f>
        <v>1</v>
      </c>
      <c r="F26" s="103">
        <f>E26</f>
        <v>1</v>
      </c>
      <c r="G26" s="103">
        <f>MAX(B26:F26)</f>
        <v>1</v>
      </c>
      <c r="H26" s="97"/>
      <c r="I26" s="20"/>
      <c r="J26" s="20"/>
      <c r="K26" s="20"/>
      <c r="L26" s="14"/>
    </row>
    <row r="27" spans="1:12" ht="29.25" customHeight="1">
      <c r="A27" s="106"/>
      <c r="B27" s="92"/>
      <c r="C27" s="92"/>
      <c r="D27" s="92"/>
      <c r="E27" s="92"/>
      <c r="F27" s="92"/>
      <c r="G27" s="92"/>
      <c r="H27" s="107"/>
      <c r="I27" s="107"/>
      <c r="J27" s="107"/>
      <c r="K27" s="20"/>
      <c r="L27" s="14"/>
    </row>
    <row r="28" spans="1:12" ht="29.25" customHeight="1">
      <c r="A28" s="294" t="s">
        <v>227</v>
      </c>
      <c r="B28" s="295"/>
      <c r="C28" s="295"/>
      <c r="D28" s="295"/>
      <c r="E28" s="295"/>
      <c r="F28" s="295"/>
      <c r="G28" s="295"/>
      <c r="H28" s="295"/>
      <c r="I28" s="295"/>
      <c r="J28" s="295"/>
      <c r="K28" s="97"/>
      <c r="L28" s="14"/>
    </row>
    <row r="29" spans="1:12" ht="30" customHeight="1">
      <c r="A29" s="96" t="s">
        <v>228</v>
      </c>
      <c r="B29" s="96" t="s">
        <v>229</v>
      </c>
      <c r="C29" s="96" t="s">
        <v>230</v>
      </c>
      <c r="D29" s="96" t="s">
        <v>231</v>
      </c>
      <c r="E29" s="96" t="s">
        <v>232</v>
      </c>
      <c r="F29" s="294" t="s">
        <v>233</v>
      </c>
      <c r="G29" s="295"/>
      <c r="H29" s="295"/>
      <c r="I29" s="294" t="s">
        <v>234</v>
      </c>
      <c r="J29" s="295"/>
      <c r="K29" s="97"/>
      <c r="L29" s="14"/>
    </row>
    <row r="30" spans="1:12" ht="18.75" customHeight="1">
      <c r="A30" s="109">
        <v>2024</v>
      </c>
      <c r="B30" s="110" t="s">
        <v>235</v>
      </c>
      <c r="C30" s="189">
        <v>0</v>
      </c>
      <c r="D30" s="189">
        <v>0</v>
      </c>
      <c r="E30" s="219">
        <f>IFERROR(IF(D30/C30&gt;100%,100%,D30/C30),0)</f>
        <v>0</v>
      </c>
      <c r="F30" s="289" t="s">
        <v>243</v>
      </c>
      <c r="G30" s="290"/>
      <c r="H30" s="291"/>
      <c r="I30" s="317" t="s">
        <v>243</v>
      </c>
      <c r="J30" s="293"/>
      <c r="K30" s="97"/>
      <c r="L30" s="14"/>
    </row>
    <row r="31" spans="1:12" ht="18.75" customHeight="1">
      <c r="A31" s="109">
        <v>2024</v>
      </c>
      <c r="B31" s="110" t="s">
        <v>238</v>
      </c>
      <c r="C31" s="189">
        <v>0</v>
      </c>
      <c r="D31" s="189">
        <v>0</v>
      </c>
      <c r="E31" s="219">
        <f t="shared" ref="E31:E45" si="0">IFERROR(IF(D31/C31&gt;100%,100%,D31/C31),0)</f>
        <v>0</v>
      </c>
      <c r="F31" s="289" t="s">
        <v>243</v>
      </c>
      <c r="G31" s="290"/>
      <c r="H31" s="291"/>
      <c r="I31" s="317" t="s">
        <v>243</v>
      </c>
      <c r="J31" s="293"/>
      <c r="K31" s="97"/>
      <c r="L31" s="14"/>
    </row>
    <row r="32" spans="1:12" ht="18.75" customHeight="1">
      <c r="A32" s="109">
        <v>2025</v>
      </c>
      <c r="B32" s="110" t="s">
        <v>240</v>
      </c>
      <c r="C32" s="189">
        <v>0</v>
      </c>
      <c r="D32" s="189">
        <v>0</v>
      </c>
      <c r="E32" s="219">
        <f t="shared" si="0"/>
        <v>0</v>
      </c>
      <c r="F32" s="289" t="s">
        <v>243</v>
      </c>
      <c r="G32" s="290"/>
      <c r="H32" s="291"/>
      <c r="I32" s="317" t="s">
        <v>243</v>
      </c>
      <c r="J32" s="293"/>
      <c r="K32" s="97"/>
      <c r="L32" s="14"/>
    </row>
    <row r="33" spans="1:12" ht="18.75" customHeight="1">
      <c r="A33" s="109">
        <v>2025</v>
      </c>
      <c r="B33" s="110" t="s">
        <v>242</v>
      </c>
      <c r="C33" s="189">
        <v>0</v>
      </c>
      <c r="D33" s="189">
        <v>0</v>
      </c>
      <c r="E33" s="219">
        <f t="shared" si="0"/>
        <v>0</v>
      </c>
      <c r="F33" s="289" t="s">
        <v>243</v>
      </c>
      <c r="G33" s="290"/>
      <c r="H33" s="291"/>
      <c r="I33" s="292" t="s">
        <v>243</v>
      </c>
      <c r="J33" s="293"/>
      <c r="K33" s="97"/>
      <c r="L33" s="140"/>
    </row>
    <row r="34" spans="1:12" ht="328.5" customHeight="1">
      <c r="A34" s="109">
        <v>2025</v>
      </c>
      <c r="B34" s="110" t="s">
        <v>235</v>
      </c>
      <c r="C34" s="189">
        <v>0.5</v>
      </c>
      <c r="D34" s="189">
        <v>0.5</v>
      </c>
      <c r="E34" s="219">
        <f t="shared" si="0"/>
        <v>1</v>
      </c>
      <c r="F34" s="376" t="s">
        <v>451</v>
      </c>
      <c r="G34" s="377"/>
      <c r="H34" s="378"/>
      <c r="I34" s="287" t="s">
        <v>452</v>
      </c>
      <c r="J34" s="288"/>
      <c r="K34" s="97"/>
      <c r="L34" s="14"/>
    </row>
    <row r="35" spans="1:12" ht="262.5" customHeight="1">
      <c r="A35" s="109">
        <v>2025</v>
      </c>
      <c r="B35" s="110" t="s">
        <v>238</v>
      </c>
      <c r="C35" s="189">
        <v>0.5</v>
      </c>
      <c r="D35" s="189">
        <v>0.5</v>
      </c>
      <c r="E35" s="219">
        <f t="shared" si="0"/>
        <v>1</v>
      </c>
      <c r="F35" s="379" t="s">
        <v>453</v>
      </c>
      <c r="G35" s="380"/>
      <c r="H35" s="381"/>
      <c r="I35" s="299" t="s">
        <v>454</v>
      </c>
      <c r="J35" s="300"/>
      <c r="K35" s="97"/>
      <c r="L35" s="14"/>
    </row>
    <row r="36" spans="1:12" ht="18.75" customHeight="1">
      <c r="A36" s="109">
        <v>2026</v>
      </c>
      <c r="B36" s="110" t="s">
        <v>240</v>
      </c>
      <c r="C36" s="189">
        <v>0</v>
      </c>
      <c r="D36" s="189">
        <v>0</v>
      </c>
      <c r="E36" s="219">
        <f t="shared" si="0"/>
        <v>0</v>
      </c>
      <c r="F36" s="289" t="s">
        <v>455</v>
      </c>
      <c r="G36" s="290"/>
      <c r="H36" s="291"/>
      <c r="I36" s="292" t="s">
        <v>455</v>
      </c>
      <c r="J36" s="293"/>
      <c r="K36" s="97"/>
      <c r="L36" s="14"/>
    </row>
    <row r="37" spans="1:12" ht="18.75" customHeight="1">
      <c r="A37" s="109">
        <v>2026</v>
      </c>
      <c r="B37" s="110" t="s">
        <v>242</v>
      </c>
      <c r="C37" s="189">
        <v>0</v>
      </c>
      <c r="D37" s="189">
        <v>0</v>
      </c>
      <c r="E37" s="219">
        <f t="shared" si="0"/>
        <v>0</v>
      </c>
      <c r="F37" s="289" t="s">
        <v>455</v>
      </c>
      <c r="G37" s="290"/>
      <c r="H37" s="291"/>
      <c r="I37" s="292" t="s">
        <v>455</v>
      </c>
      <c r="J37" s="293"/>
      <c r="K37" s="97"/>
      <c r="L37" s="14"/>
    </row>
    <row r="38" spans="1:12" ht="18.75" customHeight="1">
      <c r="A38" s="109">
        <v>2026</v>
      </c>
      <c r="B38" s="110" t="s">
        <v>235</v>
      </c>
      <c r="C38" s="189">
        <v>0</v>
      </c>
      <c r="D38" s="189">
        <v>0</v>
      </c>
      <c r="E38" s="219">
        <f t="shared" si="0"/>
        <v>0</v>
      </c>
      <c r="F38" s="289" t="s">
        <v>455</v>
      </c>
      <c r="G38" s="290"/>
      <c r="H38" s="291"/>
      <c r="I38" s="292" t="s">
        <v>455</v>
      </c>
      <c r="J38" s="293"/>
      <c r="K38" s="97"/>
      <c r="L38" s="14"/>
    </row>
    <row r="39" spans="1:12" ht="18.75" customHeight="1">
      <c r="A39" s="109">
        <v>2026</v>
      </c>
      <c r="B39" s="110" t="s">
        <v>238</v>
      </c>
      <c r="C39" s="189">
        <v>0</v>
      </c>
      <c r="D39" s="189">
        <v>0</v>
      </c>
      <c r="E39" s="219">
        <f t="shared" si="0"/>
        <v>0</v>
      </c>
      <c r="F39" s="289" t="s">
        <v>455</v>
      </c>
      <c r="G39" s="290"/>
      <c r="H39" s="291"/>
      <c r="I39" s="292" t="s">
        <v>455</v>
      </c>
      <c r="J39" s="293"/>
      <c r="K39" s="97"/>
      <c r="L39" s="14"/>
    </row>
    <row r="40" spans="1:12" ht="18.75" customHeight="1">
      <c r="A40" s="109">
        <v>2027</v>
      </c>
      <c r="B40" s="110" t="s">
        <v>240</v>
      </c>
      <c r="C40" s="189">
        <v>0</v>
      </c>
      <c r="D40" s="189">
        <v>0</v>
      </c>
      <c r="E40" s="219">
        <f t="shared" si="0"/>
        <v>0</v>
      </c>
      <c r="F40" s="289" t="s">
        <v>455</v>
      </c>
      <c r="G40" s="290"/>
      <c r="H40" s="291"/>
      <c r="I40" s="292" t="s">
        <v>455</v>
      </c>
      <c r="J40" s="293"/>
      <c r="K40" s="97"/>
      <c r="L40" s="14"/>
    </row>
    <row r="41" spans="1:12" ht="18.75" customHeight="1">
      <c r="A41" s="109">
        <v>2027</v>
      </c>
      <c r="B41" s="110" t="s">
        <v>242</v>
      </c>
      <c r="C41" s="189">
        <v>0</v>
      </c>
      <c r="D41" s="189">
        <v>0</v>
      </c>
      <c r="E41" s="219">
        <f t="shared" si="0"/>
        <v>0</v>
      </c>
      <c r="F41" s="289" t="s">
        <v>455</v>
      </c>
      <c r="G41" s="290"/>
      <c r="H41" s="291"/>
      <c r="I41" s="292" t="s">
        <v>455</v>
      </c>
      <c r="J41" s="293"/>
      <c r="K41" s="97"/>
      <c r="L41" s="14"/>
    </row>
    <row r="42" spans="1:12" ht="18.75" customHeight="1">
      <c r="A42" s="109">
        <v>2027</v>
      </c>
      <c r="B42" s="110" t="s">
        <v>235</v>
      </c>
      <c r="C42" s="189">
        <v>0</v>
      </c>
      <c r="D42" s="189">
        <v>0</v>
      </c>
      <c r="E42" s="219">
        <f t="shared" si="0"/>
        <v>0</v>
      </c>
      <c r="F42" s="289" t="s">
        <v>455</v>
      </c>
      <c r="G42" s="290"/>
      <c r="H42" s="291"/>
      <c r="I42" s="292" t="s">
        <v>455</v>
      </c>
      <c r="J42" s="293"/>
      <c r="K42" s="97"/>
      <c r="L42" s="14"/>
    </row>
    <row r="43" spans="1:12" ht="18.75" customHeight="1">
      <c r="A43" s="109">
        <v>2027</v>
      </c>
      <c r="B43" s="110" t="s">
        <v>238</v>
      </c>
      <c r="C43" s="189">
        <v>0</v>
      </c>
      <c r="D43" s="189">
        <v>0</v>
      </c>
      <c r="E43" s="219">
        <f t="shared" si="0"/>
        <v>0</v>
      </c>
      <c r="F43" s="289" t="s">
        <v>455</v>
      </c>
      <c r="G43" s="290"/>
      <c r="H43" s="291"/>
      <c r="I43" s="292" t="s">
        <v>455</v>
      </c>
      <c r="J43" s="293"/>
      <c r="K43" s="97"/>
      <c r="L43" s="14"/>
    </row>
    <row r="44" spans="1:12" ht="18.75" customHeight="1">
      <c r="A44" s="109">
        <v>2028</v>
      </c>
      <c r="B44" s="110" t="s">
        <v>240</v>
      </c>
      <c r="C44" s="189">
        <v>0</v>
      </c>
      <c r="D44" s="189">
        <v>0</v>
      </c>
      <c r="E44" s="219">
        <f t="shared" si="0"/>
        <v>0</v>
      </c>
      <c r="F44" s="289" t="s">
        <v>455</v>
      </c>
      <c r="G44" s="290"/>
      <c r="H44" s="291"/>
      <c r="I44" s="292" t="s">
        <v>455</v>
      </c>
      <c r="J44" s="293"/>
      <c r="K44" s="97"/>
      <c r="L44" s="14"/>
    </row>
    <row r="45" spans="1:12" ht="18.75" customHeight="1">
      <c r="A45" s="109">
        <v>2028</v>
      </c>
      <c r="B45" s="110" t="s">
        <v>242</v>
      </c>
      <c r="C45" s="189">
        <v>0</v>
      </c>
      <c r="D45" s="189">
        <v>0</v>
      </c>
      <c r="E45" s="219">
        <f t="shared" si="0"/>
        <v>0</v>
      </c>
      <c r="F45" s="289" t="s">
        <v>455</v>
      </c>
      <c r="G45" s="290"/>
      <c r="H45" s="291"/>
      <c r="I45" s="292" t="s">
        <v>455</v>
      </c>
      <c r="J45" s="293"/>
      <c r="K45" s="141"/>
      <c r="L45" s="56"/>
    </row>
  </sheetData>
  <mergeCells count="51">
    <mergeCell ref="C1:H4"/>
    <mergeCell ref="C9:J9"/>
    <mergeCell ref="B6:J6"/>
    <mergeCell ref="B19:J19"/>
    <mergeCell ref="B15:J15"/>
    <mergeCell ref="B16:J16"/>
    <mergeCell ref="B17:J17"/>
    <mergeCell ref="B18:J18"/>
    <mergeCell ref="B13:J13"/>
    <mergeCell ref="B8:J8"/>
    <mergeCell ref="B10:J10"/>
    <mergeCell ref="B11:J11"/>
    <mergeCell ref="B12:J12"/>
    <mergeCell ref="B14:J14"/>
    <mergeCell ref="B7:J7"/>
    <mergeCell ref="F31:H31"/>
    <mergeCell ref="I31:J31"/>
    <mergeCell ref="F37:H37"/>
    <mergeCell ref="I37:J37"/>
    <mergeCell ref="F38:H38"/>
    <mergeCell ref="I38:J38"/>
    <mergeCell ref="F35:H35"/>
    <mergeCell ref="I35:J35"/>
    <mergeCell ref="F36:H36"/>
    <mergeCell ref="I36:J36"/>
    <mergeCell ref="F32:H32"/>
    <mergeCell ref="I32:J32"/>
    <mergeCell ref="F33:H33"/>
    <mergeCell ref="I33:J33"/>
    <mergeCell ref="F34:H34"/>
    <mergeCell ref="I34:J34"/>
    <mergeCell ref="A28:J28"/>
    <mergeCell ref="B21:G21"/>
    <mergeCell ref="F29:H29"/>
    <mergeCell ref="I29:J29"/>
    <mergeCell ref="F30:H30"/>
    <mergeCell ref="I30:J30"/>
    <mergeCell ref="F40:H40"/>
    <mergeCell ref="I40:J40"/>
    <mergeCell ref="F39:H39"/>
    <mergeCell ref="I39:J39"/>
    <mergeCell ref="F44:H44"/>
    <mergeCell ref="I44:J44"/>
    <mergeCell ref="F45:H45"/>
    <mergeCell ref="I45:J45"/>
    <mergeCell ref="F41:H41"/>
    <mergeCell ref="I41:J41"/>
    <mergeCell ref="F42:H42"/>
    <mergeCell ref="I42:J42"/>
    <mergeCell ref="F43:H43"/>
    <mergeCell ref="I43:J43"/>
  </mergeCells>
  <pageMargins left="0.7" right="0.7" top="0.75" bottom="0.75" header="0.3" footer="0.3"/>
  <pageSetup scale="43" orientation="portrait"/>
  <headerFooter>
    <oddFooter>&amp;C&amp;"Aptos Narrow,Regular"&amp;11&amp;K000000
&amp;"Calibri,Regular"&amp;10 Confidencial - Nota foro Publica Consumición ir Distribución</oddFooter>
  </headerFooter>
  <ignoredErrors>
    <ignoredError sqref="J3:J4" numberStoredAsText="1"/>
    <ignoredError sqref="B24:C24" formulaRange="1"/>
  </ignoredError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sheetPr>
  <dimension ref="A1:L45"/>
  <sheetViews>
    <sheetView showGridLines="0" topLeftCell="A10" workbookViewId="0"/>
  </sheetViews>
  <sheetFormatPr baseColWidth="10" defaultColWidth="10.7109375" defaultRowHeight="15" customHeight="1"/>
  <cols>
    <col min="1" max="1" width="45.42578125" style="1" customWidth="1"/>
    <col min="2" max="10" width="21.42578125" style="1" customWidth="1"/>
    <col min="11" max="13" width="10.7109375" style="1" customWidth="1"/>
    <col min="14" max="16384" width="10.7109375" style="1"/>
  </cols>
  <sheetData>
    <row r="1" spans="1:12" ht="23.25" customHeight="1">
      <c r="A1" s="6"/>
      <c r="B1" s="76"/>
      <c r="C1" s="301" t="s">
        <v>189</v>
      </c>
      <c r="D1" s="302"/>
      <c r="E1" s="302"/>
      <c r="F1" s="302"/>
      <c r="G1" s="302"/>
      <c r="H1" s="302"/>
      <c r="I1" s="77" t="s">
        <v>1</v>
      </c>
      <c r="J1" s="78" t="s">
        <v>2</v>
      </c>
      <c r="K1" s="9"/>
      <c r="L1" s="10"/>
    </row>
    <row r="2" spans="1:12" ht="23.25" customHeight="1">
      <c r="A2" s="11"/>
      <c r="B2" s="79"/>
      <c r="C2" s="303"/>
      <c r="D2" s="303"/>
      <c r="E2" s="303"/>
      <c r="F2" s="303"/>
      <c r="G2" s="303"/>
      <c r="H2" s="303"/>
      <c r="I2" s="80" t="s">
        <v>3</v>
      </c>
      <c r="J2" s="81">
        <v>4</v>
      </c>
      <c r="K2" s="11"/>
      <c r="L2" s="14"/>
    </row>
    <row r="3" spans="1:12" ht="23.25" customHeight="1">
      <c r="A3" s="11"/>
      <c r="B3" s="79"/>
      <c r="C3" s="303"/>
      <c r="D3" s="303"/>
      <c r="E3" s="303"/>
      <c r="F3" s="303"/>
      <c r="G3" s="303"/>
      <c r="H3" s="303"/>
      <c r="I3" s="80" t="s">
        <v>4</v>
      </c>
      <c r="J3" s="179" t="s">
        <v>5</v>
      </c>
      <c r="K3" s="11"/>
      <c r="L3" s="14"/>
    </row>
    <row r="4" spans="1:12" ht="23.25" customHeight="1">
      <c r="A4" s="15"/>
      <c r="B4" s="82"/>
      <c r="C4" s="304"/>
      <c r="D4" s="304"/>
      <c r="E4" s="304"/>
      <c r="F4" s="304"/>
      <c r="G4" s="304"/>
      <c r="H4" s="304"/>
      <c r="I4" s="83" t="s">
        <v>6</v>
      </c>
      <c r="J4" s="180" t="s">
        <v>7</v>
      </c>
      <c r="K4" s="11"/>
      <c r="L4" s="14"/>
    </row>
    <row r="5" spans="1:12" ht="30" customHeight="1">
      <c r="A5" s="84"/>
      <c r="B5" s="85"/>
      <c r="C5" s="85"/>
      <c r="D5" s="85"/>
      <c r="E5" s="85"/>
      <c r="F5" s="85"/>
      <c r="G5" s="85"/>
      <c r="H5" s="85"/>
      <c r="I5" s="86"/>
      <c r="J5" s="139"/>
      <c r="K5" s="20"/>
      <c r="L5" s="14"/>
    </row>
    <row r="6" spans="1:12" ht="30" customHeight="1">
      <c r="A6" s="88" t="s">
        <v>317</v>
      </c>
      <c r="B6" s="305" t="s">
        <v>154</v>
      </c>
      <c r="C6" s="306"/>
      <c r="D6" s="306"/>
      <c r="E6" s="306"/>
      <c r="F6" s="306"/>
      <c r="G6" s="306"/>
      <c r="H6" s="306"/>
      <c r="I6" s="306"/>
      <c r="J6" s="306"/>
      <c r="K6" s="97"/>
      <c r="L6" s="14"/>
    </row>
    <row r="7" spans="1:12" ht="30" customHeight="1">
      <c r="A7" s="258" t="s">
        <v>190</v>
      </c>
      <c r="B7" s="314" t="s">
        <v>269</v>
      </c>
      <c r="C7" s="315"/>
      <c r="D7" s="315"/>
      <c r="E7" s="315"/>
      <c r="F7" s="315"/>
      <c r="G7" s="315"/>
      <c r="H7" s="315"/>
      <c r="I7" s="315"/>
      <c r="J7" s="316"/>
      <c r="K7" s="97"/>
      <c r="L7" s="14"/>
    </row>
    <row r="8" spans="1:12" ht="30" customHeight="1">
      <c r="A8" s="88" t="s">
        <v>319</v>
      </c>
      <c r="B8" s="307" t="s">
        <v>424</v>
      </c>
      <c r="C8" s="308"/>
      <c r="D8" s="308"/>
      <c r="E8" s="308"/>
      <c r="F8" s="308"/>
      <c r="G8" s="308"/>
      <c r="H8" s="308"/>
      <c r="I8" s="308"/>
      <c r="J8" s="309"/>
      <c r="K8" s="97"/>
      <c r="L8" s="14"/>
    </row>
    <row r="9" spans="1:12" ht="30" customHeight="1">
      <c r="A9" s="88" t="s">
        <v>320</v>
      </c>
      <c r="B9" s="90" t="s">
        <v>456</v>
      </c>
      <c r="C9" s="426" t="s">
        <v>457</v>
      </c>
      <c r="D9" s="427"/>
      <c r="E9" s="427"/>
      <c r="F9" s="427"/>
      <c r="G9" s="427"/>
      <c r="H9" s="427"/>
      <c r="I9" s="427"/>
      <c r="J9" s="428"/>
      <c r="K9" s="97"/>
      <c r="L9" s="14"/>
    </row>
    <row r="10" spans="1:12" ht="30" customHeight="1">
      <c r="A10" s="88" t="s">
        <v>323</v>
      </c>
      <c r="B10" s="305" t="s">
        <v>458</v>
      </c>
      <c r="C10" s="306"/>
      <c r="D10" s="306"/>
      <c r="E10" s="306"/>
      <c r="F10" s="306"/>
      <c r="G10" s="306"/>
      <c r="H10" s="306"/>
      <c r="I10" s="306"/>
      <c r="J10" s="306"/>
      <c r="K10" s="97"/>
      <c r="L10" s="14"/>
    </row>
    <row r="11" spans="1:12" ht="30" customHeight="1">
      <c r="A11" s="88" t="s">
        <v>325</v>
      </c>
      <c r="B11" s="305" t="s">
        <v>458</v>
      </c>
      <c r="C11" s="306"/>
      <c r="D11" s="306"/>
      <c r="E11" s="306"/>
      <c r="F11" s="306"/>
      <c r="G11" s="306"/>
      <c r="H11" s="306"/>
      <c r="I11" s="306"/>
      <c r="J11" s="306"/>
      <c r="K11" s="97"/>
      <c r="L11" s="14"/>
    </row>
    <row r="12" spans="1:12" ht="30" customHeight="1">
      <c r="A12" s="88" t="s">
        <v>200</v>
      </c>
      <c r="B12" s="305" t="s">
        <v>459</v>
      </c>
      <c r="C12" s="306"/>
      <c r="D12" s="306"/>
      <c r="E12" s="306"/>
      <c r="F12" s="306"/>
      <c r="G12" s="306"/>
      <c r="H12" s="306"/>
      <c r="I12" s="306"/>
      <c r="J12" s="306"/>
      <c r="K12" s="97"/>
      <c r="L12" s="14"/>
    </row>
    <row r="13" spans="1:12" ht="30" customHeight="1">
      <c r="A13" s="88" t="s">
        <v>202</v>
      </c>
      <c r="B13" s="305" t="s">
        <v>203</v>
      </c>
      <c r="C13" s="306"/>
      <c r="D13" s="306"/>
      <c r="E13" s="306"/>
      <c r="F13" s="306"/>
      <c r="G13" s="306"/>
      <c r="H13" s="306"/>
      <c r="I13" s="306"/>
      <c r="J13" s="306"/>
      <c r="K13" s="97"/>
      <c r="L13" s="14"/>
    </row>
    <row r="14" spans="1:12" ht="30" customHeight="1">
      <c r="A14" s="88" t="s">
        <v>204</v>
      </c>
      <c r="B14" s="311" t="s">
        <v>205</v>
      </c>
      <c r="C14" s="312"/>
      <c r="D14" s="312"/>
      <c r="E14" s="312"/>
      <c r="F14" s="312"/>
      <c r="G14" s="312"/>
      <c r="H14" s="312"/>
      <c r="I14" s="312"/>
      <c r="J14" s="313"/>
      <c r="K14" s="97"/>
      <c r="L14" s="14"/>
    </row>
    <row r="15" spans="1:12" ht="30" customHeight="1">
      <c r="A15" s="88" t="s">
        <v>206</v>
      </c>
      <c r="B15" s="432" t="s">
        <v>460</v>
      </c>
      <c r="C15" s="433"/>
      <c r="D15" s="433"/>
      <c r="E15" s="433"/>
      <c r="F15" s="433"/>
      <c r="G15" s="433"/>
      <c r="H15" s="433"/>
      <c r="I15" s="433"/>
      <c r="J15" s="433"/>
      <c r="K15" s="97"/>
      <c r="L15" s="14"/>
    </row>
    <row r="16" spans="1:12" ht="30" customHeight="1">
      <c r="A16" s="88" t="s">
        <v>208</v>
      </c>
      <c r="B16" s="432" t="s">
        <v>461</v>
      </c>
      <c r="C16" s="433"/>
      <c r="D16" s="433"/>
      <c r="E16" s="433"/>
      <c r="F16" s="433"/>
      <c r="G16" s="433"/>
      <c r="H16" s="433"/>
      <c r="I16" s="433"/>
      <c r="J16" s="433"/>
      <c r="K16" s="97"/>
      <c r="L16" s="14"/>
    </row>
    <row r="17" spans="1:12" ht="30" customHeight="1">
      <c r="A17" s="88" t="s">
        <v>210</v>
      </c>
      <c r="B17" s="432" t="s">
        <v>152</v>
      </c>
      <c r="C17" s="433"/>
      <c r="D17" s="433"/>
      <c r="E17" s="433"/>
      <c r="F17" s="433"/>
      <c r="G17" s="433"/>
      <c r="H17" s="433"/>
      <c r="I17" s="433"/>
      <c r="J17" s="433"/>
      <c r="K17" s="97"/>
      <c r="L17" s="14"/>
    </row>
    <row r="18" spans="1:12" ht="30" customHeight="1">
      <c r="A18" s="88" t="s">
        <v>330</v>
      </c>
      <c r="B18" s="434">
        <v>0</v>
      </c>
      <c r="C18" s="434"/>
      <c r="D18" s="434"/>
      <c r="E18" s="434"/>
      <c r="F18" s="435"/>
      <c r="G18" s="434"/>
      <c r="H18" s="434"/>
      <c r="I18" s="434"/>
      <c r="J18" s="434"/>
      <c r="K18" s="97"/>
      <c r="L18" s="14"/>
    </row>
    <row r="19" spans="1:12" ht="30" customHeight="1">
      <c r="A19" s="88" t="s">
        <v>213</v>
      </c>
      <c r="B19" s="305" t="s">
        <v>214</v>
      </c>
      <c r="C19" s="306"/>
      <c r="D19" s="306"/>
      <c r="E19" s="306"/>
      <c r="F19" s="306"/>
      <c r="G19" s="306"/>
      <c r="H19" s="306"/>
      <c r="I19" s="306"/>
      <c r="J19" s="306"/>
      <c r="K19" s="97"/>
      <c r="L19" s="14"/>
    </row>
    <row r="20" spans="1:12" ht="30" customHeight="1">
      <c r="A20" s="91"/>
      <c r="B20" s="92"/>
      <c r="C20" s="92"/>
      <c r="D20" s="92"/>
      <c r="E20" s="92"/>
      <c r="F20" s="92"/>
      <c r="G20" s="92"/>
      <c r="H20" s="93"/>
      <c r="I20" s="93"/>
      <c r="J20" s="93"/>
      <c r="K20" s="20"/>
      <c r="L20" s="14"/>
    </row>
    <row r="21" spans="1:12" ht="30" customHeight="1">
      <c r="A21" s="95"/>
      <c r="B21" s="294" t="s">
        <v>215</v>
      </c>
      <c r="C21" s="295"/>
      <c r="D21" s="295"/>
      <c r="E21" s="295"/>
      <c r="F21" s="295"/>
      <c r="G21" s="295"/>
      <c r="H21" s="97"/>
      <c r="I21" s="20"/>
      <c r="J21" s="20"/>
      <c r="K21" s="20"/>
      <c r="L21" s="14"/>
    </row>
    <row r="22" spans="1:12" ht="30" customHeight="1">
      <c r="A22" s="98"/>
      <c r="B22" s="99" t="s">
        <v>216</v>
      </c>
      <c r="C22" s="99" t="s">
        <v>217</v>
      </c>
      <c r="D22" s="99" t="s">
        <v>218</v>
      </c>
      <c r="E22" s="99" t="s">
        <v>219</v>
      </c>
      <c r="F22" s="99" t="s">
        <v>220</v>
      </c>
      <c r="G22" s="99" t="s">
        <v>221</v>
      </c>
      <c r="H22" s="97"/>
      <c r="I22" s="20"/>
      <c r="J22" s="20"/>
      <c r="K22" s="20"/>
      <c r="L22" s="14"/>
    </row>
    <row r="23" spans="1:12" ht="30" customHeight="1">
      <c r="A23" s="100" t="s">
        <v>222</v>
      </c>
      <c r="B23" s="176">
        <v>0</v>
      </c>
      <c r="C23" s="176">
        <v>3</v>
      </c>
      <c r="D23" s="176">
        <v>0</v>
      </c>
      <c r="E23" s="176">
        <v>0</v>
      </c>
      <c r="F23" s="176">
        <v>0</v>
      </c>
      <c r="G23" s="177">
        <f>SUM(B23:F23)</f>
        <v>3</v>
      </c>
      <c r="H23" s="97"/>
      <c r="I23" s="20"/>
      <c r="J23" s="20"/>
      <c r="K23" s="20"/>
      <c r="L23" s="14"/>
    </row>
    <row r="24" spans="1:12" ht="30" customHeight="1">
      <c r="A24" s="100" t="s">
        <v>223</v>
      </c>
      <c r="B24" s="220">
        <f>SUM(D30:D31)</f>
        <v>0</v>
      </c>
      <c r="C24" s="220">
        <f>SUM(D32:D35)</f>
        <v>3</v>
      </c>
      <c r="D24" s="220">
        <f>SUM(D36:D39)</f>
        <v>0</v>
      </c>
      <c r="E24" s="220">
        <f>SUM(D40:D43)</f>
        <v>0</v>
      </c>
      <c r="F24" s="220">
        <f>SUM(D44:D45)</f>
        <v>0</v>
      </c>
      <c r="G24" s="194">
        <f>SUM(B24:F24)</f>
        <v>3</v>
      </c>
      <c r="H24" s="97"/>
      <c r="I24" s="20"/>
      <c r="J24" s="20"/>
      <c r="K24" s="20"/>
      <c r="L24" s="14"/>
    </row>
    <row r="25" spans="1:12" ht="30" customHeight="1">
      <c r="A25" s="100" t="s">
        <v>224</v>
      </c>
      <c r="B25" s="103">
        <f>IFERROR(IF(B24/B23&gt;100%,100%,B24/B23),0)</f>
        <v>0</v>
      </c>
      <c r="C25" s="103">
        <f>IFERROR(IF(C24/C23&gt;100%,100%,C24/C23),0)</f>
        <v>1</v>
      </c>
      <c r="D25" s="103">
        <f>IFERROR(IF(D24/D23&gt;100%,100%,D24/D23),0)</f>
        <v>0</v>
      </c>
      <c r="E25" s="103">
        <f>IFERROR(IF(E24/E23&gt;100%,100%,E24/E23),0)</f>
        <v>0</v>
      </c>
      <c r="F25" s="103">
        <f>IFERROR(IF(F24/F23&gt;100%,100%,F24/F23),0)</f>
        <v>0</v>
      </c>
      <c r="G25" s="104" t="s">
        <v>225</v>
      </c>
      <c r="H25" s="97"/>
      <c r="I25" s="20"/>
      <c r="J25" s="20"/>
      <c r="K25" s="20"/>
      <c r="L25" s="14"/>
    </row>
    <row r="26" spans="1:12" ht="30" customHeight="1">
      <c r="A26" s="100" t="s">
        <v>226</v>
      </c>
      <c r="B26" s="103">
        <f>B24/G23</f>
        <v>0</v>
      </c>
      <c r="C26" s="103">
        <f>(C24/G23)+B26</f>
        <v>1</v>
      </c>
      <c r="D26" s="103">
        <f>C26</f>
        <v>1</v>
      </c>
      <c r="E26" s="103">
        <f>D26</f>
        <v>1</v>
      </c>
      <c r="F26" s="103">
        <f>E26</f>
        <v>1</v>
      </c>
      <c r="G26" s="103">
        <f>MAX(B26:F26)</f>
        <v>1</v>
      </c>
      <c r="H26" s="97"/>
      <c r="I26" s="20"/>
      <c r="J26" s="20"/>
      <c r="K26" s="20"/>
      <c r="L26" s="14"/>
    </row>
    <row r="27" spans="1:12" ht="30" customHeight="1">
      <c r="A27" s="106"/>
      <c r="B27" s="92"/>
      <c r="C27" s="92"/>
      <c r="D27" s="92"/>
      <c r="E27" s="92"/>
      <c r="F27" s="92"/>
      <c r="G27" s="92"/>
      <c r="H27" s="107"/>
      <c r="I27" s="107"/>
      <c r="J27" s="107"/>
      <c r="K27" s="20"/>
      <c r="L27" s="14"/>
    </row>
    <row r="28" spans="1:12" ht="30" customHeight="1">
      <c r="A28" s="294" t="s">
        <v>227</v>
      </c>
      <c r="B28" s="295"/>
      <c r="C28" s="295"/>
      <c r="D28" s="295"/>
      <c r="E28" s="295"/>
      <c r="F28" s="295"/>
      <c r="G28" s="295"/>
      <c r="H28" s="295"/>
      <c r="I28" s="295"/>
      <c r="J28" s="295"/>
      <c r="K28" s="97"/>
      <c r="L28" s="14"/>
    </row>
    <row r="29" spans="1:12" ht="30" customHeight="1">
      <c r="A29" s="96" t="s">
        <v>228</v>
      </c>
      <c r="B29" s="96" t="s">
        <v>229</v>
      </c>
      <c r="C29" s="96" t="s">
        <v>230</v>
      </c>
      <c r="D29" s="96" t="s">
        <v>231</v>
      </c>
      <c r="E29" s="96" t="s">
        <v>232</v>
      </c>
      <c r="F29" s="294" t="s">
        <v>233</v>
      </c>
      <c r="G29" s="295"/>
      <c r="H29" s="295"/>
      <c r="I29" s="294" t="s">
        <v>234</v>
      </c>
      <c r="J29" s="295"/>
      <c r="K29" s="97"/>
      <c r="L29" s="14"/>
    </row>
    <row r="30" spans="1:12" ht="18.75" customHeight="1">
      <c r="A30" s="109">
        <v>2024</v>
      </c>
      <c r="B30" s="110" t="s">
        <v>235</v>
      </c>
      <c r="C30" s="184">
        <v>0</v>
      </c>
      <c r="D30" s="189">
        <v>0</v>
      </c>
      <c r="E30" s="219">
        <f>IFERROR(IF(D30/C30&gt;100%,100%,D30/C30),0)</f>
        <v>0</v>
      </c>
      <c r="F30" s="289" t="s">
        <v>243</v>
      </c>
      <c r="G30" s="290"/>
      <c r="H30" s="291"/>
      <c r="I30" s="317" t="s">
        <v>243</v>
      </c>
      <c r="J30" s="293"/>
      <c r="K30" s="97"/>
      <c r="L30" s="14"/>
    </row>
    <row r="31" spans="1:12" ht="18.75" customHeight="1">
      <c r="A31" s="109">
        <v>2024</v>
      </c>
      <c r="B31" s="110" t="s">
        <v>238</v>
      </c>
      <c r="C31" s="184">
        <v>0</v>
      </c>
      <c r="D31" s="189">
        <v>0</v>
      </c>
      <c r="E31" s="219">
        <f t="shared" ref="E31:E45" si="0">IFERROR(IF(D31/C31&gt;100%,100%,D31/C31),0)</f>
        <v>0</v>
      </c>
      <c r="F31" s="289" t="s">
        <v>243</v>
      </c>
      <c r="G31" s="290"/>
      <c r="H31" s="291"/>
      <c r="I31" s="317" t="s">
        <v>243</v>
      </c>
      <c r="J31" s="293"/>
      <c r="K31" s="97"/>
      <c r="L31" s="14"/>
    </row>
    <row r="32" spans="1:12" ht="18.75" customHeight="1">
      <c r="A32" s="109">
        <v>2025</v>
      </c>
      <c r="B32" s="110" t="s">
        <v>240</v>
      </c>
      <c r="C32" s="184">
        <v>0</v>
      </c>
      <c r="D32" s="189">
        <v>0</v>
      </c>
      <c r="E32" s="219">
        <f t="shared" si="0"/>
        <v>0</v>
      </c>
      <c r="F32" s="289" t="s">
        <v>243</v>
      </c>
      <c r="G32" s="290"/>
      <c r="H32" s="291"/>
      <c r="I32" s="317" t="s">
        <v>243</v>
      </c>
      <c r="J32" s="293"/>
      <c r="K32" s="97"/>
      <c r="L32" s="14"/>
    </row>
    <row r="33" spans="1:12" ht="18.75" customHeight="1">
      <c r="A33" s="109">
        <v>2025</v>
      </c>
      <c r="B33" s="110" t="s">
        <v>242</v>
      </c>
      <c r="C33" s="184">
        <v>0</v>
      </c>
      <c r="D33" s="189">
        <v>0</v>
      </c>
      <c r="E33" s="219">
        <f t="shared" si="0"/>
        <v>0</v>
      </c>
      <c r="F33" s="289" t="s">
        <v>243</v>
      </c>
      <c r="G33" s="290"/>
      <c r="H33" s="291"/>
      <c r="I33" s="317" t="s">
        <v>243</v>
      </c>
      <c r="J33" s="293"/>
      <c r="K33" s="97"/>
      <c r="L33" s="140"/>
    </row>
    <row r="34" spans="1:12" ht="81.75" customHeight="1">
      <c r="A34" s="109">
        <v>2025</v>
      </c>
      <c r="B34" s="110" t="s">
        <v>235</v>
      </c>
      <c r="C34" s="184">
        <v>1</v>
      </c>
      <c r="D34" s="189">
        <v>1</v>
      </c>
      <c r="E34" s="219">
        <f t="shared" si="0"/>
        <v>1</v>
      </c>
      <c r="F34" s="376" t="s">
        <v>462</v>
      </c>
      <c r="G34" s="377"/>
      <c r="H34" s="378"/>
      <c r="I34" s="287" t="s">
        <v>463</v>
      </c>
      <c r="J34" s="288"/>
      <c r="K34" s="97"/>
      <c r="L34" s="14"/>
    </row>
    <row r="35" spans="1:12" ht="205.5" customHeight="1">
      <c r="A35" s="109">
        <v>2025</v>
      </c>
      <c r="B35" s="110" t="s">
        <v>238</v>
      </c>
      <c r="C35" s="184">
        <v>2</v>
      </c>
      <c r="D35" s="189">
        <v>2</v>
      </c>
      <c r="E35" s="219">
        <f t="shared" si="0"/>
        <v>1</v>
      </c>
      <c r="F35" s="379" t="s">
        <v>464</v>
      </c>
      <c r="G35" s="380"/>
      <c r="H35" s="381"/>
      <c r="I35" s="299" t="s">
        <v>465</v>
      </c>
      <c r="J35" s="300"/>
      <c r="K35" s="97"/>
      <c r="L35" s="14"/>
    </row>
    <row r="36" spans="1:12" ht="18.75" customHeight="1">
      <c r="A36" s="109">
        <v>2026</v>
      </c>
      <c r="B36" s="110" t="s">
        <v>240</v>
      </c>
      <c r="C36" s="184">
        <v>0</v>
      </c>
      <c r="D36" s="189">
        <v>0</v>
      </c>
      <c r="E36" s="219">
        <f t="shared" si="0"/>
        <v>0</v>
      </c>
      <c r="F36" s="289" t="s">
        <v>455</v>
      </c>
      <c r="G36" s="290"/>
      <c r="H36" s="291"/>
      <c r="I36" s="292" t="s">
        <v>455</v>
      </c>
      <c r="J36" s="293"/>
      <c r="K36" s="97"/>
      <c r="L36" s="14"/>
    </row>
    <row r="37" spans="1:12" ht="18.75" customHeight="1">
      <c r="A37" s="109">
        <v>2026</v>
      </c>
      <c r="B37" s="110" t="s">
        <v>242</v>
      </c>
      <c r="C37" s="184">
        <v>0</v>
      </c>
      <c r="D37" s="189">
        <v>0</v>
      </c>
      <c r="E37" s="219">
        <f t="shared" si="0"/>
        <v>0</v>
      </c>
      <c r="F37" s="289" t="s">
        <v>455</v>
      </c>
      <c r="G37" s="290"/>
      <c r="H37" s="291"/>
      <c r="I37" s="292" t="s">
        <v>455</v>
      </c>
      <c r="J37" s="293"/>
      <c r="K37" s="97"/>
      <c r="L37" s="14"/>
    </row>
    <row r="38" spans="1:12" ht="18.75" customHeight="1">
      <c r="A38" s="109">
        <v>2026</v>
      </c>
      <c r="B38" s="110" t="s">
        <v>235</v>
      </c>
      <c r="C38" s="184">
        <v>0</v>
      </c>
      <c r="D38" s="189">
        <v>0</v>
      </c>
      <c r="E38" s="219">
        <f t="shared" si="0"/>
        <v>0</v>
      </c>
      <c r="F38" s="289" t="s">
        <v>455</v>
      </c>
      <c r="G38" s="290"/>
      <c r="H38" s="291"/>
      <c r="I38" s="292" t="s">
        <v>455</v>
      </c>
      <c r="J38" s="293"/>
      <c r="K38" s="97"/>
      <c r="L38" s="14"/>
    </row>
    <row r="39" spans="1:12" ht="18.75" customHeight="1">
      <c r="A39" s="109">
        <v>2026</v>
      </c>
      <c r="B39" s="110" t="s">
        <v>238</v>
      </c>
      <c r="C39" s="184">
        <v>0</v>
      </c>
      <c r="D39" s="189">
        <v>0</v>
      </c>
      <c r="E39" s="219">
        <f t="shared" si="0"/>
        <v>0</v>
      </c>
      <c r="F39" s="289" t="s">
        <v>455</v>
      </c>
      <c r="G39" s="290"/>
      <c r="H39" s="291"/>
      <c r="I39" s="292" t="s">
        <v>455</v>
      </c>
      <c r="J39" s="293"/>
      <c r="K39" s="97"/>
      <c r="L39" s="14"/>
    </row>
    <row r="40" spans="1:12" ht="18.75" customHeight="1">
      <c r="A40" s="109">
        <v>2027</v>
      </c>
      <c r="B40" s="110" t="s">
        <v>240</v>
      </c>
      <c r="C40" s="184">
        <v>0</v>
      </c>
      <c r="D40" s="189">
        <v>0</v>
      </c>
      <c r="E40" s="219">
        <f t="shared" si="0"/>
        <v>0</v>
      </c>
      <c r="F40" s="289" t="s">
        <v>455</v>
      </c>
      <c r="G40" s="290"/>
      <c r="H40" s="291"/>
      <c r="I40" s="292" t="s">
        <v>455</v>
      </c>
      <c r="J40" s="293"/>
      <c r="K40" s="97"/>
      <c r="L40" s="14"/>
    </row>
    <row r="41" spans="1:12" ht="18.75" customHeight="1">
      <c r="A41" s="109">
        <v>2027</v>
      </c>
      <c r="B41" s="110" t="s">
        <v>242</v>
      </c>
      <c r="C41" s="184">
        <v>0</v>
      </c>
      <c r="D41" s="189">
        <v>0</v>
      </c>
      <c r="E41" s="219">
        <f t="shared" si="0"/>
        <v>0</v>
      </c>
      <c r="F41" s="289" t="s">
        <v>455</v>
      </c>
      <c r="G41" s="290"/>
      <c r="H41" s="291"/>
      <c r="I41" s="292" t="s">
        <v>455</v>
      </c>
      <c r="J41" s="293"/>
      <c r="K41" s="97"/>
      <c r="L41" s="14"/>
    </row>
    <row r="42" spans="1:12" ht="18.75" customHeight="1">
      <c r="A42" s="109">
        <v>2027</v>
      </c>
      <c r="B42" s="110" t="s">
        <v>235</v>
      </c>
      <c r="C42" s="184">
        <v>0</v>
      </c>
      <c r="D42" s="189">
        <v>0</v>
      </c>
      <c r="E42" s="219">
        <f t="shared" si="0"/>
        <v>0</v>
      </c>
      <c r="F42" s="289" t="s">
        <v>455</v>
      </c>
      <c r="G42" s="290"/>
      <c r="H42" s="291"/>
      <c r="I42" s="292" t="s">
        <v>455</v>
      </c>
      <c r="J42" s="293"/>
      <c r="K42" s="97"/>
      <c r="L42" s="14"/>
    </row>
    <row r="43" spans="1:12" ht="18.75" customHeight="1">
      <c r="A43" s="109">
        <v>2027</v>
      </c>
      <c r="B43" s="110" t="s">
        <v>238</v>
      </c>
      <c r="C43" s="184">
        <v>0</v>
      </c>
      <c r="D43" s="189">
        <v>0</v>
      </c>
      <c r="E43" s="219">
        <f t="shared" si="0"/>
        <v>0</v>
      </c>
      <c r="F43" s="289" t="s">
        <v>455</v>
      </c>
      <c r="G43" s="290"/>
      <c r="H43" s="291"/>
      <c r="I43" s="292" t="s">
        <v>455</v>
      </c>
      <c r="J43" s="293"/>
      <c r="K43" s="97"/>
      <c r="L43" s="14"/>
    </row>
    <row r="44" spans="1:12" ht="18.75" customHeight="1">
      <c r="A44" s="109">
        <v>2028</v>
      </c>
      <c r="B44" s="110" t="s">
        <v>240</v>
      </c>
      <c r="C44" s="184">
        <v>0</v>
      </c>
      <c r="D44" s="189">
        <v>0</v>
      </c>
      <c r="E44" s="219">
        <f t="shared" si="0"/>
        <v>0</v>
      </c>
      <c r="F44" s="289" t="s">
        <v>455</v>
      </c>
      <c r="G44" s="290"/>
      <c r="H44" s="291"/>
      <c r="I44" s="292" t="s">
        <v>455</v>
      </c>
      <c r="J44" s="293"/>
      <c r="K44" s="97"/>
      <c r="L44" s="14"/>
    </row>
    <row r="45" spans="1:12" ht="18.75" customHeight="1">
      <c r="A45" s="109">
        <v>2028</v>
      </c>
      <c r="B45" s="110" t="s">
        <v>242</v>
      </c>
      <c r="C45" s="184">
        <v>0</v>
      </c>
      <c r="D45" s="189">
        <v>0</v>
      </c>
      <c r="E45" s="219">
        <f t="shared" si="0"/>
        <v>0</v>
      </c>
      <c r="F45" s="289" t="s">
        <v>455</v>
      </c>
      <c r="G45" s="290"/>
      <c r="H45" s="291"/>
      <c r="I45" s="292" t="s">
        <v>455</v>
      </c>
      <c r="J45" s="293"/>
      <c r="K45" s="141"/>
      <c r="L45" s="56"/>
    </row>
  </sheetData>
  <mergeCells count="51">
    <mergeCell ref="C1:H4"/>
    <mergeCell ref="C9:J9"/>
    <mergeCell ref="B13:J13"/>
    <mergeCell ref="B6:J6"/>
    <mergeCell ref="B8:J8"/>
    <mergeCell ref="B10:J10"/>
    <mergeCell ref="B11:J11"/>
    <mergeCell ref="B12:J12"/>
    <mergeCell ref="B7:J7"/>
    <mergeCell ref="F29:H29"/>
    <mergeCell ref="I29:J29"/>
    <mergeCell ref="F30:H30"/>
    <mergeCell ref="I30:J30"/>
    <mergeCell ref="F31:H31"/>
    <mergeCell ref="I31:J31"/>
    <mergeCell ref="B14:J14"/>
    <mergeCell ref="A28:J28"/>
    <mergeCell ref="B21:G21"/>
    <mergeCell ref="B16:J16"/>
    <mergeCell ref="B17:J17"/>
    <mergeCell ref="B18:J18"/>
    <mergeCell ref="B19:J19"/>
    <mergeCell ref="B15:J15"/>
    <mergeCell ref="F35:H35"/>
    <mergeCell ref="I35:J35"/>
    <mergeCell ref="F36:H36"/>
    <mergeCell ref="I36:J36"/>
    <mergeCell ref="F37:H37"/>
    <mergeCell ref="I37:J37"/>
    <mergeCell ref="F32:H32"/>
    <mergeCell ref="I32:J32"/>
    <mergeCell ref="F33:H33"/>
    <mergeCell ref="I33:J33"/>
    <mergeCell ref="F34:H34"/>
    <mergeCell ref="I34:J34"/>
    <mergeCell ref="F38:H38"/>
    <mergeCell ref="I38:J38"/>
    <mergeCell ref="F39:H39"/>
    <mergeCell ref="F45:H45"/>
    <mergeCell ref="I45:J45"/>
    <mergeCell ref="I42:J42"/>
    <mergeCell ref="F43:H43"/>
    <mergeCell ref="I43:J43"/>
    <mergeCell ref="F44:H44"/>
    <mergeCell ref="I44:J44"/>
    <mergeCell ref="F40:H40"/>
    <mergeCell ref="I40:J40"/>
    <mergeCell ref="F41:H41"/>
    <mergeCell ref="I41:J41"/>
    <mergeCell ref="F42:H42"/>
    <mergeCell ref="I39:J39"/>
  </mergeCells>
  <pageMargins left="0.7" right="0.7" top="0.75" bottom="0.75" header="0.3" footer="0.3"/>
  <pageSetup scale="43" orientation="portrait"/>
  <headerFooter>
    <oddFooter>&amp;C&amp;"Aptos Narrow,Regular"&amp;11&amp;K000000
&amp;"Calibri,Regular"&amp;10 Confidential - Not for Public Consumption or Distribution</oddFooter>
  </headerFooter>
  <ignoredErrors>
    <ignoredError sqref="J3:J4" numberStoredAsText="1"/>
    <ignoredError sqref="B24:C24" formulaRange="1"/>
  </ignoredErrors>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45"/>
  <sheetViews>
    <sheetView showGridLines="0" topLeftCell="A10" workbookViewId="0"/>
  </sheetViews>
  <sheetFormatPr baseColWidth="10" defaultColWidth="10.85546875" defaultRowHeight="15" customHeight="1"/>
  <cols>
    <col min="1" max="1" width="45" style="1" customWidth="1"/>
    <col min="2" max="10" width="21.42578125" style="1" customWidth="1"/>
    <col min="11" max="13" width="10.85546875" style="1" customWidth="1"/>
    <col min="14" max="16384" width="10.85546875" style="1"/>
  </cols>
  <sheetData>
    <row r="1" spans="1:12" ht="23.25" customHeight="1">
      <c r="A1" s="6"/>
      <c r="B1" s="76"/>
      <c r="C1" s="301" t="s">
        <v>189</v>
      </c>
      <c r="D1" s="302"/>
      <c r="E1" s="302"/>
      <c r="F1" s="302"/>
      <c r="G1" s="302"/>
      <c r="H1" s="302"/>
      <c r="I1" s="77" t="s">
        <v>1</v>
      </c>
      <c r="J1" s="78" t="s">
        <v>2</v>
      </c>
      <c r="K1" s="9"/>
      <c r="L1" s="10"/>
    </row>
    <row r="2" spans="1:12" ht="23.25" customHeight="1">
      <c r="A2" s="11"/>
      <c r="B2" s="79"/>
      <c r="C2" s="303"/>
      <c r="D2" s="303"/>
      <c r="E2" s="303"/>
      <c r="F2" s="303"/>
      <c r="G2" s="303"/>
      <c r="H2" s="303"/>
      <c r="I2" s="80" t="s">
        <v>3</v>
      </c>
      <c r="J2" s="81">
        <v>4</v>
      </c>
      <c r="K2" s="11"/>
      <c r="L2" s="14"/>
    </row>
    <row r="3" spans="1:12" ht="23.25" customHeight="1">
      <c r="A3" s="11"/>
      <c r="B3" s="79"/>
      <c r="C3" s="303"/>
      <c r="D3" s="303"/>
      <c r="E3" s="303"/>
      <c r="F3" s="303"/>
      <c r="G3" s="303"/>
      <c r="H3" s="303"/>
      <c r="I3" s="80" t="s">
        <v>4</v>
      </c>
      <c r="J3" s="179" t="s">
        <v>5</v>
      </c>
      <c r="K3" s="11"/>
      <c r="L3" s="14"/>
    </row>
    <row r="4" spans="1:12" ht="23.25" customHeight="1">
      <c r="A4" s="15"/>
      <c r="B4" s="82"/>
      <c r="C4" s="304"/>
      <c r="D4" s="304"/>
      <c r="E4" s="304"/>
      <c r="F4" s="304"/>
      <c r="G4" s="304"/>
      <c r="H4" s="304"/>
      <c r="I4" s="83" t="s">
        <v>6</v>
      </c>
      <c r="J4" s="180" t="s">
        <v>7</v>
      </c>
      <c r="K4" s="11"/>
      <c r="L4" s="14"/>
    </row>
    <row r="5" spans="1:12" ht="30.75" customHeight="1">
      <c r="A5" s="84"/>
      <c r="B5" s="85"/>
      <c r="C5" s="85"/>
      <c r="D5" s="85"/>
      <c r="E5" s="85"/>
      <c r="F5" s="85"/>
      <c r="G5" s="85"/>
      <c r="H5" s="85"/>
      <c r="I5" s="86"/>
      <c r="J5" s="139"/>
      <c r="K5" s="20"/>
      <c r="L5" s="14"/>
    </row>
    <row r="6" spans="1:12" ht="30.75" customHeight="1">
      <c r="A6" s="88" t="s">
        <v>317</v>
      </c>
      <c r="B6" s="305" t="s">
        <v>162</v>
      </c>
      <c r="C6" s="306"/>
      <c r="D6" s="306"/>
      <c r="E6" s="306"/>
      <c r="F6" s="306"/>
      <c r="G6" s="306"/>
      <c r="H6" s="306"/>
      <c r="I6" s="306"/>
      <c r="J6" s="306"/>
      <c r="K6" s="97"/>
      <c r="L6" s="14"/>
    </row>
    <row r="7" spans="1:12" ht="30.75" customHeight="1">
      <c r="A7" s="258" t="s">
        <v>190</v>
      </c>
      <c r="B7" s="314" t="s">
        <v>269</v>
      </c>
      <c r="C7" s="315"/>
      <c r="D7" s="315"/>
      <c r="E7" s="315"/>
      <c r="F7" s="315"/>
      <c r="G7" s="315"/>
      <c r="H7" s="315"/>
      <c r="I7" s="315"/>
      <c r="J7" s="316"/>
      <c r="K7" s="97"/>
      <c r="L7" s="14"/>
    </row>
    <row r="8" spans="1:12" ht="30.75" customHeight="1">
      <c r="A8" s="88" t="s">
        <v>319</v>
      </c>
      <c r="B8" s="307" t="s">
        <v>424</v>
      </c>
      <c r="C8" s="308"/>
      <c r="D8" s="308"/>
      <c r="E8" s="308"/>
      <c r="F8" s="308"/>
      <c r="G8" s="308"/>
      <c r="H8" s="308"/>
      <c r="I8" s="308"/>
      <c r="J8" s="309"/>
      <c r="K8" s="97"/>
      <c r="L8" s="14"/>
    </row>
    <row r="9" spans="1:12" ht="30.75" customHeight="1">
      <c r="A9" s="88" t="s">
        <v>320</v>
      </c>
      <c r="B9" s="90" t="s">
        <v>466</v>
      </c>
      <c r="C9" s="307" t="s">
        <v>467</v>
      </c>
      <c r="D9" s="308"/>
      <c r="E9" s="308"/>
      <c r="F9" s="308"/>
      <c r="G9" s="308"/>
      <c r="H9" s="308"/>
      <c r="I9" s="308"/>
      <c r="J9" s="309"/>
      <c r="K9" s="97"/>
      <c r="L9" s="14"/>
    </row>
    <row r="10" spans="1:12" ht="30.75" customHeight="1">
      <c r="A10" s="88" t="s">
        <v>323</v>
      </c>
      <c r="B10" s="305" t="s">
        <v>468</v>
      </c>
      <c r="C10" s="306"/>
      <c r="D10" s="306"/>
      <c r="E10" s="306"/>
      <c r="F10" s="306"/>
      <c r="G10" s="306"/>
      <c r="H10" s="306"/>
      <c r="I10" s="306"/>
      <c r="J10" s="306"/>
      <c r="K10" s="97"/>
      <c r="L10" s="14"/>
    </row>
    <row r="11" spans="1:12" ht="30.75" customHeight="1">
      <c r="A11" s="88" t="s">
        <v>325</v>
      </c>
      <c r="B11" s="305" t="s">
        <v>469</v>
      </c>
      <c r="C11" s="306"/>
      <c r="D11" s="306"/>
      <c r="E11" s="306"/>
      <c r="F11" s="306"/>
      <c r="G11" s="306"/>
      <c r="H11" s="306"/>
      <c r="I11" s="306"/>
      <c r="J11" s="306"/>
      <c r="K11" s="97"/>
      <c r="L11" s="14"/>
    </row>
    <row r="12" spans="1:12" ht="30.75" customHeight="1">
      <c r="A12" s="88" t="s">
        <v>200</v>
      </c>
      <c r="B12" s="305" t="s">
        <v>251</v>
      </c>
      <c r="C12" s="306"/>
      <c r="D12" s="306"/>
      <c r="E12" s="306"/>
      <c r="F12" s="306"/>
      <c r="G12" s="306"/>
      <c r="H12" s="306"/>
      <c r="I12" s="306"/>
      <c r="J12" s="306"/>
      <c r="K12" s="97"/>
      <c r="L12" s="14"/>
    </row>
    <row r="13" spans="1:12" ht="30.75" customHeight="1">
      <c r="A13" s="88" t="s">
        <v>202</v>
      </c>
      <c r="B13" s="305" t="s">
        <v>470</v>
      </c>
      <c r="C13" s="306"/>
      <c r="D13" s="306"/>
      <c r="E13" s="306"/>
      <c r="F13" s="306"/>
      <c r="G13" s="306"/>
      <c r="H13" s="306"/>
      <c r="I13" s="306"/>
      <c r="J13" s="306"/>
      <c r="K13" s="97"/>
      <c r="L13" s="14"/>
    </row>
    <row r="14" spans="1:12" ht="30.75" customHeight="1">
      <c r="A14" s="88" t="s">
        <v>204</v>
      </c>
      <c r="B14" s="311" t="s">
        <v>205</v>
      </c>
      <c r="C14" s="312"/>
      <c r="D14" s="312"/>
      <c r="E14" s="312"/>
      <c r="F14" s="312"/>
      <c r="G14" s="312"/>
      <c r="H14" s="312"/>
      <c r="I14" s="312"/>
      <c r="J14" s="313"/>
      <c r="K14" s="97"/>
      <c r="L14" s="14"/>
    </row>
    <row r="15" spans="1:12" ht="30.75" customHeight="1">
      <c r="A15" s="88" t="s">
        <v>206</v>
      </c>
      <c r="B15" s="305" t="s">
        <v>471</v>
      </c>
      <c r="C15" s="306"/>
      <c r="D15" s="306"/>
      <c r="E15" s="306"/>
      <c r="F15" s="306"/>
      <c r="G15" s="306"/>
      <c r="H15" s="306"/>
      <c r="I15" s="306"/>
      <c r="J15" s="306"/>
      <c r="K15" s="97"/>
      <c r="L15" s="14"/>
    </row>
    <row r="16" spans="1:12" ht="30.75" customHeight="1">
      <c r="A16" s="88" t="s">
        <v>208</v>
      </c>
      <c r="B16" s="305" t="s">
        <v>472</v>
      </c>
      <c r="C16" s="306"/>
      <c r="D16" s="306"/>
      <c r="E16" s="306"/>
      <c r="F16" s="306"/>
      <c r="G16" s="306"/>
      <c r="H16" s="306"/>
      <c r="I16" s="306"/>
      <c r="J16" s="306"/>
      <c r="K16" s="97"/>
      <c r="L16" s="14"/>
    </row>
    <row r="17" spans="1:12" ht="30.75" customHeight="1">
      <c r="A17" s="88" t="s">
        <v>210</v>
      </c>
      <c r="B17" s="305" t="s">
        <v>473</v>
      </c>
      <c r="C17" s="306"/>
      <c r="D17" s="306"/>
      <c r="E17" s="306"/>
      <c r="F17" s="306"/>
      <c r="G17" s="306"/>
      <c r="H17" s="306"/>
      <c r="I17" s="306"/>
      <c r="J17" s="306"/>
      <c r="K17" s="97"/>
      <c r="L17" s="14"/>
    </row>
    <row r="18" spans="1:12" ht="30.75" customHeight="1">
      <c r="A18" s="88" t="s">
        <v>330</v>
      </c>
      <c r="B18" s="305" t="s">
        <v>474</v>
      </c>
      <c r="C18" s="306"/>
      <c r="D18" s="306"/>
      <c r="E18" s="306"/>
      <c r="F18" s="306"/>
      <c r="G18" s="306"/>
      <c r="H18" s="306"/>
      <c r="I18" s="306"/>
      <c r="J18" s="306"/>
      <c r="K18" s="97"/>
      <c r="L18" s="14"/>
    </row>
    <row r="19" spans="1:12" ht="30.75" customHeight="1">
      <c r="A19" s="88" t="s">
        <v>213</v>
      </c>
      <c r="B19" s="305" t="s">
        <v>475</v>
      </c>
      <c r="C19" s="306"/>
      <c r="D19" s="306"/>
      <c r="E19" s="306"/>
      <c r="F19" s="306"/>
      <c r="G19" s="306"/>
      <c r="H19" s="306"/>
      <c r="I19" s="306"/>
      <c r="J19" s="306"/>
      <c r="K19" s="97"/>
      <c r="L19" s="14"/>
    </row>
    <row r="20" spans="1:12" ht="30.75" customHeight="1">
      <c r="A20" s="91"/>
      <c r="B20" s="92"/>
      <c r="C20" s="92"/>
      <c r="D20" s="92"/>
      <c r="E20" s="92"/>
      <c r="F20" s="92"/>
      <c r="G20" s="92"/>
      <c r="H20" s="93"/>
      <c r="I20" s="93"/>
      <c r="J20" s="93"/>
      <c r="K20" s="20"/>
      <c r="L20" s="14"/>
    </row>
    <row r="21" spans="1:12" ht="30.75" customHeight="1">
      <c r="A21" s="95"/>
      <c r="B21" s="294" t="s">
        <v>215</v>
      </c>
      <c r="C21" s="295"/>
      <c r="D21" s="295"/>
      <c r="E21" s="295"/>
      <c r="F21" s="295"/>
      <c r="G21" s="295"/>
      <c r="H21" s="97"/>
      <c r="I21" s="20"/>
      <c r="J21" s="20"/>
      <c r="K21" s="20"/>
      <c r="L21" s="14"/>
    </row>
    <row r="22" spans="1:12" ht="30.75" customHeight="1">
      <c r="A22" s="98"/>
      <c r="B22" s="99" t="s">
        <v>216</v>
      </c>
      <c r="C22" s="99" t="s">
        <v>217</v>
      </c>
      <c r="D22" s="99" t="s">
        <v>218</v>
      </c>
      <c r="E22" s="99" t="s">
        <v>219</v>
      </c>
      <c r="F22" s="99" t="s">
        <v>220</v>
      </c>
      <c r="G22" s="99" t="s">
        <v>221</v>
      </c>
      <c r="H22" s="97"/>
      <c r="I22" s="20"/>
      <c r="J22" s="20"/>
      <c r="K22" s="20"/>
      <c r="L22" s="14"/>
    </row>
    <row r="23" spans="1:12" ht="30.75" customHeight="1">
      <c r="A23" s="100" t="s">
        <v>222</v>
      </c>
      <c r="B23" s="174">
        <v>0</v>
      </c>
      <c r="C23" s="174">
        <v>0.25</v>
      </c>
      <c r="D23" s="174">
        <v>0.5</v>
      </c>
      <c r="E23" s="174">
        <v>0.75</v>
      </c>
      <c r="F23" s="174">
        <v>1</v>
      </c>
      <c r="G23" s="105">
        <v>1</v>
      </c>
      <c r="H23" s="97"/>
      <c r="I23" s="20"/>
      <c r="J23" s="20"/>
      <c r="K23" s="20"/>
      <c r="L23" s="14"/>
    </row>
    <row r="24" spans="1:12" ht="30.75" customHeight="1">
      <c r="A24" s="100" t="s">
        <v>223</v>
      </c>
      <c r="B24" s="221">
        <f>MAX(D30:D31)</f>
        <v>0</v>
      </c>
      <c r="C24" s="221">
        <f>MAX(D32:D35)</f>
        <v>0.25</v>
      </c>
      <c r="D24" s="221">
        <f>MAX(D36:D39)</f>
        <v>0.4</v>
      </c>
      <c r="E24" s="221">
        <f>MAX(D40:D43)</f>
        <v>0</v>
      </c>
      <c r="F24" s="221">
        <f>MAX(D44:D45)</f>
        <v>0</v>
      </c>
      <c r="G24" s="195">
        <f>MAX(B24:F24)</f>
        <v>0.4</v>
      </c>
      <c r="H24" s="97"/>
      <c r="I24" s="20"/>
      <c r="J24" s="20"/>
      <c r="K24" s="20"/>
      <c r="L24" s="14"/>
    </row>
    <row r="25" spans="1:12" ht="30.75" customHeight="1">
      <c r="A25" s="100" t="s">
        <v>224</v>
      </c>
      <c r="B25" s="103">
        <f>IFERROR(IF(B24/B23&gt;100%,100%,B24/B23),0)</f>
        <v>0</v>
      </c>
      <c r="C25" s="103">
        <f>IFERROR(IF(C24/C23&gt;100%,100%,C24/C23),0)</f>
        <v>1</v>
      </c>
      <c r="D25" s="103">
        <f>IFERROR(IF(D24/D23&gt;100%,100%,D24/D23),"")</f>
        <v>0.8</v>
      </c>
      <c r="E25" s="103">
        <f>IFERROR(IF(E24/E23&gt;100%,100%,E24/E23),"")</f>
        <v>0</v>
      </c>
      <c r="F25" s="103">
        <f>IFERROR(IF(F24/F23&gt;100%,100%,F24/F23),"")</f>
        <v>0</v>
      </c>
      <c r="G25" s="104" t="s">
        <v>225</v>
      </c>
      <c r="H25" s="97"/>
      <c r="I25" s="20"/>
      <c r="J25" s="20"/>
      <c r="K25" s="20"/>
      <c r="L25" s="14"/>
    </row>
    <row r="26" spans="1:12" ht="30.75" customHeight="1">
      <c r="A26" s="100" t="s">
        <v>226</v>
      </c>
      <c r="B26" s="103">
        <f>B24/$G$23</f>
        <v>0</v>
      </c>
      <c r="C26" s="103">
        <f>C24/$G$23</f>
        <v>0.25</v>
      </c>
      <c r="D26" s="103">
        <f>IFERROR(D24/$G$23,"")</f>
        <v>0.4</v>
      </c>
      <c r="E26" s="103">
        <f>IFERROR(E24/$G$23,"")</f>
        <v>0</v>
      </c>
      <c r="F26" s="103">
        <f>IFERROR(F24/$G$23,"")</f>
        <v>0</v>
      </c>
      <c r="G26" s="103">
        <f t="shared" ref="G26" si="0">G24/$G$23</f>
        <v>0.4</v>
      </c>
      <c r="H26" s="97"/>
      <c r="I26" s="20"/>
      <c r="J26" s="20"/>
      <c r="K26" s="20"/>
      <c r="L26" s="14"/>
    </row>
    <row r="27" spans="1:12" ht="30.75" customHeight="1">
      <c r="A27" s="106"/>
      <c r="B27" s="92"/>
      <c r="C27" s="92"/>
      <c r="D27" s="92"/>
      <c r="E27" s="92"/>
      <c r="F27" s="92"/>
      <c r="G27" s="92"/>
      <c r="H27" s="107"/>
      <c r="I27" s="107"/>
      <c r="J27" s="107"/>
      <c r="K27" s="20"/>
      <c r="L27" s="14"/>
    </row>
    <row r="28" spans="1:12" ht="30.75" customHeight="1">
      <c r="A28" s="294" t="s">
        <v>227</v>
      </c>
      <c r="B28" s="295"/>
      <c r="C28" s="295"/>
      <c r="D28" s="295"/>
      <c r="E28" s="295"/>
      <c r="F28" s="295"/>
      <c r="G28" s="295"/>
      <c r="H28" s="295"/>
      <c r="I28" s="295"/>
      <c r="J28" s="295"/>
      <c r="K28" s="97"/>
      <c r="L28" s="14"/>
    </row>
    <row r="29" spans="1:12" ht="30" customHeight="1">
      <c r="A29" s="96" t="s">
        <v>228</v>
      </c>
      <c r="B29" s="96" t="s">
        <v>229</v>
      </c>
      <c r="C29" s="96" t="s">
        <v>230</v>
      </c>
      <c r="D29" s="96" t="s">
        <v>231</v>
      </c>
      <c r="E29" s="96" t="s">
        <v>232</v>
      </c>
      <c r="F29" s="294" t="s">
        <v>233</v>
      </c>
      <c r="G29" s="295"/>
      <c r="H29" s="295"/>
      <c r="I29" s="294" t="s">
        <v>234</v>
      </c>
      <c r="J29" s="295"/>
      <c r="K29" s="97"/>
      <c r="L29" s="14"/>
    </row>
    <row r="30" spans="1:12" ht="18.75" customHeight="1">
      <c r="A30" s="109">
        <v>2024</v>
      </c>
      <c r="B30" s="110" t="s">
        <v>235</v>
      </c>
      <c r="C30" s="113">
        <v>0</v>
      </c>
      <c r="D30" s="198">
        <v>0</v>
      </c>
      <c r="E30" s="219">
        <f>IFERROR(IF(D30/C30&gt;100%,100%,D30/C30),0)</f>
        <v>0</v>
      </c>
      <c r="F30" s="289" t="s">
        <v>243</v>
      </c>
      <c r="G30" s="290"/>
      <c r="H30" s="291"/>
      <c r="I30" s="317" t="s">
        <v>243</v>
      </c>
      <c r="J30" s="293"/>
      <c r="K30" s="97"/>
      <c r="L30" s="14"/>
    </row>
    <row r="31" spans="1:12" ht="18.75" customHeight="1">
      <c r="A31" s="109">
        <v>2024</v>
      </c>
      <c r="B31" s="110" t="s">
        <v>238</v>
      </c>
      <c r="C31" s="113">
        <v>0</v>
      </c>
      <c r="D31" s="198">
        <v>0</v>
      </c>
      <c r="E31" s="219">
        <f t="shared" ref="E31:E45" si="1">IFERROR(IF(D31/C31&gt;100%,100%,D31/C31),0)</f>
        <v>0</v>
      </c>
      <c r="F31" s="289" t="s">
        <v>243</v>
      </c>
      <c r="G31" s="290"/>
      <c r="H31" s="291"/>
      <c r="I31" s="317" t="s">
        <v>243</v>
      </c>
      <c r="J31" s="293"/>
      <c r="K31" s="97"/>
      <c r="L31" s="14"/>
    </row>
    <row r="32" spans="1:12" ht="123.75" customHeight="1">
      <c r="A32" s="109">
        <v>2025</v>
      </c>
      <c r="B32" s="110" t="s">
        <v>240</v>
      </c>
      <c r="C32" s="113">
        <v>0.05</v>
      </c>
      <c r="D32" s="198">
        <v>0.05</v>
      </c>
      <c r="E32" s="219">
        <f t="shared" si="1"/>
        <v>1</v>
      </c>
      <c r="F32" s="289" t="s">
        <v>476</v>
      </c>
      <c r="G32" s="290"/>
      <c r="H32" s="291"/>
      <c r="I32" s="292" t="s">
        <v>477</v>
      </c>
      <c r="J32" s="293"/>
      <c r="K32" s="97"/>
      <c r="L32" s="14"/>
    </row>
    <row r="33" spans="1:12" ht="108.75" customHeight="1">
      <c r="A33" s="109">
        <v>2025</v>
      </c>
      <c r="B33" s="110" t="s">
        <v>242</v>
      </c>
      <c r="C33" s="113">
        <v>0.1</v>
      </c>
      <c r="D33" s="112">
        <v>0.1</v>
      </c>
      <c r="E33" s="219">
        <f t="shared" si="1"/>
        <v>1</v>
      </c>
      <c r="F33" s="373" t="s">
        <v>478</v>
      </c>
      <c r="G33" s="421"/>
      <c r="H33" s="374"/>
      <c r="I33" s="422" t="s">
        <v>479</v>
      </c>
      <c r="J33" s="423"/>
      <c r="K33" s="97"/>
      <c r="L33" s="140"/>
    </row>
    <row r="34" spans="1:12" ht="144" customHeight="1">
      <c r="A34" s="109">
        <v>2025</v>
      </c>
      <c r="B34" s="110" t="s">
        <v>235</v>
      </c>
      <c r="C34" s="113">
        <v>0.15</v>
      </c>
      <c r="D34" s="198">
        <v>0.15</v>
      </c>
      <c r="E34" s="219">
        <f t="shared" si="1"/>
        <v>1</v>
      </c>
      <c r="F34" s="376" t="s">
        <v>480</v>
      </c>
      <c r="G34" s="377"/>
      <c r="H34" s="378"/>
      <c r="I34" s="287" t="s">
        <v>481</v>
      </c>
      <c r="J34" s="288"/>
      <c r="K34" s="97"/>
      <c r="L34" s="14"/>
    </row>
    <row r="35" spans="1:12" ht="105" customHeight="1">
      <c r="A35" s="109">
        <v>2025</v>
      </c>
      <c r="B35" s="110" t="s">
        <v>238</v>
      </c>
      <c r="C35" s="113">
        <f>C23</f>
        <v>0.25</v>
      </c>
      <c r="D35" s="198">
        <v>0.25</v>
      </c>
      <c r="E35" s="219">
        <f t="shared" si="1"/>
        <v>1</v>
      </c>
      <c r="F35" s="379" t="s">
        <v>482</v>
      </c>
      <c r="G35" s="380"/>
      <c r="H35" s="381"/>
      <c r="I35" s="299" t="s">
        <v>483</v>
      </c>
      <c r="J35" s="300"/>
      <c r="K35" s="97"/>
      <c r="L35" s="14"/>
    </row>
    <row r="36" spans="1:12" ht="90" customHeight="1">
      <c r="A36" s="109">
        <v>2026</v>
      </c>
      <c r="B36" s="110" t="s">
        <v>240</v>
      </c>
      <c r="C36" s="276">
        <v>0.3</v>
      </c>
      <c r="D36" s="273">
        <v>0.3</v>
      </c>
      <c r="E36" s="274">
        <v>1</v>
      </c>
      <c r="F36" s="436" t="s">
        <v>484</v>
      </c>
      <c r="G36" s="348"/>
      <c r="H36" s="386"/>
      <c r="I36" s="437" t="s">
        <v>485</v>
      </c>
      <c r="J36" s="438"/>
      <c r="K36" s="97"/>
      <c r="L36" s="14"/>
    </row>
    <row r="37" spans="1:12" ht="152.25" customHeight="1">
      <c r="A37" s="109">
        <v>2026</v>
      </c>
      <c r="B37" s="110" t="s">
        <v>242</v>
      </c>
      <c r="C37" s="113">
        <v>0.4</v>
      </c>
      <c r="D37" s="198">
        <v>0.4</v>
      </c>
      <c r="E37" s="219">
        <f t="shared" si="1"/>
        <v>1</v>
      </c>
      <c r="F37" s="289" t="s">
        <v>486</v>
      </c>
      <c r="G37" s="290"/>
      <c r="H37" s="291"/>
      <c r="I37" s="292" t="s">
        <v>487</v>
      </c>
      <c r="J37" s="293"/>
      <c r="K37" s="97"/>
      <c r="L37" s="14"/>
    </row>
    <row r="38" spans="1:12" ht="18.75" customHeight="1">
      <c r="A38" s="109">
        <v>2026</v>
      </c>
      <c r="B38" s="110" t="s">
        <v>235</v>
      </c>
      <c r="C38" s="113">
        <v>0.45</v>
      </c>
      <c r="D38" s="198"/>
      <c r="E38" s="219">
        <f t="shared" si="1"/>
        <v>0</v>
      </c>
      <c r="F38" s="289"/>
      <c r="G38" s="290"/>
      <c r="H38" s="291"/>
      <c r="I38" s="292"/>
      <c r="J38" s="293"/>
      <c r="K38" s="97"/>
      <c r="L38" s="14"/>
    </row>
    <row r="39" spans="1:12" ht="18.75" customHeight="1">
      <c r="A39" s="109">
        <v>2026</v>
      </c>
      <c r="B39" s="110" t="s">
        <v>238</v>
      </c>
      <c r="C39" s="113">
        <f>D23</f>
        <v>0.5</v>
      </c>
      <c r="D39" s="198"/>
      <c r="E39" s="219">
        <f t="shared" si="1"/>
        <v>0</v>
      </c>
      <c r="F39" s="289"/>
      <c r="G39" s="290"/>
      <c r="H39" s="291"/>
      <c r="I39" s="292"/>
      <c r="J39" s="293"/>
      <c r="K39" s="97"/>
      <c r="L39" s="14"/>
    </row>
    <row r="40" spans="1:12" ht="18.75" customHeight="1">
      <c r="A40" s="109">
        <v>2027</v>
      </c>
      <c r="B40" s="110" t="s">
        <v>240</v>
      </c>
      <c r="C40" s="113"/>
      <c r="D40" s="198"/>
      <c r="E40" s="219">
        <f t="shared" si="1"/>
        <v>0</v>
      </c>
      <c r="F40" s="289"/>
      <c r="G40" s="290"/>
      <c r="H40" s="291"/>
      <c r="I40" s="292"/>
      <c r="J40" s="293"/>
      <c r="K40" s="97"/>
      <c r="L40" s="14"/>
    </row>
    <row r="41" spans="1:12" ht="18.75" customHeight="1">
      <c r="A41" s="109">
        <v>2027</v>
      </c>
      <c r="B41" s="110" t="s">
        <v>242</v>
      </c>
      <c r="C41" s="113"/>
      <c r="D41" s="198"/>
      <c r="E41" s="219">
        <f t="shared" si="1"/>
        <v>0</v>
      </c>
      <c r="F41" s="289"/>
      <c r="G41" s="290"/>
      <c r="H41" s="291"/>
      <c r="I41" s="292"/>
      <c r="J41" s="293"/>
      <c r="K41" s="97"/>
      <c r="L41" s="14"/>
    </row>
    <row r="42" spans="1:12" ht="18.75" customHeight="1">
      <c r="A42" s="109">
        <v>2027</v>
      </c>
      <c r="B42" s="110" t="s">
        <v>235</v>
      </c>
      <c r="C42" s="113"/>
      <c r="D42" s="198"/>
      <c r="E42" s="219">
        <f t="shared" si="1"/>
        <v>0</v>
      </c>
      <c r="F42" s="289"/>
      <c r="G42" s="290"/>
      <c r="H42" s="291"/>
      <c r="I42" s="292"/>
      <c r="J42" s="293"/>
      <c r="K42" s="97"/>
      <c r="L42" s="14"/>
    </row>
    <row r="43" spans="1:12" ht="18.75" customHeight="1">
      <c r="A43" s="109">
        <v>2027</v>
      </c>
      <c r="B43" s="110" t="s">
        <v>238</v>
      </c>
      <c r="C43" s="113">
        <f>E23</f>
        <v>0.75</v>
      </c>
      <c r="D43" s="198"/>
      <c r="E43" s="219">
        <f t="shared" si="1"/>
        <v>0</v>
      </c>
      <c r="F43" s="289"/>
      <c r="G43" s="290"/>
      <c r="H43" s="291"/>
      <c r="I43" s="292"/>
      <c r="J43" s="293"/>
      <c r="K43" s="97"/>
      <c r="L43" s="14"/>
    </row>
    <row r="44" spans="1:12" ht="18.75" customHeight="1">
      <c r="A44" s="109">
        <v>2028</v>
      </c>
      <c r="B44" s="110" t="s">
        <v>240</v>
      </c>
      <c r="C44" s="113"/>
      <c r="D44" s="198"/>
      <c r="E44" s="219">
        <f t="shared" si="1"/>
        <v>0</v>
      </c>
      <c r="F44" s="289"/>
      <c r="G44" s="290"/>
      <c r="H44" s="291"/>
      <c r="I44" s="292"/>
      <c r="J44" s="293"/>
      <c r="K44" s="97"/>
      <c r="L44" s="14"/>
    </row>
    <row r="45" spans="1:12" ht="18.75" customHeight="1">
      <c r="A45" s="109">
        <v>2028</v>
      </c>
      <c r="B45" s="110" t="s">
        <v>242</v>
      </c>
      <c r="C45" s="113">
        <f>F23</f>
        <v>1</v>
      </c>
      <c r="D45" s="198"/>
      <c r="E45" s="219">
        <f t="shared" si="1"/>
        <v>0</v>
      </c>
      <c r="F45" s="289"/>
      <c r="G45" s="290"/>
      <c r="H45" s="291"/>
      <c r="I45" s="292"/>
      <c r="J45" s="293"/>
      <c r="K45" s="141"/>
      <c r="L45" s="56"/>
    </row>
  </sheetData>
  <mergeCells count="51">
    <mergeCell ref="C1:H4"/>
    <mergeCell ref="C9:J9"/>
    <mergeCell ref="B13:J13"/>
    <mergeCell ref="B6:J6"/>
    <mergeCell ref="B8:J8"/>
    <mergeCell ref="B10:J10"/>
    <mergeCell ref="B11:J11"/>
    <mergeCell ref="B12:J12"/>
    <mergeCell ref="B7:J7"/>
    <mergeCell ref="F29:H29"/>
    <mergeCell ref="I29:J29"/>
    <mergeCell ref="F30:H30"/>
    <mergeCell ref="I30:J30"/>
    <mergeCell ref="F31:H31"/>
    <mergeCell ref="I31:J31"/>
    <mergeCell ref="B14:J14"/>
    <mergeCell ref="A28:J28"/>
    <mergeCell ref="B21:G21"/>
    <mergeCell ref="B16:J16"/>
    <mergeCell ref="B17:J17"/>
    <mergeCell ref="B18:J18"/>
    <mergeCell ref="B19:J19"/>
    <mergeCell ref="B15:J15"/>
    <mergeCell ref="F35:H35"/>
    <mergeCell ref="I35:J35"/>
    <mergeCell ref="F36:H36"/>
    <mergeCell ref="I36:J36"/>
    <mergeCell ref="F37:H37"/>
    <mergeCell ref="I37:J37"/>
    <mergeCell ref="F32:H32"/>
    <mergeCell ref="I32:J32"/>
    <mergeCell ref="F33:H33"/>
    <mergeCell ref="I33:J33"/>
    <mergeCell ref="F34:H34"/>
    <mergeCell ref="I34:J34"/>
    <mergeCell ref="F38:H38"/>
    <mergeCell ref="I38:J38"/>
    <mergeCell ref="F39:H39"/>
    <mergeCell ref="F45:H45"/>
    <mergeCell ref="I45:J45"/>
    <mergeCell ref="I42:J42"/>
    <mergeCell ref="F43:H43"/>
    <mergeCell ref="I43:J43"/>
    <mergeCell ref="F44:H44"/>
    <mergeCell ref="I44:J44"/>
    <mergeCell ref="F40:H40"/>
    <mergeCell ref="I40:J40"/>
    <mergeCell ref="F41:H41"/>
    <mergeCell ref="I41:J41"/>
    <mergeCell ref="F42:H42"/>
    <mergeCell ref="I39:J39"/>
  </mergeCells>
  <pageMargins left="0.7" right="0.7" top="0.75" bottom="0.75" header="0.3" footer="0.3"/>
  <pageSetup scale="43" orientation="portrait"/>
  <headerFooter>
    <oddFooter>&amp;C&amp;"Helvetica Neue,Regular"&amp;12&amp;K000000&amp;P</oddFooter>
  </headerFooter>
  <ignoredErrors>
    <ignoredError sqref="J3:J4" numberStoredAsText="1"/>
    <ignoredError sqref="B24:D24" formulaRange="1"/>
  </ignoredErrors>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45"/>
  <sheetViews>
    <sheetView showGridLines="0" topLeftCell="A18" workbookViewId="0">
      <selection activeCell="D38" sqref="D38"/>
    </sheetView>
  </sheetViews>
  <sheetFormatPr baseColWidth="10" defaultColWidth="10.85546875" defaultRowHeight="15" customHeight="1"/>
  <cols>
    <col min="1" max="1" width="45.42578125" style="1" customWidth="1"/>
    <col min="2" max="10" width="21.42578125" style="1" customWidth="1"/>
    <col min="11" max="13" width="10.85546875" style="1" customWidth="1"/>
    <col min="14" max="16384" width="10.85546875" style="1"/>
  </cols>
  <sheetData>
    <row r="1" spans="1:12" ht="23.25" customHeight="1">
      <c r="A1" s="6"/>
      <c r="B1" s="76"/>
      <c r="C1" s="301" t="s">
        <v>189</v>
      </c>
      <c r="D1" s="302"/>
      <c r="E1" s="302"/>
      <c r="F1" s="302"/>
      <c r="G1" s="302"/>
      <c r="H1" s="302"/>
      <c r="I1" s="77" t="s">
        <v>1</v>
      </c>
      <c r="J1" s="78" t="s">
        <v>2</v>
      </c>
      <c r="K1" s="9"/>
      <c r="L1" s="10"/>
    </row>
    <row r="2" spans="1:12" ht="23.25" customHeight="1">
      <c r="A2" s="11"/>
      <c r="B2" s="79"/>
      <c r="C2" s="303"/>
      <c r="D2" s="303"/>
      <c r="E2" s="303"/>
      <c r="F2" s="303"/>
      <c r="G2" s="303"/>
      <c r="H2" s="303"/>
      <c r="I2" s="80" t="s">
        <v>3</v>
      </c>
      <c r="J2" s="81">
        <v>4</v>
      </c>
      <c r="K2" s="11"/>
      <c r="L2" s="14"/>
    </row>
    <row r="3" spans="1:12" ht="23.25" customHeight="1">
      <c r="A3" s="11"/>
      <c r="B3" s="79"/>
      <c r="C3" s="303"/>
      <c r="D3" s="303"/>
      <c r="E3" s="303"/>
      <c r="F3" s="303"/>
      <c r="G3" s="303"/>
      <c r="H3" s="303"/>
      <c r="I3" s="80" t="s">
        <v>4</v>
      </c>
      <c r="J3" s="179" t="s">
        <v>5</v>
      </c>
      <c r="K3" s="11"/>
      <c r="L3" s="14"/>
    </row>
    <row r="4" spans="1:12" ht="23.25" customHeight="1">
      <c r="A4" s="15"/>
      <c r="B4" s="82"/>
      <c r="C4" s="304"/>
      <c r="D4" s="304"/>
      <c r="E4" s="304"/>
      <c r="F4" s="304"/>
      <c r="G4" s="304"/>
      <c r="H4" s="304"/>
      <c r="I4" s="83" t="s">
        <v>6</v>
      </c>
      <c r="J4" s="180" t="s">
        <v>7</v>
      </c>
      <c r="K4" s="11"/>
      <c r="L4" s="14"/>
    </row>
    <row r="5" spans="1:12" ht="30.75" customHeight="1">
      <c r="A5" s="84"/>
      <c r="B5" s="85"/>
      <c r="C5" s="85"/>
      <c r="D5" s="85"/>
      <c r="E5" s="85"/>
      <c r="F5" s="85"/>
      <c r="G5" s="85"/>
      <c r="H5" s="85"/>
      <c r="I5" s="86"/>
      <c r="J5" s="139"/>
      <c r="K5" s="20"/>
      <c r="L5" s="14"/>
    </row>
    <row r="6" spans="1:12" ht="30.75" customHeight="1">
      <c r="A6" s="88" t="s">
        <v>317</v>
      </c>
      <c r="B6" s="305" t="s">
        <v>162</v>
      </c>
      <c r="C6" s="306"/>
      <c r="D6" s="306"/>
      <c r="E6" s="306"/>
      <c r="F6" s="306"/>
      <c r="G6" s="306"/>
      <c r="H6" s="306"/>
      <c r="I6" s="306"/>
      <c r="J6" s="306"/>
      <c r="K6" s="97"/>
      <c r="L6" s="14"/>
    </row>
    <row r="7" spans="1:12" ht="30.75" customHeight="1">
      <c r="A7" s="258" t="s">
        <v>190</v>
      </c>
      <c r="B7" s="314" t="s">
        <v>269</v>
      </c>
      <c r="C7" s="315"/>
      <c r="D7" s="315"/>
      <c r="E7" s="315"/>
      <c r="F7" s="315"/>
      <c r="G7" s="315"/>
      <c r="H7" s="315"/>
      <c r="I7" s="315"/>
      <c r="J7" s="316"/>
      <c r="K7" s="97"/>
      <c r="L7" s="14"/>
    </row>
    <row r="8" spans="1:12" ht="30.75" customHeight="1">
      <c r="A8" s="88" t="s">
        <v>319</v>
      </c>
      <c r="B8" s="307" t="s">
        <v>424</v>
      </c>
      <c r="C8" s="308"/>
      <c r="D8" s="308"/>
      <c r="E8" s="308"/>
      <c r="F8" s="308"/>
      <c r="G8" s="308"/>
      <c r="H8" s="308"/>
      <c r="I8" s="308"/>
      <c r="J8" s="309"/>
      <c r="K8" s="97"/>
      <c r="L8" s="14"/>
    </row>
    <row r="9" spans="1:12" ht="30.75" customHeight="1">
      <c r="A9" s="88" t="s">
        <v>320</v>
      </c>
      <c r="B9" s="90" t="s">
        <v>488</v>
      </c>
      <c r="C9" s="311" t="s">
        <v>489</v>
      </c>
      <c r="D9" s="312"/>
      <c r="E9" s="312"/>
      <c r="F9" s="312"/>
      <c r="G9" s="312"/>
      <c r="H9" s="312"/>
      <c r="I9" s="312"/>
      <c r="J9" s="313"/>
      <c r="K9" s="97"/>
      <c r="L9" s="14"/>
    </row>
    <row r="10" spans="1:12" ht="30.75" customHeight="1">
      <c r="A10" s="88" t="s">
        <v>323</v>
      </c>
      <c r="B10" s="305" t="s">
        <v>490</v>
      </c>
      <c r="C10" s="306"/>
      <c r="D10" s="306"/>
      <c r="E10" s="306"/>
      <c r="F10" s="306"/>
      <c r="G10" s="306"/>
      <c r="H10" s="306"/>
      <c r="I10" s="306"/>
      <c r="J10" s="306"/>
      <c r="K10" s="97"/>
      <c r="L10" s="14"/>
    </row>
    <row r="11" spans="1:12" ht="30.75" customHeight="1">
      <c r="A11" s="88" t="s">
        <v>325</v>
      </c>
      <c r="B11" s="305" t="s">
        <v>491</v>
      </c>
      <c r="C11" s="306"/>
      <c r="D11" s="306"/>
      <c r="E11" s="306"/>
      <c r="F11" s="306"/>
      <c r="G11" s="306"/>
      <c r="H11" s="306"/>
      <c r="I11" s="306"/>
      <c r="J11" s="306"/>
      <c r="K11" s="97"/>
      <c r="L11" s="14"/>
    </row>
    <row r="12" spans="1:12" ht="30.75" customHeight="1">
      <c r="A12" s="88" t="s">
        <v>200</v>
      </c>
      <c r="B12" s="305" t="s">
        <v>251</v>
      </c>
      <c r="C12" s="306"/>
      <c r="D12" s="306"/>
      <c r="E12" s="306"/>
      <c r="F12" s="306"/>
      <c r="G12" s="306"/>
      <c r="H12" s="306"/>
      <c r="I12" s="306"/>
      <c r="J12" s="306"/>
      <c r="K12" s="97"/>
      <c r="L12" s="14"/>
    </row>
    <row r="13" spans="1:12" ht="30.75" customHeight="1">
      <c r="A13" s="88" t="s">
        <v>202</v>
      </c>
      <c r="B13" s="305" t="s">
        <v>203</v>
      </c>
      <c r="C13" s="306"/>
      <c r="D13" s="306"/>
      <c r="E13" s="306"/>
      <c r="F13" s="306"/>
      <c r="G13" s="306"/>
      <c r="H13" s="306"/>
      <c r="I13" s="306"/>
      <c r="J13" s="306"/>
      <c r="K13" s="97"/>
      <c r="L13" s="14"/>
    </row>
    <row r="14" spans="1:12" ht="30.75" customHeight="1">
      <c r="A14" s="88" t="s">
        <v>204</v>
      </c>
      <c r="B14" s="311" t="s">
        <v>205</v>
      </c>
      <c r="C14" s="312"/>
      <c r="D14" s="312"/>
      <c r="E14" s="312"/>
      <c r="F14" s="312"/>
      <c r="G14" s="312"/>
      <c r="H14" s="312"/>
      <c r="I14" s="312"/>
      <c r="J14" s="313"/>
      <c r="K14" s="97"/>
      <c r="L14" s="14"/>
    </row>
    <row r="15" spans="1:12" ht="30.75" customHeight="1">
      <c r="A15" s="88" t="s">
        <v>206</v>
      </c>
      <c r="B15" s="305" t="s">
        <v>492</v>
      </c>
      <c r="C15" s="306"/>
      <c r="D15" s="306"/>
      <c r="E15" s="306"/>
      <c r="F15" s="306"/>
      <c r="G15" s="306"/>
      <c r="H15" s="306"/>
      <c r="I15" s="306"/>
      <c r="J15" s="306"/>
      <c r="K15" s="97"/>
      <c r="L15" s="14"/>
    </row>
    <row r="16" spans="1:12" ht="30.75" customHeight="1">
      <c r="A16" s="88" t="s">
        <v>208</v>
      </c>
      <c r="B16" s="305" t="s">
        <v>492</v>
      </c>
      <c r="C16" s="306"/>
      <c r="D16" s="306"/>
      <c r="E16" s="306"/>
      <c r="F16" s="306"/>
      <c r="G16" s="306"/>
      <c r="H16" s="306"/>
      <c r="I16" s="306"/>
      <c r="J16" s="306"/>
      <c r="K16" s="97"/>
      <c r="L16" s="14"/>
    </row>
    <row r="17" spans="1:12" ht="30.75" customHeight="1">
      <c r="A17" s="88" t="s">
        <v>210</v>
      </c>
      <c r="B17" s="305" t="s">
        <v>493</v>
      </c>
      <c r="C17" s="306"/>
      <c r="D17" s="306"/>
      <c r="E17" s="306"/>
      <c r="F17" s="306"/>
      <c r="G17" s="306"/>
      <c r="H17" s="306"/>
      <c r="I17" s="306"/>
      <c r="J17" s="306"/>
      <c r="K17" s="97"/>
      <c r="L17" s="14"/>
    </row>
    <row r="18" spans="1:12" ht="30.75" customHeight="1">
      <c r="A18" s="88" t="s">
        <v>330</v>
      </c>
      <c r="B18" s="334">
        <v>0</v>
      </c>
      <c r="C18" s="306"/>
      <c r="D18" s="306"/>
      <c r="E18" s="306"/>
      <c r="F18" s="310"/>
      <c r="G18" s="306"/>
      <c r="H18" s="306"/>
      <c r="I18" s="306"/>
      <c r="J18" s="306"/>
      <c r="K18" s="97"/>
      <c r="L18" s="14"/>
    </row>
    <row r="19" spans="1:12" ht="30.75" customHeight="1">
      <c r="A19" s="88" t="s">
        <v>213</v>
      </c>
      <c r="B19" s="305" t="s">
        <v>475</v>
      </c>
      <c r="C19" s="306"/>
      <c r="D19" s="306"/>
      <c r="E19" s="306"/>
      <c r="F19" s="306"/>
      <c r="G19" s="306"/>
      <c r="H19" s="306"/>
      <c r="I19" s="306"/>
      <c r="J19" s="306"/>
      <c r="K19" s="97"/>
      <c r="L19" s="14"/>
    </row>
    <row r="20" spans="1:12" ht="30.75" customHeight="1">
      <c r="A20" s="91"/>
      <c r="B20" s="92"/>
      <c r="C20" s="92"/>
      <c r="D20" s="92"/>
      <c r="E20" s="92"/>
      <c r="F20" s="92"/>
      <c r="G20" s="92"/>
      <c r="H20" s="93"/>
      <c r="I20" s="93"/>
      <c r="J20" s="93"/>
      <c r="K20" s="20"/>
      <c r="L20" s="14"/>
    </row>
    <row r="21" spans="1:12" ht="30.75" customHeight="1">
      <c r="A21" s="95"/>
      <c r="B21" s="294" t="s">
        <v>215</v>
      </c>
      <c r="C21" s="295"/>
      <c r="D21" s="295"/>
      <c r="E21" s="295"/>
      <c r="F21" s="295"/>
      <c r="G21" s="295"/>
      <c r="H21" s="97"/>
      <c r="I21" s="20"/>
      <c r="J21" s="20"/>
      <c r="K21" s="20"/>
      <c r="L21" s="14"/>
    </row>
    <row r="22" spans="1:12" ht="30.75" customHeight="1">
      <c r="A22" s="98"/>
      <c r="B22" s="99" t="s">
        <v>216</v>
      </c>
      <c r="C22" s="99" t="s">
        <v>217</v>
      </c>
      <c r="D22" s="99" t="s">
        <v>218</v>
      </c>
      <c r="E22" s="99" t="s">
        <v>219</v>
      </c>
      <c r="F22" s="99" t="s">
        <v>220</v>
      </c>
      <c r="G22" s="99" t="s">
        <v>221</v>
      </c>
      <c r="H22" s="97"/>
      <c r="I22" s="20"/>
      <c r="J22" s="20"/>
      <c r="K22" s="20"/>
      <c r="L22" s="14"/>
    </row>
    <row r="23" spans="1:12" ht="30.75" customHeight="1">
      <c r="A23" s="100" t="s">
        <v>222</v>
      </c>
      <c r="B23" s="222">
        <v>0.14000000000000001</v>
      </c>
      <c r="C23" s="174">
        <v>0.57999999999999996</v>
      </c>
      <c r="D23" s="174">
        <v>0.72</v>
      </c>
      <c r="E23" s="174">
        <v>0.86</v>
      </c>
      <c r="F23" s="174">
        <v>1</v>
      </c>
      <c r="G23" s="105">
        <v>1</v>
      </c>
      <c r="H23" s="97"/>
      <c r="I23" s="193">
        <f>C23-B23</f>
        <v>0.43999999999999995</v>
      </c>
      <c r="J23" s="20"/>
      <c r="K23" s="20"/>
      <c r="L23" s="14"/>
    </row>
    <row r="24" spans="1:12" ht="30.75" customHeight="1">
      <c r="A24" s="100" t="s">
        <v>223</v>
      </c>
      <c r="B24" s="221">
        <f>MAX(D30:D31)</f>
        <v>0.14000000000000001</v>
      </c>
      <c r="C24" s="221">
        <f>MAX(D32:D35)</f>
        <v>0.57999999999999996</v>
      </c>
      <c r="D24" s="221">
        <f>MAX(D36:D39)</f>
        <v>0.65</v>
      </c>
      <c r="E24" s="221">
        <f>MAX(D40:D43)</f>
        <v>0</v>
      </c>
      <c r="F24" s="221">
        <f>MAX(D44:D45)</f>
        <v>0</v>
      </c>
      <c r="G24" s="195">
        <f>MAX(B24:F24)</f>
        <v>0.65</v>
      </c>
      <c r="H24" s="97"/>
      <c r="I24" s="20"/>
      <c r="J24" s="20"/>
      <c r="K24" s="20"/>
      <c r="L24" s="14"/>
    </row>
    <row r="25" spans="1:12" ht="30.75" customHeight="1">
      <c r="A25" s="100" t="s">
        <v>224</v>
      </c>
      <c r="B25" s="103">
        <f>IFERROR(IF(B24/B23&gt;100%,100%,B24/B23),0)</f>
        <v>1</v>
      </c>
      <c r="C25" s="103">
        <f>IFERROR(IF(C24/C23&gt;100%,100%,C24/C23),0)</f>
        <v>1</v>
      </c>
      <c r="D25" s="103">
        <f>IFERROR(IF(D24/D23&gt;100%,100%,D24/D23),0)</f>
        <v>0.90277777777777779</v>
      </c>
      <c r="E25" s="103">
        <f>IFERROR(IF(E24/E23&gt;100%,100%,E24/E23),0)</f>
        <v>0</v>
      </c>
      <c r="F25" s="103">
        <f>IFERROR(IF(F24/F23&gt;100%,100%,F24/F23),0)</f>
        <v>0</v>
      </c>
      <c r="G25" s="104" t="s">
        <v>225</v>
      </c>
      <c r="H25" s="97"/>
      <c r="I25" s="20"/>
      <c r="J25" s="20"/>
      <c r="K25" s="20"/>
      <c r="L25" s="14"/>
    </row>
    <row r="26" spans="1:12" ht="30.75" customHeight="1">
      <c r="A26" s="100" t="s">
        <v>226</v>
      </c>
      <c r="B26" s="103">
        <f>B24/$G$23</f>
        <v>0.14000000000000001</v>
      </c>
      <c r="C26" s="103">
        <f t="shared" ref="C26:G26" si="0">C24/$G$23</f>
        <v>0.57999999999999996</v>
      </c>
      <c r="D26" s="103">
        <f>IFERROR(D24/$G$23,"")</f>
        <v>0.65</v>
      </c>
      <c r="E26" s="103">
        <f t="shared" si="0"/>
        <v>0</v>
      </c>
      <c r="F26" s="103">
        <f t="shared" si="0"/>
        <v>0</v>
      </c>
      <c r="G26" s="103">
        <f t="shared" si="0"/>
        <v>0.65</v>
      </c>
      <c r="H26" s="97"/>
      <c r="I26" s="20"/>
      <c r="J26" s="20"/>
      <c r="K26" s="20"/>
      <c r="L26" s="14"/>
    </row>
    <row r="27" spans="1:12" ht="30.75" customHeight="1">
      <c r="A27" s="106"/>
      <c r="B27" s="92"/>
      <c r="C27" s="92"/>
      <c r="D27" s="92"/>
      <c r="E27" s="92"/>
      <c r="F27" s="92"/>
      <c r="G27" s="92"/>
      <c r="H27" s="107"/>
      <c r="I27" s="107"/>
      <c r="J27" s="107"/>
      <c r="K27" s="20"/>
      <c r="L27" s="14"/>
    </row>
    <row r="28" spans="1:12" ht="30.75" customHeight="1">
      <c r="A28" s="294" t="s">
        <v>227</v>
      </c>
      <c r="B28" s="295"/>
      <c r="C28" s="295"/>
      <c r="D28" s="295"/>
      <c r="E28" s="295"/>
      <c r="F28" s="295"/>
      <c r="G28" s="295"/>
      <c r="H28" s="295"/>
      <c r="I28" s="295"/>
      <c r="J28" s="295"/>
      <c r="K28" s="97"/>
      <c r="L28" s="14"/>
    </row>
    <row r="29" spans="1:12" ht="30" customHeight="1">
      <c r="A29" s="96" t="s">
        <v>228</v>
      </c>
      <c r="B29" s="96" t="s">
        <v>229</v>
      </c>
      <c r="C29" s="96" t="s">
        <v>230</v>
      </c>
      <c r="D29" s="96" t="s">
        <v>231</v>
      </c>
      <c r="E29" s="96" t="s">
        <v>232</v>
      </c>
      <c r="F29" s="294" t="s">
        <v>233</v>
      </c>
      <c r="G29" s="295"/>
      <c r="H29" s="295"/>
      <c r="I29" s="294" t="s">
        <v>234</v>
      </c>
      <c r="J29" s="295"/>
      <c r="K29" s="97"/>
      <c r="L29" s="14"/>
    </row>
    <row r="30" spans="1:12" ht="17.25" customHeight="1">
      <c r="A30" s="109">
        <v>2024</v>
      </c>
      <c r="B30" s="110" t="s">
        <v>235</v>
      </c>
      <c r="C30" s="112">
        <v>0</v>
      </c>
      <c r="D30" s="198">
        <v>0</v>
      </c>
      <c r="E30" s="219">
        <f>IFERROR(IF(D30/C30&gt;100%,100%,D30/C30),0)</f>
        <v>0</v>
      </c>
      <c r="F30" s="289" t="s">
        <v>243</v>
      </c>
      <c r="G30" s="290"/>
      <c r="H30" s="291"/>
      <c r="I30" s="317" t="s">
        <v>243</v>
      </c>
      <c r="J30" s="293"/>
      <c r="K30" s="97"/>
      <c r="L30" s="14"/>
    </row>
    <row r="31" spans="1:12" ht="96" customHeight="1">
      <c r="A31" s="109">
        <v>2024</v>
      </c>
      <c r="B31" s="110" t="s">
        <v>238</v>
      </c>
      <c r="C31" s="112">
        <v>0.14000000000000001</v>
      </c>
      <c r="D31" s="198">
        <v>0.14000000000000001</v>
      </c>
      <c r="E31" s="219">
        <f t="shared" ref="E31:E45" si="1">IFERROR(IF(D31/C31&gt;100%,100%,D31/C31),0)</f>
        <v>1</v>
      </c>
      <c r="F31" s="289" t="s">
        <v>494</v>
      </c>
      <c r="G31" s="290"/>
      <c r="H31" s="291"/>
      <c r="I31" s="289" t="s">
        <v>495</v>
      </c>
      <c r="J31" s="290"/>
      <c r="K31" s="97"/>
      <c r="L31" s="14"/>
    </row>
    <row r="32" spans="1:12" ht="69.75" customHeight="1">
      <c r="A32" s="109">
        <v>2025</v>
      </c>
      <c r="B32" s="110" t="s">
        <v>240</v>
      </c>
      <c r="C32" s="197">
        <v>0.19</v>
      </c>
      <c r="D32" s="198">
        <v>0.19</v>
      </c>
      <c r="E32" s="219">
        <f t="shared" si="1"/>
        <v>1</v>
      </c>
      <c r="F32" s="289" t="s">
        <v>496</v>
      </c>
      <c r="G32" s="290"/>
      <c r="H32" s="291"/>
      <c r="I32" s="289" t="s">
        <v>497</v>
      </c>
      <c r="J32" s="290"/>
      <c r="K32" s="97"/>
      <c r="L32" s="14"/>
    </row>
    <row r="33" spans="1:12" ht="120.75" customHeight="1">
      <c r="A33" s="109">
        <v>2025</v>
      </c>
      <c r="B33" s="110" t="s">
        <v>242</v>
      </c>
      <c r="C33" s="197">
        <v>0.28999999999999998</v>
      </c>
      <c r="D33" s="198">
        <v>0.28999999999999998</v>
      </c>
      <c r="E33" s="219">
        <f t="shared" si="1"/>
        <v>1</v>
      </c>
      <c r="F33" s="289" t="s">
        <v>498</v>
      </c>
      <c r="G33" s="290"/>
      <c r="H33" s="291"/>
      <c r="I33" s="292" t="s">
        <v>499</v>
      </c>
      <c r="J33" s="293"/>
      <c r="K33" s="97"/>
      <c r="L33" s="140"/>
    </row>
    <row r="34" spans="1:12" ht="200.25" customHeight="1">
      <c r="A34" s="109">
        <v>2025</v>
      </c>
      <c r="B34" s="110" t="s">
        <v>235</v>
      </c>
      <c r="C34" s="197">
        <v>0.44</v>
      </c>
      <c r="D34" s="198">
        <v>0.44</v>
      </c>
      <c r="E34" s="219">
        <f t="shared" si="1"/>
        <v>1</v>
      </c>
      <c r="F34" s="366" t="s">
        <v>500</v>
      </c>
      <c r="G34" s="367"/>
      <c r="H34" s="368"/>
      <c r="I34" s="439" t="s">
        <v>501</v>
      </c>
      <c r="J34" s="288"/>
      <c r="K34" s="97"/>
      <c r="L34" s="14"/>
    </row>
    <row r="35" spans="1:12" ht="94.5" customHeight="1">
      <c r="A35" s="109">
        <v>2025</v>
      </c>
      <c r="B35" s="110" t="s">
        <v>238</v>
      </c>
      <c r="C35" s="112">
        <v>0.57999999999999996</v>
      </c>
      <c r="D35" s="198">
        <v>0.57999999999999996</v>
      </c>
      <c r="E35" s="219">
        <f t="shared" si="1"/>
        <v>1</v>
      </c>
      <c r="F35" s="379" t="s">
        <v>502</v>
      </c>
      <c r="G35" s="380"/>
      <c r="H35" s="381"/>
      <c r="I35" s="299" t="s">
        <v>503</v>
      </c>
      <c r="J35" s="300"/>
      <c r="K35" s="97"/>
      <c r="L35" s="14"/>
    </row>
    <row r="36" spans="1:12" ht="60" customHeight="1">
      <c r="A36" s="109">
        <v>2026</v>
      </c>
      <c r="B36" s="110" t="s">
        <v>240</v>
      </c>
      <c r="C36" s="112">
        <v>0.61499999999999999</v>
      </c>
      <c r="D36" s="273">
        <v>0.61499999999999999</v>
      </c>
      <c r="E36" s="274">
        <v>1</v>
      </c>
      <c r="F36" s="440" t="s">
        <v>504</v>
      </c>
      <c r="G36" s="441"/>
      <c r="H36" s="442"/>
      <c r="I36" s="443" t="s">
        <v>505</v>
      </c>
      <c r="J36" s="444"/>
      <c r="K36" s="97"/>
      <c r="L36" s="14"/>
    </row>
    <row r="37" spans="1:12" ht="143.25" customHeight="1">
      <c r="A37" s="109">
        <v>2026</v>
      </c>
      <c r="B37" s="110" t="s">
        <v>242</v>
      </c>
      <c r="C37" s="112">
        <v>0.65</v>
      </c>
      <c r="D37" s="198">
        <v>0.65</v>
      </c>
      <c r="E37" s="219">
        <f t="shared" si="1"/>
        <v>1</v>
      </c>
      <c r="F37" s="289" t="s">
        <v>506</v>
      </c>
      <c r="G37" s="290"/>
      <c r="H37" s="291"/>
      <c r="I37" s="292" t="s">
        <v>507</v>
      </c>
      <c r="J37" s="293"/>
      <c r="K37" s="97"/>
      <c r="L37" s="14"/>
    </row>
    <row r="38" spans="1:12" ht="17.25" customHeight="1">
      <c r="A38" s="109">
        <v>2026</v>
      </c>
      <c r="B38" s="110" t="s">
        <v>235</v>
      </c>
      <c r="C38" s="112">
        <v>0.68500000000000005</v>
      </c>
      <c r="D38" s="198">
        <v>0.65</v>
      </c>
      <c r="E38" s="219">
        <f t="shared" si="1"/>
        <v>0.94890510948905105</v>
      </c>
      <c r="F38" s="289"/>
      <c r="G38" s="290"/>
      <c r="H38" s="291"/>
      <c r="I38" s="292"/>
      <c r="J38" s="293"/>
      <c r="K38" s="97"/>
      <c r="L38" s="14"/>
    </row>
    <row r="39" spans="1:12" ht="17.25" customHeight="1">
      <c r="A39" s="109">
        <v>2026</v>
      </c>
      <c r="B39" s="110" t="s">
        <v>238</v>
      </c>
      <c r="C39" s="112">
        <f>D23</f>
        <v>0.72</v>
      </c>
      <c r="D39" s="198"/>
      <c r="E39" s="219">
        <f t="shared" si="1"/>
        <v>0</v>
      </c>
      <c r="F39" s="289"/>
      <c r="G39" s="290"/>
      <c r="H39" s="291"/>
      <c r="I39" s="292"/>
      <c r="J39" s="293"/>
      <c r="K39" s="97"/>
      <c r="L39" s="14"/>
    </row>
    <row r="40" spans="1:12" ht="17.25" customHeight="1">
      <c r="A40" s="109">
        <v>2027</v>
      </c>
      <c r="B40" s="110" t="s">
        <v>240</v>
      </c>
      <c r="C40" s="112"/>
      <c r="D40" s="198"/>
      <c r="E40" s="219">
        <f t="shared" si="1"/>
        <v>0</v>
      </c>
      <c r="F40" s="289"/>
      <c r="G40" s="290"/>
      <c r="H40" s="291"/>
      <c r="I40" s="292"/>
      <c r="J40" s="293"/>
      <c r="K40" s="97"/>
      <c r="L40" s="14"/>
    </row>
    <row r="41" spans="1:12" ht="17.25" customHeight="1">
      <c r="A41" s="109">
        <v>2027</v>
      </c>
      <c r="B41" s="110" t="s">
        <v>242</v>
      </c>
      <c r="C41" s="112"/>
      <c r="D41" s="198"/>
      <c r="E41" s="219">
        <f t="shared" si="1"/>
        <v>0</v>
      </c>
      <c r="F41" s="289"/>
      <c r="G41" s="290"/>
      <c r="H41" s="291"/>
      <c r="I41" s="292"/>
      <c r="J41" s="293"/>
      <c r="K41" s="97"/>
      <c r="L41" s="14"/>
    </row>
    <row r="42" spans="1:12" ht="17.25" customHeight="1">
      <c r="A42" s="109">
        <v>2027</v>
      </c>
      <c r="B42" s="110" t="s">
        <v>235</v>
      </c>
      <c r="C42" s="112"/>
      <c r="D42" s="198"/>
      <c r="E42" s="219">
        <f t="shared" si="1"/>
        <v>0</v>
      </c>
      <c r="F42" s="289"/>
      <c r="G42" s="290"/>
      <c r="H42" s="291"/>
      <c r="I42" s="292"/>
      <c r="J42" s="293"/>
      <c r="K42" s="97"/>
      <c r="L42" s="14"/>
    </row>
    <row r="43" spans="1:12" ht="17.25" customHeight="1">
      <c r="A43" s="109">
        <v>2027</v>
      </c>
      <c r="B43" s="110" t="s">
        <v>238</v>
      </c>
      <c r="C43" s="112">
        <f>E23</f>
        <v>0.86</v>
      </c>
      <c r="D43" s="198"/>
      <c r="E43" s="219">
        <f t="shared" si="1"/>
        <v>0</v>
      </c>
      <c r="F43" s="289"/>
      <c r="G43" s="290"/>
      <c r="H43" s="291"/>
      <c r="I43" s="292"/>
      <c r="J43" s="293"/>
      <c r="K43" s="97"/>
      <c r="L43" s="14"/>
    </row>
    <row r="44" spans="1:12" ht="17.25" customHeight="1">
      <c r="A44" s="109">
        <v>2028</v>
      </c>
      <c r="B44" s="110" t="s">
        <v>240</v>
      </c>
      <c r="C44" s="112"/>
      <c r="D44" s="198"/>
      <c r="E44" s="219">
        <f t="shared" si="1"/>
        <v>0</v>
      </c>
      <c r="F44" s="289"/>
      <c r="G44" s="290"/>
      <c r="H44" s="291"/>
      <c r="I44" s="292"/>
      <c r="J44" s="293"/>
      <c r="K44" s="97"/>
      <c r="L44" s="14"/>
    </row>
    <row r="45" spans="1:12" ht="17.25" customHeight="1">
      <c r="A45" s="109">
        <v>2028</v>
      </c>
      <c r="B45" s="110" t="s">
        <v>242</v>
      </c>
      <c r="C45" s="112">
        <f>F23</f>
        <v>1</v>
      </c>
      <c r="D45" s="198"/>
      <c r="E45" s="219">
        <f t="shared" si="1"/>
        <v>0</v>
      </c>
      <c r="F45" s="289"/>
      <c r="G45" s="290"/>
      <c r="H45" s="291"/>
      <c r="I45" s="292"/>
      <c r="J45" s="293"/>
      <c r="K45" s="141"/>
      <c r="L45" s="56"/>
    </row>
  </sheetData>
  <mergeCells count="51">
    <mergeCell ref="F31:H31"/>
    <mergeCell ref="I31:J31"/>
    <mergeCell ref="A28:J28"/>
    <mergeCell ref="B19:J19"/>
    <mergeCell ref="F29:H29"/>
    <mergeCell ref="I29:J29"/>
    <mergeCell ref="F30:H30"/>
    <mergeCell ref="I30:J30"/>
    <mergeCell ref="C9:J9"/>
    <mergeCell ref="B11:J11"/>
    <mergeCell ref="B10:J10"/>
    <mergeCell ref="C1:H4"/>
    <mergeCell ref="B6:J6"/>
    <mergeCell ref="B8:J8"/>
    <mergeCell ref="B7:J7"/>
    <mergeCell ref="B12:J12"/>
    <mergeCell ref="B13:J13"/>
    <mergeCell ref="B14:J14"/>
    <mergeCell ref="B21:G21"/>
    <mergeCell ref="B15:J15"/>
    <mergeCell ref="B16:J16"/>
    <mergeCell ref="B17:J17"/>
    <mergeCell ref="B18:J18"/>
    <mergeCell ref="F38:H38"/>
    <mergeCell ref="I38:J38"/>
    <mergeCell ref="F39:H39"/>
    <mergeCell ref="I39:J39"/>
    <mergeCell ref="F40:H40"/>
    <mergeCell ref="I40:J40"/>
    <mergeCell ref="F35:H35"/>
    <mergeCell ref="I35:J35"/>
    <mergeCell ref="F36:H36"/>
    <mergeCell ref="I36:J36"/>
    <mergeCell ref="F37:H37"/>
    <mergeCell ref="I37:J37"/>
    <mergeCell ref="F32:H32"/>
    <mergeCell ref="I32:J32"/>
    <mergeCell ref="F33:H33"/>
    <mergeCell ref="I33:J33"/>
    <mergeCell ref="F34:H34"/>
    <mergeCell ref="I34:J34"/>
    <mergeCell ref="F44:H44"/>
    <mergeCell ref="I44:J44"/>
    <mergeCell ref="F45:H45"/>
    <mergeCell ref="I45:J45"/>
    <mergeCell ref="F41:H41"/>
    <mergeCell ref="I41:J41"/>
    <mergeCell ref="F42:H42"/>
    <mergeCell ref="I42:J42"/>
    <mergeCell ref="F43:H43"/>
    <mergeCell ref="I43:J43"/>
  </mergeCells>
  <hyperlinks>
    <hyperlink ref="I32:J32" r:id="rId1" display="https://gobiernobogota-my.sharepoint.com/:f:/g/personal/diego_buelvas_gobiernobogota_gov_co/EpK8x5AtJQNIkn38evuSSHMBLM3wjsSKOHAEVma_0ReAvw?e=dgrBOx" xr:uid="{D9C618EC-C57E-4261-A46F-72DCA2749967}"/>
  </hyperlinks>
  <pageMargins left="0.7" right="0.7" top="0.75" bottom="0.75" header="0.3" footer="0.3"/>
  <pageSetup scale="43" orientation="portrait"/>
  <headerFooter>
    <oddFooter>&amp;C&amp;"Helvetica Neue,Regular"&amp;12&amp;K000000&amp;P</oddFooter>
  </headerFooter>
  <ignoredErrors>
    <ignoredError sqref="J3:J4" numberStoredAsText="1"/>
    <ignoredError sqref="B24:D24" formulaRange="1"/>
    <ignoredError sqref="D26" formula="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45"/>
  <sheetViews>
    <sheetView showGridLines="0" topLeftCell="A15" workbookViewId="0">
      <selection activeCell="E37" sqref="E37"/>
    </sheetView>
  </sheetViews>
  <sheetFormatPr baseColWidth="10" defaultColWidth="10.85546875" defaultRowHeight="15" customHeight="1"/>
  <cols>
    <col min="1" max="1" width="45.42578125" style="1" customWidth="1"/>
    <col min="2" max="10" width="21.42578125" style="1" customWidth="1"/>
    <col min="11" max="13" width="10.85546875" style="1" customWidth="1"/>
    <col min="14" max="16384" width="10.85546875" style="1"/>
  </cols>
  <sheetData>
    <row r="1" spans="1:12" ht="23.25" customHeight="1">
      <c r="A1" s="6"/>
      <c r="B1" s="76"/>
      <c r="C1" s="301" t="s">
        <v>189</v>
      </c>
      <c r="D1" s="302"/>
      <c r="E1" s="302"/>
      <c r="F1" s="302"/>
      <c r="G1" s="302"/>
      <c r="H1" s="302"/>
      <c r="I1" s="77" t="s">
        <v>1</v>
      </c>
      <c r="J1" s="78" t="s">
        <v>2</v>
      </c>
      <c r="K1" s="9"/>
      <c r="L1" s="10"/>
    </row>
    <row r="2" spans="1:12" ht="23.25" customHeight="1">
      <c r="A2" s="11"/>
      <c r="B2" s="79"/>
      <c r="C2" s="303"/>
      <c r="D2" s="303"/>
      <c r="E2" s="303"/>
      <c r="F2" s="303"/>
      <c r="G2" s="303"/>
      <c r="H2" s="303"/>
      <c r="I2" s="80" t="s">
        <v>3</v>
      </c>
      <c r="J2" s="81">
        <v>4</v>
      </c>
      <c r="K2" s="11"/>
      <c r="L2" s="14"/>
    </row>
    <row r="3" spans="1:12" ht="23.25" customHeight="1">
      <c r="A3" s="11"/>
      <c r="B3" s="79"/>
      <c r="C3" s="303"/>
      <c r="D3" s="303"/>
      <c r="E3" s="303"/>
      <c r="F3" s="303"/>
      <c r="G3" s="303"/>
      <c r="H3" s="303"/>
      <c r="I3" s="80" t="s">
        <v>4</v>
      </c>
      <c r="J3" s="179" t="s">
        <v>5</v>
      </c>
      <c r="K3" s="11"/>
      <c r="L3" s="14"/>
    </row>
    <row r="4" spans="1:12" ht="23.25" customHeight="1">
      <c r="A4" s="15"/>
      <c r="B4" s="82"/>
      <c r="C4" s="304"/>
      <c r="D4" s="304"/>
      <c r="E4" s="304"/>
      <c r="F4" s="304"/>
      <c r="G4" s="304"/>
      <c r="H4" s="304"/>
      <c r="I4" s="83" t="s">
        <v>6</v>
      </c>
      <c r="J4" s="180" t="s">
        <v>7</v>
      </c>
      <c r="K4" s="11"/>
      <c r="L4" s="14"/>
    </row>
    <row r="5" spans="1:12" ht="30" customHeight="1">
      <c r="A5" s="84"/>
      <c r="B5" s="85"/>
      <c r="C5" s="85"/>
      <c r="D5" s="85"/>
      <c r="E5" s="85"/>
      <c r="F5" s="85"/>
      <c r="G5" s="85"/>
      <c r="H5" s="85"/>
      <c r="I5" s="86"/>
      <c r="J5" s="139"/>
      <c r="K5" s="20"/>
      <c r="L5" s="14"/>
    </row>
    <row r="6" spans="1:12" ht="30" customHeight="1">
      <c r="A6" s="88" t="s">
        <v>317</v>
      </c>
      <c r="B6" s="305" t="s">
        <v>169</v>
      </c>
      <c r="C6" s="306"/>
      <c r="D6" s="306"/>
      <c r="E6" s="306"/>
      <c r="F6" s="306"/>
      <c r="G6" s="306"/>
      <c r="H6" s="306"/>
      <c r="I6" s="306"/>
      <c r="J6" s="306"/>
      <c r="K6" s="97"/>
      <c r="L6" s="14"/>
    </row>
    <row r="7" spans="1:12" ht="30" customHeight="1">
      <c r="A7" s="258" t="s">
        <v>190</v>
      </c>
      <c r="B7" s="314" t="s">
        <v>191</v>
      </c>
      <c r="C7" s="315"/>
      <c r="D7" s="315"/>
      <c r="E7" s="315"/>
      <c r="F7" s="315"/>
      <c r="G7" s="315"/>
      <c r="H7" s="315"/>
      <c r="I7" s="315"/>
      <c r="J7" s="316"/>
      <c r="K7" s="97"/>
      <c r="L7" s="14"/>
    </row>
    <row r="8" spans="1:12" ht="30" customHeight="1">
      <c r="A8" s="88" t="s">
        <v>319</v>
      </c>
      <c r="B8" s="307" t="s">
        <v>424</v>
      </c>
      <c r="C8" s="308"/>
      <c r="D8" s="308"/>
      <c r="E8" s="308"/>
      <c r="F8" s="308"/>
      <c r="G8" s="308"/>
      <c r="H8" s="308"/>
      <c r="I8" s="308"/>
      <c r="J8" s="309"/>
      <c r="K8" s="97"/>
      <c r="L8" s="14"/>
    </row>
    <row r="9" spans="1:12" ht="30" customHeight="1">
      <c r="A9" s="88" t="s">
        <v>320</v>
      </c>
      <c r="B9" s="90" t="s">
        <v>508</v>
      </c>
      <c r="C9" s="311" t="s">
        <v>509</v>
      </c>
      <c r="D9" s="312"/>
      <c r="E9" s="312"/>
      <c r="F9" s="312"/>
      <c r="G9" s="312"/>
      <c r="H9" s="312"/>
      <c r="I9" s="312"/>
      <c r="J9" s="313"/>
      <c r="K9" s="97"/>
      <c r="L9" s="14"/>
    </row>
    <row r="10" spans="1:12" ht="30" customHeight="1">
      <c r="A10" s="88" t="s">
        <v>323</v>
      </c>
      <c r="B10" s="305" t="s">
        <v>510</v>
      </c>
      <c r="C10" s="306"/>
      <c r="D10" s="306"/>
      <c r="E10" s="306"/>
      <c r="F10" s="306"/>
      <c r="G10" s="306"/>
      <c r="H10" s="306"/>
      <c r="I10" s="306"/>
      <c r="J10" s="306"/>
      <c r="K10" s="97"/>
      <c r="L10" s="14"/>
    </row>
    <row r="11" spans="1:12" ht="30" customHeight="1">
      <c r="A11" s="88" t="s">
        <v>325</v>
      </c>
      <c r="B11" s="305" t="s">
        <v>510</v>
      </c>
      <c r="C11" s="306"/>
      <c r="D11" s="306"/>
      <c r="E11" s="306"/>
      <c r="F11" s="306"/>
      <c r="G11" s="306"/>
      <c r="H11" s="306"/>
      <c r="I11" s="306"/>
      <c r="J11" s="306"/>
      <c r="K11" s="97"/>
      <c r="L11" s="14"/>
    </row>
    <row r="12" spans="1:12" ht="30" customHeight="1">
      <c r="A12" s="88" t="s">
        <v>200</v>
      </c>
      <c r="B12" s="305" t="s">
        <v>511</v>
      </c>
      <c r="C12" s="306"/>
      <c r="D12" s="306"/>
      <c r="E12" s="306"/>
      <c r="F12" s="306"/>
      <c r="G12" s="306"/>
      <c r="H12" s="306"/>
      <c r="I12" s="306"/>
      <c r="J12" s="306"/>
      <c r="K12" s="97"/>
      <c r="L12" s="14"/>
    </row>
    <row r="13" spans="1:12" ht="30" customHeight="1">
      <c r="A13" s="88" t="s">
        <v>202</v>
      </c>
      <c r="B13" s="305" t="s">
        <v>203</v>
      </c>
      <c r="C13" s="306"/>
      <c r="D13" s="306"/>
      <c r="E13" s="306"/>
      <c r="F13" s="306"/>
      <c r="G13" s="306"/>
      <c r="H13" s="306"/>
      <c r="I13" s="306"/>
      <c r="J13" s="306"/>
      <c r="K13" s="97"/>
      <c r="L13" s="14"/>
    </row>
    <row r="14" spans="1:12" ht="30" customHeight="1">
      <c r="A14" s="88" t="s">
        <v>204</v>
      </c>
      <c r="B14" s="311" t="s">
        <v>205</v>
      </c>
      <c r="C14" s="312"/>
      <c r="D14" s="312"/>
      <c r="E14" s="312"/>
      <c r="F14" s="312"/>
      <c r="G14" s="312"/>
      <c r="H14" s="312"/>
      <c r="I14" s="312"/>
      <c r="J14" s="313"/>
      <c r="K14" s="97"/>
      <c r="L14" s="14"/>
    </row>
    <row r="15" spans="1:12" ht="30" customHeight="1">
      <c r="A15" s="88" t="s">
        <v>206</v>
      </c>
      <c r="B15" s="305" t="s">
        <v>512</v>
      </c>
      <c r="C15" s="306"/>
      <c r="D15" s="306"/>
      <c r="E15" s="306"/>
      <c r="F15" s="306"/>
      <c r="G15" s="306"/>
      <c r="H15" s="306"/>
      <c r="I15" s="306"/>
      <c r="J15" s="306"/>
      <c r="K15" s="97"/>
      <c r="L15" s="14"/>
    </row>
    <row r="16" spans="1:12" ht="30" customHeight="1">
      <c r="A16" s="88" t="s">
        <v>208</v>
      </c>
      <c r="B16" s="305" t="s">
        <v>513</v>
      </c>
      <c r="C16" s="306"/>
      <c r="D16" s="306"/>
      <c r="E16" s="306"/>
      <c r="F16" s="306"/>
      <c r="G16" s="306"/>
      <c r="H16" s="306"/>
      <c r="I16" s="306"/>
      <c r="J16" s="306"/>
      <c r="K16" s="97"/>
      <c r="L16" s="14"/>
    </row>
    <row r="17" spans="1:12" ht="30" customHeight="1">
      <c r="A17" s="88" t="s">
        <v>210</v>
      </c>
      <c r="B17" s="305" t="s">
        <v>130</v>
      </c>
      <c r="C17" s="306"/>
      <c r="D17" s="306"/>
      <c r="E17" s="306"/>
      <c r="F17" s="306"/>
      <c r="G17" s="306"/>
      <c r="H17" s="306"/>
      <c r="I17" s="306"/>
      <c r="J17" s="306"/>
      <c r="K17" s="97"/>
      <c r="L17" s="14"/>
    </row>
    <row r="18" spans="1:12" ht="30" customHeight="1">
      <c r="A18" s="88" t="s">
        <v>330</v>
      </c>
      <c r="B18" s="305" t="s">
        <v>514</v>
      </c>
      <c r="C18" s="306"/>
      <c r="D18" s="306"/>
      <c r="E18" s="306"/>
      <c r="F18" s="310"/>
      <c r="G18" s="306"/>
      <c r="H18" s="306"/>
      <c r="I18" s="306"/>
      <c r="J18" s="306"/>
      <c r="K18" s="97"/>
      <c r="L18" s="14"/>
    </row>
    <row r="19" spans="1:12" ht="30" customHeight="1">
      <c r="A19" s="88" t="s">
        <v>213</v>
      </c>
      <c r="B19" s="305" t="s">
        <v>214</v>
      </c>
      <c r="C19" s="306"/>
      <c r="D19" s="306"/>
      <c r="E19" s="306"/>
      <c r="F19" s="306"/>
      <c r="G19" s="306"/>
      <c r="H19" s="306"/>
      <c r="I19" s="306"/>
      <c r="J19" s="306"/>
      <c r="K19" s="97"/>
      <c r="L19" s="14"/>
    </row>
    <row r="20" spans="1:12" ht="30" customHeight="1">
      <c r="A20" s="91"/>
      <c r="B20" s="92"/>
      <c r="C20" s="92"/>
      <c r="D20" s="92"/>
      <c r="E20" s="92"/>
      <c r="F20" s="92"/>
      <c r="G20" s="92"/>
      <c r="H20" s="93"/>
      <c r="I20" s="93"/>
      <c r="J20" s="93"/>
      <c r="K20" s="20"/>
      <c r="L20" s="14"/>
    </row>
    <row r="21" spans="1:12" ht="30" customHeight="1">
      <c r="A21" s="95"/>
      <c r="B21" s="294" t="s">
        <v>215</v>
      </c>
      <c r="C21" s="295"/>
      <c r="D21" s="295"/>
      <c r="E21" s="295"/>
      <c r="F21" s="295"/>
      <c r="G21" s="295"/>
      <c r="H21" s="97"/>
      <c r="I21" s="20"/>
      <c r="J21" s="20"/>
      <c r="K21" s="20"/>
      <c r="L21" s="14"/>
    </row>
    <row r="22" spans="1:12" ht="30" customHeight="1">
      <c r="A22" s="98"/>
      <c r="B22" s="99" t="s">
        <v>216</v>
      </c>
      <c r="C22" s="99" t="s">
        <v>217</v>
      </c>
      <c r="D22" s="99" t="s">
        <v>218</v>
      </c>
      <c r="E22" s="99" t="s">
        <v>219</v>
      </c>
      <c r="F22" s="99" t="s">
        <v>220</v>
      </c>
      <c r="G22" s="99" t="s">
        <v>221</v>
      </c>
      <c r="H22" s="97"/>
      <c r="I22" s="20"/>
      <c r="J22" s="20"/>
      <c r="K22" s="20"/>
      <c r="L22" s="14"/>
    </row>
    <row r="23" spans="1:12" ht="30" customHeight="1">
      <c r="A23" s="100" t="s">
        <v>222</v>
      </c>
      <c r="B23" s="35">
        <v>52</v>
      </c>
      <c r="C23" s="35">
        <v>144</v>
      </c>
      <c r="D23" s="35">
        <v>144</v>
      </c>
      <c r="E23" s="35">
        <v>144</v>
      </c>
      <c r="F23" s="35">
        <v>60</v>
      </c>
      <c r="G23" s="102">
        <f>SUM(B23:F23)</f>
        <v>544</v>
      </c>
      <c r="H23" s="97"/>
      <c r="I23" s="20"/>
      <c r="J23" s="20"/>
      <c r="K23" s="20"/>
      <c r="L23" s="14"/>
    </row>
    <row r="24" spans="1:12" ht="30" customHeight="1">
      <c r="A24" s="100" t="s">
        <v>223</v>
      </c>
      <c r="B24" s="226">
        <f>SUM(D30:D31)</f>
        <v>52</v>
      </c>
      <c r="C24" s="226">
        <f>SUM(D32:D35)</f>
        <v>144</v>
      </c>
      <c r="D24" s="226">
        <f>SUM(D36:D39)</f>
        <v>435</v>
      </c>
      <c r="E24" s="226">
        <f>SUM(D40:D43)</f>
        <v>0</v>
      </c>
      <c r="F24" s="226">
        <f>SUM(D44:D45)</f>
        <v>0</v>
      </c>
      <c r="G24" s="194">
        <f>SUM(B24:F24)</f>
        <v>631</v>
      </c>
      <c r="H24" s="97"/>
      <c r="I24" s="20"/>
      <c r="J24" s="20"/>
      <c r="K24" s="20"/>
      <c r="L24" s="14"/>
    </row>
    <row r="25" spans="1:12" ht="30" customHeight="1">
      <c r="A25" s="100" t="s">
        <v>224</v>
      </c>
      <c r="B25" s="103">
        <f>IFERROR(IF(B24/B23&gt;100%,100%,B24/B23),0)</f>
        <v>1</v>
      </c>
      <c r="C25" s="103">
        <f>IFERROR(IF(C24/C23&gt;100%,100%,C24/C23),0)</f>
        <v>1</v>
      </c>
      <c r="D25" s="103">
        <f>IFERROR(IF(D24/D23&gt;100%,100%,D24/D23),0)</f>
        <v>1</v>
      </c>
      <c r="E25" s="103">
        <f>IFERROR(IF(E24/E23&gt;100%,100%,E24/E23),0)</f>
        <v>0</v>
      </c>
      <c r="F25" s="103">
        <f>IFERROR(IF(F24/F23&gt;100%,100%,F24/F23),0)</f>
        <v>0</v>
      </c>
      <c r="G25" s="104" t="s">
        <v>225</v>
      </c>
      <c r="H25" s="97"/>
      <c r="I25" s="20"/>
      <c r="J25" s="20"/>
      <c r="K25" s="20"/>
      <c r="L25" s="14"/>
    </row>
    <row r="26" spans="1:12" ht="30" customHeight="1">
      <c r="A26" s="100" t="s">
        <v>226</v>
      </c>
      <c r="B26" s="103">
        <f>B24/G23</f>
        <v>9.5588235294117641E-2</v>
      </c>
      <c r="C26" s="103">
        <f>(C24/$G$23)+B26</f>
        <v>0.36029411764705882</v>
      </c>
      <c r="D26" s="103">
        <f>(D24/$G$23)+C26</f>
        <v>1.1599264705882353</v>
      </c>
      <c r="E26" s="103"/>
      <c r="F26" s="103"/>
      <c r="G26" s="103">
        <f>MAX(B26:F26)</f>
        <v>1.1599264705882353</v>
      </c>
      <c r="H26" s="97"/>
      <c r="I26" s="20"/>
      <c r="J26" s="20"/>
      <c r="K26" s="20"/>
      <c r="L26" s="14"/>
    </row>
    <row r="27" spans="1:12" ht="30" customHeight="1">
      <c r="A27" s="106"/>
      <c r="B27" s="92"/>
      <c r="C27" s="92"/>
      <c r="D27" s="92"/>
      <c r="E27" s="92"/>
      <c r="F27" s="92"/>
      <c r="G27" s="92"/>
      <c r="H27" s="107"/>
      <c r="I27" s="107"/>
      <c r="J27" s="107"/>
      <c r="K27" s="20"/>
      <c r="L27" s="14"/>
    </row>
    <row r="28" spans="1:12" ht="30" customHeight="1">
      <c r="A28" s="294" t="s">
        <v>227</v>
      </c>
      <c r="B28" s="295"/>
      <c r="C28" s="295"/>
      <c r="D28" s="295"/>
      <c r="E28" s="295"/>
      <c r="F28" s="295"/>
      <c r="G28" s="295"/>
      <c r="H28" s="295"/>
      <c r="I28" s="295"/>
      <c r="J28" s="295"/>
      <c r="K28" s="97"/>
      <c r="L28" s="14"/>
    </row>
    <row r="29" spans="1:12" ht="30" customHeight="1">
      <c r="A29" s="96" t="s">
        <v>228</v>
      </c>
      <c r="B29" s="96" t="s">
        <v>229</v>
      </c>
      <c r="C29" s="96" t="s">
        <v>230</v>
      </c>
      <c r="D29" s="96" t="s">
        <v>231</v>
      </c>
      <c r="E29" s="96" t="s">
        <v>232</v>
      </c>
      <c r="F29" s="294" t="s">
        <v>233</v>
      </c>
      <c r="G29" s="295"/>
      <c r="H29" s="295"/>
      <c r="I29" s="294" t="s">
        <v>234</v>
      </c>
      <c r="J29" s="295"/>
      <c r="K29" s="97"/>
      <c r="L29" s="14"/>
    </row>
    <row r="30" spans="1:12" ht="122.25" customHeight="1">
      <c r="A30" s="109">
        <v>2024</v>
      </c>
      <c r="B30" s="110" t="s">
        <v>235</v>
      </c>
      <c r="C30" s="223">
        <v>26</v>
      </c>
      <c r="D30" s="189">
        <v>26</v>
      </c>
      <c r="E30" s="192">
        <f>IFERROR(IF(D30/C30&gt;100%,100%,D30/C30),0)</f>
        <v>1</v>
      </c>
      <c r="F30" s="289" t="s">
        <v>515</v>
      </c>
      <c r="G30" s="290"/>
      <c r="H30" s="291"/>
      <c r="I30" s="445" t="s">
        <v>516</v>
      </c>
      <c r="J30" s="446"/>
      <c r="K30" s="97"/>
      <c r="L30" s="14"/>
    </row>
    <row r="31" spans="1:12" ht="122.25" customHeight="1">
      <c r="A31" s="109">
        <v>2024</v>
      </c>
      <c r="B31" s="110" t="s">
        <v>238</v>
      </c>
      <c r="C31" s="224">
        <v>26</v>
      </c>
      <c r="D31" s="189">
        <v>26</v>
      </c>
      <c r="E31" s="192">
        <f t="shared" ref="E31:E45" si="0">IFERROR(IF(D31/C31&gt;100%,100%,D31/C31),0)</f>
        <v>1</v>
      </c>
      <c r="F31" s="289" t="s">
        <v>517</v>
      </c>
      <c r="G31" s="290"/>
      <c r="H31" s="291"/>
      <c r="I31" s="445" t="s">
        <v>516</v>
      </c>
      <c r="J31" s="446"/>
      <c r="K31" s="97"/>
      <c r="L31" s="14"/>
    </row>
    <row r="32" spans="1:12" ht="122.25" customHeight="1">
      <c r="A32" s="109">
        <v>2025</v>
      </c>
      <c r="B32" s="110" t="s">
        <v>240</v>
      </c>
      <c r="C32" s="224">
        <v>36</v>
      </c>
      <c r="D32" s="189">
        <v>36</v>
      </c>
      <c r="E32" s="192">
        <f t="shared" si="0"/>
        <v>1</v>
      </c>
      <c r="F32" s="289" t="s">
        <v>518</v>
      </c>
      <c r="G32" s="290"/>
      <c r="H32" s="291"/>
      <c r="I32" s="445" t="s">
        <v>516</v>
      </c>
      <c r="J32" s="446"/>
      <c r="K32" s="97"/>
      <c r="L32" s="14"/>
    </row>
    <row r="33" spans="1:12" ht="115.5" customHeight="1">
      <c r="A33" s="109">
        <v>2025</v>
      </c>
      <c r="B33" s="110" t="s">
        <v>242</v>
      </c>
      <c r="C33" s="224">
        <v>36</v>
      </c>
      <c r="D33" s="189">
        <v>36</v>
      </c>
      <c r="E33" s="192">
        <f t="shared" si="0"/>
        <v>1</v>
      </c>
      <c r="F33" s="376" t="s">
        <v>519</v>
      </c>
      <c r="G33" s="377"/>
      <c r="H33" s="378"/>
      <c r="I33" s="287" t="s">
        <v>520</v>
      </c>
      <c r="J33" s="288"/>
      <c r="K33" s="97"/>
      <c r="L33" s="140"/>
    </row>
    <row r="34" spans="1:12" ht="114.75" customHeight="1">
      <c r="A34" s="109">
        <v>2025</v>
      </c>
      <c r="B34" s="110" t="s">
        <v>235</v>
      </c>
      <c r="C34" s="224">
        <v>36</v>
      </c>
      <c r="D34" s="189">
        <v>36</v>
      </c>
      <c r="E34" s="192">
        <f t="shared" si="0"/>
        <v>1</v>
      </c>
      <c r="F34" s="376" t="s">
        <v>521</v>
      </c>
      <c r="G34" s="377"/>
      <c r="H34" s="378"/>
      <c r="I34" s="287" t="s">
        <v>520</v>
      </c>
      <c r="J34" s="288"/>
      <c r="K34" s="97"/>
      <c r="L34" s="14"/>
    </row>
    <row r="35" spans="1:12" ht="119.25" customHeight="1">
      <c r="A35" s="109">
        <v>2025</v>
      </c>
      <c r="B35" s="110" t="s">
        <v>238</v>
      </c>
      <c r="C35" s="224">
        <v>36</v>
      </c>
      <c r="D35" s="189">
        <v>36</v>
      </c>
      <c r="E35" s="192">
        <f t="shared" si="0"/>
        <v>1</v>
      </c>
      <c r="F35" s="379" t="s">
        <v>522</v>
      </c>
      <c r="G35" s="380"/>
      <c r="H35" s="381"/>
      <c r="I35" s="299" t="s">
        <v>520</v>
      </c>
      <c r="J35" s="300"/>
      <c r="K35" s="97"/>
      <c r="L35" s="14"/>
    </row>
    <row r="36" spans="1:12" ht="111.75" customHeight="1">
      <c r="A36" s="109">
        <v>2026</v>
      </c>
      <c r="B36" s="110" t="s">
        <v>240</v>
      </c>
      <c r="C36" s="224">
        <v>36</v>
      </c>
      <c r="D36" s="269">
        <v>36</v>
      </c>
      <c r="E36" s="270">
        <f t="shared" si="0"/>
        <v>1</v>
      </c>
      <c r="F36" s="447" t="s">
        <v>523</v>
      </c>
      <c r="G36" s="448"/>
      <c r="H36" s="449"/>
      <c r="I36" s="417" t="s">
        <v>520</v>
      </c>
      <c r="J36" s="418"/>
      <c r="K36" s="97"/>
      <c r="L36" s="14"/>
    </row>
    <row r="37" spans="1:12" ht="158.25" customHeight="1">
      <c r="A37" s="109">
        <v>2026</v>
      </c>
      <c r="B37" s="110" t="s">
        <v>242</v>
      </c>
      <c r="C37" s="224">
        <v>36</v>
      </c>
      <c r="D37" s="71">
        <v>399</v>
      </c>
      <c r="E37" s="192">
        <f t="shared" si="0"/>
        <v>1</v>
      </c>
      <c r="F37" s="289" t="s">
        <v>524</v>
      </c>
      <c r="G37" s="290"/>
      <c r="H37" s="291"/>
      <c r="I37" s="292" t="s">
        <v>525</v>
      </c>
      <c r="J37" s="293"/>
      <c r="K37" s="97"/>
      <c r="L37" s="14"/>
    </row>
    <row r="38" spans="1:12" ht="18.75" customHeight="1">
      <c r="A38" s="109">
        <v>2026</v>
      </c>
      <c r="B38" s="110" t="s">
        <v>235</v>
      </c>
      <c r="C38" s="224">
        <v>36</v>
      </c>
      <c r="D38" s="71"/>
      <c r="E38" s="192">
        <f t="shared" si="0"/>
        <v>0</v>
      </c>
      <c r="F38" s="289"/>
      <c r="G38" s="290"/>
      <c r="H38" s="291"/>
      <c r="I38" s="292"/>
      <c r="J38" s="293"/>
      <c r="K38" s="97"/>
      <c r="L38" s="14"/>
    </row>
    <row r="39" spans="1:12" ht="18.75" customHeight="1">
      <c r="A39" s="109">
        <v>2026</v>
      </c>
      <c r="B39" s="110" t="s">
        <v>238</v>
      </c>
      <c r="C39" s="224">
        <v>36</v>
      </c>
      <c r="D39" s="71"/>
      <c r="E39" s="192">
        <f t="shared" si="0"/>
        <v>0</v>
      </c>
      <c r="F39" s="289"/>
      <c r="G39" s="290"/>
      <c r="H39" s="291"/>
      <c r="I39" s="292"/>
      <c r="J39" s="293"/>
      <c r="K39" s="97"/>
      <c r="L39" s="14"/>
    </row>
    <row r="40" spans="1:12" ht="18.75" customHeight="1">
      <c r="A40" s="109">
        <v>2027</v>
      </c>
      <c r="B40" s="110" t="s">
        <v>240</v>
      </c>
      <c r="C40" s="111"/>
      <c r="D40" s="113"/>
      <c r="E40" s="192">
        <f t="shared" si="0"/>
        <v>0</v>
      </c>
      <c r="F40" s="289"/>
      <c r="G40" s="290"/>
      <c r="H40" s="291"/>
      <c r="I40" s="292"/>
      <c r="J40" s="293"/>
      <c r="K40" s="97"/>
      <c r="L40" s="14"/>
    </row>
    <row r="41" spans="1:12" ht="18.75" customHeight="1">
      <c r="A41" s="109">
        <v>2027</v>
      </c>
      <c r="B41" s="110" t="s">
        <v>242</v>
      </c>
      <c r="C41" s="111"/>
      <c r="D41" s="71"/>
      <c r="E41" s="192">
        <f t="shared" si="0"/>
        <v>0</v>
      </c>
      <c r="F41" s="289"/>
      <c r="G41" s="290"/>
      <c r="H41" s="291"/>
      <c r="I41" s="292"/>
      <c r="J41" s="293"/>
      <c r="K41" s="97"/>
      <c r="L41" s="14"/>
    </row>
    <row r="42" spans="1:12" ht="18.75" customHeight="1">
      <c r="A42" s="109">
        <v>2027</v>
      </c>
      <c r="B42" s="110" t="s">
        <v>235</v>
      </c>
      <c r="C42" s="111"/>
      <c r="D42" s="71"/>
      <c r="E42" s="192">
        <f t="shared" si="0"/>
        <v>0</v>
      </c>
      <c r="F42" s="289"/>
      <c r="G42" s="290"/>
      <c r="H42" s="291"/>
      <c r="I42" s="292"/>
      <c r="J42" s="293"/>
      <c r="K42" s="97"/>
      <c r="L42" s="14"/>
    </row>
    <row r="43" spans="1:12" ht="18.75" customHeight="1">
      <c r="A43" s="109">
        <v>2027</v>
      </c>
      <c r="B43" s="110" t="s">
        <v>238</v>
      </c>
      <c r="C43" s="111"/>
      <c r="D43" s="71"/>
      <c r="E43" s="192">
        <f t="shared" si="0"/>
        <v>0</v>
      </c>
      <c r="F43" s="289"/>
      <c r="G43" s="290"/>
      <c r="H43" s="291"/>
      <c r="I43" s="292"/>
      <c r="J43" s="293"/>
      <c r="K43" s="97"/>
      <c r="L43" s="14"/>
    </row>
    <row r="44" spans="1:12" ht="18.75" customHeight="1">
      <c r="A44" s="109">
        <v>2028</v>
      </c>
      <c r="B44" s="110" t="s">
        <v>240</v>
      </c>
      <c r="C44" s="111"/>
      <c r="D44" s="71"/>
      <c r="E44" s="192">
        <f t="shared" si="0"/>
        <v>0</v>
      </c>
      <c r="F44" s="289"/>
      <c r="G44" s="290"/>
      <c r="H44" s="291"/>
      <c r="I44" s="292"/>
      <c r="J44" s="293"/>
      <c r="K44" s="97"/>
      <c r="L44" s="14"/>
    </row>
    <row r="45" spans="1:12" ht="18.75" customHeight="1">
      <c r="A45" s="109">
        <v>2028</v>
      </c>
      <c r="B45" s="110" t="s">
        <v>242</v>
      </c>
      <c r="C45" s="111"/>
      <c r="D45" s="113"/>
      <c r="E45" s="192">
        <f t="shared" si="0"/>
        <v>0</v>
      </c>
      <c r="F45" s="289"/>
      <c r="G45" s="290"/>
      <c r="H45" s="291"/>
      <c r="I45" s="292"/>
      <c r="J45" s="293"/>
      <c r="K45" s="141"/>
      <c r="L45" s="56"/>
    </row>
  </sheetData>
  <mergeCells count="51">
    <mergeCell ref="B19:J19"/>
    <mergeCell ref="B21:G21"/>
    <mergeCell ref="F29:H29"/>
    <mergeCell ref="I29:J29"/>
    <mergeCell ref="F30:H30"/>
    <mergeCell ref="I30:J30"/>
    <mergeCell ref="C1:H4"/>
    <mergeCell ref="B6:J6"/>
    <mergeCell ref="B8:J8"/>
    <mergeCell ref="B18:J18"/>
    <mergeCell ref="B10:J10"/>
    <mergeCell ref="B11:J11"/>
    <mergeCell ref="B12:J12"/>
    <mergeCell ref="C9:J9"/>
    <mergeCell ref="B13:J13"/>
    <mergeCell ref="B14:J14"/>
    <mergeCell ref="B15:J15"/>
    <mergeCell ref="B16:J16"/>
    <mergeCell ref="B17:J17"/>
    <mergeCell ref="B7:J7"/>
    <mergeCell ref="F40:H40"/>
    <mergeCell ref="I40:J40"/>
    <mergeCell ref="F31:H31"/>
    <mergeCell ref="I31:J31"/>
    <mergeCell ref="A28:J28"/>
    <mergeCell ref="F37:H37"/>
    <mergeCell ref="I37:J37"/>
    <mergeCell ref="F38:H38"/>
    <mergeCell ref="I38:J38"/>
    <mergeCell ref="F39:H39"/>
    <mergeCell ref="I39:J39"/>
    <mergeCell ref="I34:J34"/>
    <mergeCell ref="F35:H35"/>
    <mergeCell ref="I35:J35"/>
    <mergeCell ref="F36:H36"/>
    <mergeCell ref="I36:J36"/>
    <mergeCell ref="F44:H44"/>
    <mergeCell ref="I44:J44"/>
    <mergeCell ref="F45:H45"/>
    <mergeCell ref="I45:J45"/>
    <mergeCell ref="F41:H41"/>
    <mergeCell ref="I41:J41"/>
    <mergeCell ref="F42:H42"/>
    <mergeCell ref="I42:J42"/>
    <mergeCell ref="F43:H43"/>
    <mergeCell ref="I43:J43"/>
    <mergeCell ref="F32:H32"/>
    <mergeCell ref="I32:J32"/>
    <mergeCell ref="F33:H33"/>
    <mergeCell ref="I33:J33"/>
    <mergeCell ref="F34:H34"/>
  </mergeCells>
  <pageMargins left="0.7" right="0.7" top="0.75" bottom="0.75" header="0.3" footer="0.3"/>
  <pageSetup scale="43" orientation="portrait"/>
  <headerFooter>
    <oddFooter>&amp;C&amp;"Helvetica Neue,Regular"&amp;12&amp;K000000&amp;P</oddFooter>
  </headerFooter>
  <ignoredErrors>
    <ignoredError sqref="J3:J4" numberStoredAsText="1"/>
    <ignoredError sqref="B24:C24" formulaRange="1"/>
  </ignoredErrors>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45"/>
  <sheetViews>
    <sheetView showGridLines="0" topLeftCell="A15" workbookViewId="0">
      <selection activeCell="D37" sqref="D37"/>
    </sheetView>
  </sheetViews>
  <sheetFormatPr baseColWidth="10" defaultColWidth="10.85546875" defaultRowHeight="15" customHeight="1"/>
  <cols>
    <col min="1" max="1" width="45.42578125" style="1" customWidth="1"/>
    <col min="2" max="10" width="21.42578125" style="1" customWidth="1"/>
    <col min="11" max="13" width="10.85546875" style="1" customWidth="1"/>
    <col min="14" max="16384" width="10.85546875" style="1"/>
  </cols>
  <sheetData>
    <row r="1" spans="1:12" ht="23.25" customHeight="1">
      <c r="A1" s="6"/>
      <c r="B1" s="76"/>
      <c r="C1" s="301" t="s">
        <v>189</v>
      </c>
      <c r="D1" s="302"/>
      <c r="E1" s="302"/>
      <c r="F1" s="302"/>
      <c r="G1" s="302"/>
      <c r="H1" s="302"/>
      <c r="I1" s="77" t="s">
        <v>1</v>
      </c>
      <c r="J1" s="78" t="s">
        <v>2</v>
      </c>
      <c r="K1" s="9"/>
      <c r="L1" s="10"/>
    </row>
    <row r="2" spans="1:12" ht="23.25" customHeight="1">
      <c r="A2" s="11"/>
      <c r="B2" s="79"/>
      <c r="C2" s="303"/>
      <c r="D2" s="303"/>
      <c r="E2" s="303"/>
      <c r="F2" s="303"/>
      <c r="G2" s="303"/>
      <c r="H2" s="303"/>
      <c r="I2" s="80" t="s">
        <v>3</v>
      </c>
      <c r="J2" s="81">
        <v>4</v>
      </c>
      <c r="K2" s="11"/>
      <c r="L2" s="14"/>
    </row>
    <row r="3" spans="1:12" ht="23.25" customHeight="1">
      <c r="A3" s="11"/>
      <c r="B3" s="79"/>
      <c r="C3" s="303"/>
      <c r="D3" s="303"/>
      <c r="E3" s="303"/>
      <c r="F3" s="303"/>
      <c r="G3" s="303"/>
      <c r="H3" s="303"/>
      <c r="I3" s="80" t="s">
        <v>4</v>
      </c>
      <c r="J3" s="179" t="s">
        <v>5</v>
      </c>
      <c r="K3" s="11"/>
      <c r="L3" s="14"/>
    </row>
    <row r="4" spans="1:12" ht="23.25" customHeight="1">
      <c r="A4" s="15"/>
      <c r="B4" s="82"/>
      <c r="C4" s="304"/>
      <c r="D4" s="304"/>
      <c r="E4" s="304"/>
      <c r="F4" s="304"/>
      <c r="G4" s="304"/>
      <c r="H4" s="304"/>
      <c r="I4" s="83" t="s">
        <v>6</v>
      </c>
      <c r="J4" s="180" t="s">
        <v>7</v>
      </c>
      <c r="K4" s="11"/>
      <c r="L4" s="14"/>
    </row>
    <row r="5" spans="1:12" ht="30" customHeight="1">
      <c r="A5" s="84"/>
      <c r="B5" s="85"/>
      <c r="C5" s="85"/>
      <c r="D5" s="85"/>
      <c r="E5" s="85"/>
      <c r="F5" s="85"/>
      <c r="G5" s="85"/>
      <c r="H5" s="85"/>
      <c r="I5" s="86"/>
      <c r="J5" s="139"/>
      <c r="K5" s="20"/>
      <c r="L5" s="14"/>
    </row>
    <row r="6" spans="1:12" ht="30" customHeight="1">
      <c r="A6" s="88" t="s">
        <v>317</v>
      </c>
      <c r="B6" s="305" t="s">
        <v>169</v>
      </c>
      <c r="C6" s="306"/>
      <c r="D6" s="306"/>
      <c r="E6" s="306"/>
      <c r="F6" s="306"/>
      <c r="G6" s="306"/>
      <c r="H6" s="306"/>
      <c r="I6" s="306"/>
      <c r="J6" s="306"/>
      <c r="K6" s="97"/>
      <c r="L6" s="14"/>
    </row>
    <row r="7" spans="1:12" ht="30" customHeight="1">
      <c r="A7" s="258" t="s">
        <v>190</v>
      </c>
      <c r="B7" s="314" t="s">
        <v>191</v>
      </c>
      <c r="C7" s="315"/>
      <c r="D7" s="315"/>
      <c r="E7" s="315"/>
      <c r="F7" s="315"/>
      <c r="G7" s="315"/>
      <c r="H7" s="315"/>
      <c r="I7" s="315"/>
      <c r="J7" s="316"/>
      <c r="K7" s="97"/>
      <c r="L7" s="14"/>
    </row>
    <row r="8" spans="1:12" ht="30" customHeight="1">
      <c r="A8" s="88" t="s">
        <v>319</v>
      </c>
      <c r="B8" s="307" t="s">
        <v>424</v>
      </c>
      <c r="C8" s="308"/>
      <c r="D8" s="308"/>
      <c r="E8" s="308"/>
      <c r="F8" s="308"/>
      <c r="G8" s="308"/>
      <c r="H8" s="308"/>
      <c r="I8" s="308"/>
      <c r="J8" s="309"/>
      <c r="K8" s="97"/>
      <c r="L8" s="14"/>
    </row>
    <row r="9" spans="1:12" ht="30" customHeight="1">
      <c r="A9" s="88" t="s">
        <v>320</v>
      </c>
      <c r="B9" s="90" t="s">
        <v>526</v>
      </c>
      <c r="C9" s="311" t="s">
        <v>527</v>
      </c>
      <c r="D9" s="312"/>
      <c r="E9" s="312"/>
      <c r="F9" s="312"/>
      <c r="G9" s="312"/>
      <c r="H9" s="312"/>
      <c r="I9" s="312"/>
      <c r="J9" s="313"/>
      <c r="K9" s="97"/>
      <c r="L9" s="14"/>
    </row>
    <row r="10" spans="1:12" ht="30" customHeight="1">
      <c r="A10" s="88" t="s">
        <v>323</v>
      </c>
      <c r="B10" s="305" t="s">
        <v>528</v>
      </c>
      <c r="C10" s="306"/>
      <c r="D10" s="306"/>
      <c r="E10" s="306"/>
      <c r="F10" s="306"/>
      <c r="G10" s="306"/>
      <c r="H10" s="306"/>
      <c r="I10" s="306"/>
      <c r="J10" s="306"/>
      <c r="K10" s="97"/>
      <c r="L10" s="14"/>
    </row>
    <row r="11" spans="1:12" ht="30" customHeight="1">
      <c r="A11" s="88" t="s">
        <v>325</v>
      </c>
      <c r="B11" s="305" t="s">
        <v>528</v>
      </c>
      <c r="C11" s="306"/>
      <c r="D11" s="306"/>
      <c r="E11" s="306"/>
      <c r="F11" s="306"/>
      <c r="G11" s="306"/>
      <c r="H11" s="306"/>
      <c r="I11" s="306"/>
      <c r="J11" s="306"/>
      <c r="K11" s="97"/>
      <c r="L11" s="14"/>
    </row>
    <row r="12" spans="1:12" ht="30" customHeight="1">
      <c r="A12" s="88" t="s">
        <v>200</v>
      </c>
      <c r="B12" s="305" t="s">
        <v>529</v>
      </c>
      <c r="C12" s="306"/>
      <c r="D12" s="306"/>
      <c r="E12" s="306"/>
      <c r="F12" s="306"/>
      <c r="G12" s="306"/>
      <c r="H12" s="306"/>
      <c r="I12" s="306"/>
      <c r="J12" s="306"/>
      <c r="K12" s="97"/>
      <c r="L12" s="14"/>
    </row>
    <row r="13" spans="1:12" ht="30" customHeight="1">
      <c r="A13" s="88" t="s">
        <v>202</v>
      </c>
      <c r="B13" s="305" t="s">
        <v>203</v>
      </c>
      <c r="C13" s="306"/>
      <c r="D13" s="306"/>
      <c r="E13" s="306"/>
      <c r="F13" s="306"/>
      <c r="G13" s="306"/>
      <c r="H13" s="306"/>
      <c r="I13" s="306"/>
      <c r="J13" s="306"/>
      <c r="K13" s="97"/>
      <c r="L13" s="14"/>
    </row>
    <row r="14" spans="1:12" ht="30" customHeight="1">
      <c r="A14" s="88" t="s">
        <v>204</v>
      </c>
      <c r="B14" s="311" t="s">
        <v>205</v>
      </c>
      <c r="C14" s="312"/>
      <c r="D14" s="312"/>
      <c r="E14" s="312"/>
      <c r="F14" s="312"/>
      <c r="G14" s="312"/>
      <c r="H14" s="312"/>
      <c r="I14" s="312"/>
      <c r="J14" s="313"/>
      <c r="K14" s="97"/>
      <c r="L14" s="14"/>
    </row>
    <row r="15" spans="1:12" ht="30" customHeight="1">
      <c r="A15" s="88" t="s">
        <v>206</v>
      </c>
      <c r="B15" s="305" t="s">
        <v>530</v>
      </c>
      <c r="C15" s="306"/>
      <c r="D15" s="306"/>
      <c r="E15" s="306"/>
      <c r="F15" s="306"/>
      <c r="G15" s="306"/>
      <c r="H15" s="306"/>
      <c r="I15" s="306"/>
      <c r="J15" s="306"/>
      <c r="K15" s="97"/>
      <c r="L15" s="14"/>
    </row>
    <row r="16" spans="1:12" ht="30" customHeight="1">
      <c r="A16" s="88" t="s">
        <v>208</v>
      </c>
      <c r="B16" s="305" t="s">
        <v>531</v>
      </c>
      <c r="C16" s="306"/>
      <c r="D16" s="306"/>
      <c r="E16" s="306"/>
      <c r="F16" s="306"/>
      <c r="G16" s="306"/>
      <c r="H16" s="306"/>
      <c r="I16" s="306"/>
      <c r="J16" s="306"/>
      <c r="K16" s="97"/>
      <c r="L16" s="14"/>
    </row>
    <row r="17" spans="1:12" ht="30" customHeight="1">
      <c r="A17" s="88" t="s">
        <v>210</v>
      </c>
      <c r="B17" s="305" t="s">
        <v>130</v>
      </c>
      <c r="C17" s="306"/>
      <c r="D17" s="306"/>
      <c r="E17" s="306"/>
      <c r="F17" s="306"/>
      <c r="G17" s="306"/>
      <c r="H17" s="306"/>
      <c r="I17" s="306"/>
      <c r="J17" s="306"/>
      <c r="K17" s="97"/>
      <c r="L17" s="14"/>
    </row>
    <row r="18" spans="1:12" ht="30" customHeight="1">
      <c r="A18" s="88" t="s">
        <v>330</v>
      </c>
      <c r="B18" s="305" t="s">
        <v>532</v>
      </c>
      <c r="C18" s="306"/>
      <c r="D18" s="306"/>
      <c r="E18" s="306"/>
      <c r="F18" s="310"/>
      <c r="G18" s="306"/>
      <c r="H18" s="306"/>
      <c r="I18" s="306"/>
      <c r="J18" s="306"/>
      <c r="K18" s="97"/>
      <c r="L18" s="14"/>
    </row>
    <row r="19" spans="1:12" ht="30" customHeight="1">
      <c r="A19" s="88" t="s">
        <v>213</v>
      </c>
      <c r="B19" s="305" t="s">
        <v>214</v>
      </c>
      <c r="C19" s="306"/>
      <c r="D19" s="306"/>
      <c r="E19" s="306"/>
      <c r="F19" s="306"/>
      <c r="G19" s="306"/>
      <c r="H19" s="306"/>
      <c r="I19" s="306"/>
      <c r="J19" s="306"/>
      <c r="K19" s="97"/>
      <c r="L19" s="14"/>
    </row>
    <row r="20" spans="1:12" ht="30" customHeight="1">
      <c r="A20" s="91"/>
      <c r="B20" s="92"/>
      <c r="C20" s="92"/>
      <c r="D20" s="92"/>
      <c r="E20" s="92"/>
      <c r="F20" s="92"/>
      <c r="G20" s="92"/>
      <c r="H20" s="93"/>
      <c r="I20" s="93"/>
      <c r="J20" s="93"/>
      <c r="K20" s="20"/>
      <c r="L20" s="14"/>
    </row>
    <row r="21" spans="1:12" ht="30" customHeight="1">
      <c r="A21" s="95"/>
      <c r="B21" s="294" t="s">
        <v>215</v>
      </c>
      <c r="C21" s="295"/>
      <c r="D21" s="295"/>
      <c r="E21" s="295"/>
      <c r="F21" s="295"/>
      <c r="G21" s="295"/>
      <c r="H21" s="97"/>
      <c r="I21" s="20"/>
      <c r="J21" s="20"/>
      <c r="K21" s="20"/>
      <c r="L21" s="14"/>
    </row>
    <row r="22" spans="1:12" ht="30" customHeight="1">
      <c r="A22" s="98"/>
      <c r="B22" s="99" t="s">
        <v>216</v>
      </c>
      <c r="C22" s="99" t="s">
        <v>217</v>
      </c>
      <c r="D22" s="99" t="s">
        <v>218</v>
      </c>
      <c r="E22" s="99" t="s">
        <v>219</v>
      </c>
      <c r="F22" s="99" t="s">
        <v>220</v>
      </c>
      <c r="G22" s="99" t="s">
        <v>221</v>
      </c>
      <c r="H22" s="97"/>
      <c r="I22" s="20"/>
      <c r="J22" s="20"/>
      <c r="K22" s="20"/>
      <c r="L22" s="14"/>
    </row>
    <row r="23" spans="1:12" ht="30" customHeight="1">
      <c r="A23" s="100" t="s">
        <v>222</v>
      </c>
      <c r="B23" s="35">
        <v>1</v>
      </c>
      <c r="C23" s="35">
        <v>1</v>
      </c>
      <c r="D23" s="35">
        <v>1</v>
      </c>
      <c r="E23" s="35">
        <v>1</v>
      </c>
      <c r="F23" s="35">
        <v>1</v>
      </c>
      <c r="G23" s="101">
        <f>SUM(B23:F23)</f>
        <v>5</v>
      </c>
      <c r="H23" s="97"/>
      <c r="I23" s="20"/>
      <c r="J23" s="20"/>
      <c r="K23" s="20"/>
      <c r="L23" s="14"/>
    </row>
    <row r="24" spans="1:12" ht="30" customHeight="1">
      <c r="A24" s="100" t="s">
        <v>223</v>
      </c>
      <c r="B24" s="226">
        <f>SUM(D30:D31)</f>
        <v>1</v>
      </c>
      <c r="C24" s="226">
        <f>SUM(D32:D35)</f>
        <v>1</v>
      </c>
      <c r="D24" s="226">
        <f>SUM(D36:D39)</f>
        <v>1</v>
      </c>
      <c r="E24" s="226">
        <f>SUM(D40:D43)</f>
        <v>0</v>
      </c>
      <c r="F24" s="226">
        <f>SUM(D44:D45)</f>
        <v>0</v>
      </c>
      <c r="G24" s="194">
        <f>SUM(B24:F24)</f>
        <v>3</v>
      </c>
      <c r="H24" s="97"/>
      <c r="I24" s="20"/>
      <c r="J24" s="20"/>
      <c r="K24" s="20"/>
      <c r="L24" s="14"/>
    </row>
    <row r="25" spans="1:12" ht="30" customHeight="1">
      <c r="A25" s="100" t="s">
        <v>224</v>
      </c>
      <c r="B25" s="103">
        <f>IFERROR(IF(B24/B23&gt;100%,100%,B24/B23),0)</f>
        <v>1</v>
      </c>
      <c r="C25" s="103">
        <f>IFERROR(IF(C24/C23&gt;100%,100%,C24/C23),0)</f>
        <v>1</v>
      </c>
      <c r="D25" s="103">
        <f>IFERROR(IF(D24/D23&gt;100%,100%,D24/D23),0)</f>
        <v>1</v>
      </c>
      <c r="E25" s="103">
        <f>IFERROR(IF(E24/E23&gt;100%,100%,E24/E23),0)</f>
        <v>0</v>
      </c>
      <c r="F25" s="103">
        <f>IFERROR(IF(F24/F23&gt;100%,100%,F24/F23),0)</f>
        <v>0</v>
      </c>
      <c r="G25" s="104" t="s">
        <v>225</v>
      </c>
      <c r="H25" s="97"/>
      <c r="I25" s="20"/>
      <c r="J25" s="20"/>
      <c r="K25" s="20"/>
      <c r="L25" s="14"/>
    </row>
    <row r="26" spans="1:12" ht="30" customHeight="1">
      <c r="A26" s="100" t="s">
        <v>226</v>
      </c>
      <c r="B26" s="103">
        <f>B24/G23</f>
        <v>0.2</v>
      </c>
      <c r="C26" s="103">
        <f>(C24/G23)+B26</f>
        <v>0.4</v>
      </c>
      <c r="D26" s="103">
        <f>(D24/$G$23)+C26</f>
        <v>0.60000000000000009</v>
      </c>
      <c r="E26" s="103"/>
      <c r="F26" s="103"/>
      <c r="G26" s="103">
        <f>MAX(B26:F26)</f>
        <v>0.60000000000000009</v>
      </c>
      <c r="H26" s="97"/>
      <c r="I26" s="20"/>
      <c r="J26" s="20"/>
      <c r="K26" s="20"/>
      <c r="L26" s="14"/>
    </row>
    <row r="27" spans="1:12" ht="30" customHeight="1">
      <c r="A27" s="106"/>
      <c r="B27" s="92"/>
      <c r="C27" s="92"/>
      <c r="D27" s="92"/>
      <c r="E27" s="92"/>
      <c r="F27" s="92"/>
      <c r="G27" s="92"/>
      <c r="H27" s="107"/>
      <c r="I27" s="107"/>
      <c r="J27" s="107"/>
      <c r="K27" s="20"/>
      <c r="L27" s="14"/>
    </row>
    <row r="28" spans="1:12" ht="30" customHeight="1">
      <c r="A28" s="294" t="s">
        <v>227</v>
      </c>
      <c r="B28" s="295"/>
      <c r="C28" s="295"/>
      <c r="D28" s="295"/>
      <c r="E28" s="295"/>
      <c r="F28" s="295"/>
      <c r="G28" s="295"/>
      <c r="H28" s="295"/>
      <c r="I28" s="295"/>
      <c r="J28" s="295"/>
      <c r="K28" s="97"/>
      <c r="L28" s="14"/>
    </row>
    <row r="29" spans="1:12" ht="30" customHeight="1">
      <c r="A29" s="96" t="s">
        <v>228</v>
      </c>
      <c r="B29" s="96" t="s">
        <v>229</v>
      </c>
      <c r="C29" s="96" t="s">
        <v>230</v>
      </c>
      <c r="D29" s="96" t="s">
        <v>231</v>
      </c>
      <c r="E29" s="96" t="s">
        <v>232</v>
      </c>
      <c r="F29" s="294" t="s">
        <v>233</v>
      </c>
      <c r="G29" s="295"/>
      <c r="H29" s="295"/>
      <c r="I29" s="294" t="s">
        <v>234</v>
      </c>
      <c r="J29" s="295"/>
      <c r="K29" s="97"/>
      <c r="L29" s="14"/>
    </row>
    <row r="30" spans="1:12" ht="225.75" customHeight="1">
      <c r="A30" s="109">
        <v>2024</v>
      </c>
      <c r="B30" s="110" t="s">
        <v>235</v>
      </c>
      <c r="C30" s="184">
        <v>1</v>
      </c>
      <c r="D30" s="189">
        <v>1</v>
      </c>
      <c r="E30" s="192">
        <f>IFERROR(IF(D30/C30&gt;100%,100%,D30/C30),0)</f>
        <v>1</v>
      </c>
      <c r="F30" s="373" t="s">
        <v>533</v>
      </c>
      <c r="G30" s="421"/>
      <c r="H30" s="374"/>
      <c r="I30" s="445" t="s">
        <v>534</v>
      </c>
      <c r="J30" s="446"/>
      <c r="K30" s="97"/>
      <c r="L30" s="14"/>
    </row>
    <row r="31" spans="1:12" ht="18.75" customHeight="1">
      <c r="A31" s="109">
        <v>2024</v>
      </c>
      <c r="B31" s="110" t="s">
        <v>238</v>
      </c>
      <c r="C31" s="184">
        <v>0</v>
      </c>
      <c r="D31" s="189">
        <v>0</v>
      </c>
      <c r="E31" s="192">
        <f t="shared" ref="E31:E45" si="0">IFERROR(IF(D31/C31&gt;100%,100%,D31/C31),0)</f>
        <v>0</v>
      </c>
      <c r="F31" s="289" t="s">
        <v>535</v>
      </c>
      <c r="G31" s="290"/>
      <c r="H31" s="291"/>
      <c r="I31" s="317" t="s">
        <v>243</v>
      </c>
      <c r="J31" s="293"/>
      <c r="K31" s="97"/>
      <c r="L31" s="14"/>
    </row>
    <row r="32" spans="1:12" ht="138.75" customHeight="1">
      <c r="A32" s="109">
        <v>2025</v>
      </c>
      <c r="B32" s="110" t="s">
        <v>240</v>
      </c>
      <c r="C32" s="184">
        <v>1</v>
      </c>
      <c r="D32" s="189">
        <v>1</v>
      </c>
      <c r="E32" s="192">
        <f t="shared" si="0"/>
        <v>1</v>
      </c>
      <c r="F32" s="373" t="s">
        <v>536</v>
      </c>
      <c r="G32" s="421"/>
      <c r="H32" s="374"/>
      <c r="I32" s="445" t="s">
        <v>537</v>
      </c>
      <c r="J32" s="446"/>
      <c r="K32" s="97"/>
      <c r="L32" s="14"/>
    </row>
    <row r="33" spans="1:12" ht="18.75" customHeight="1">
      <c r="A33" s="109">
        <v>2025</v>
      </c>
      <c r="B33" s="110" t="s">
        <v>242</v>
      </c>
      <c r="C33" s="184">
        <v>0</v>
      </c>
      <c r="D33" s="189">
        <v>0</v>
      </c>
      <c r="E33" s="192">
        <f t="shared" si="0"/>
        <v>0</v>
      </c>
      <c r="F33" s="289" t="s">
        <v>535</v>
      </c>
      <c r="G33" s="290"/>
      <c r="H33" s="291"/>
      <c r="I33" s="292" t="s">
        <v>243</v>
      </c>
      <c r="J33" s="293"/>
      <c r="K33" s="97"/>
      <c r="L33" s="140"/>
    </row>
    <row r="34" spans="1:12" ht="18.75" customHeight="1">
      <c r="A34" s="109">
        <v>2025</v>
      </c>
      <c r="B34" s="110" t="s">
        <v>235</v>
      </c>
      <c r="C34" s="184">
        <v>0</v>
      </c>
      <c r="D34" s="189">
        <v>0</v>
      </c>
      <c r="E34" s="192">
        <f t="shared" si="0"/>
        <v>0</v>
      </c>
      <c r="F34" s="289" t="s">
        <v>535</v>
      </c>
      <c r="G34" s="290"/>
      <c r="H34" s="291"/>
      <c r="I34" s="292" t="s">
        <v>243</v>
      </c>
      <c r="J34" s="293"/>
      <c r="K34" s="97"/>
      <c r="L34" s="14"/>
    </row>
    <row r="35" spans="1:12" ht="18.75" customHeight="1">
      <c r="A35" s="109">
        <v>2025</v>
      </c>
      <c r="B35" s="110" t="s">
        <v>238</v>
      </c>
      <c r="C35" s="184">
        <v>0</v>
      </c>
      <c r="D35" s="189">
        <v>0</v>
      </c>
      <c r="E35" s="192">
        <f t="shared" si="0"/>
        <v>0</v>
      </c>
      <c r="F35" s="289" t="s">
        <v>535</v>
      </c>
      <c r="G35" s="290"/>
      <c r="H35" s="291"/>
      <c r="I35" s="292" t="s">
        <v>243</v>
      </c>
      <c r="J35" s="293"/>
      <c r="K35" s="97"/>
      <c r="L35" s="14"/>
    </row>
    <row r="36" spans="1:12" ht="138.75" customHeight="1">
      <c r="A36" s="109">
        <v>2026</v>
      </c>
      <c r="B36" s="110" t="s">
        <v>240</v>
      </c>
      <c r="C36" s="184">
        <v>1</v>
      </c>
      <c r="D36" s="271">
        <v>1</v>
      </c>
      <c r="E36" s="270">
        <f t="shared" si="0"/>
        <v>1</v>
      </c>
      <c r="F36" s="399" t="s">
        <v>538</v>
      </c>
      <c r="G36" s="400"/>
      <c r="H36" s="401"/>
      <c r="I36" s="450" t="s">
        <v>537</v>
      </c>
      <c r="J36" s="451"/>
      <c r="K36" s="97"/>
      <c r="L36" s="14"/>
    </row>
    <row r="37" spans="1:12" ht="18.75" customHeight="1">
      <c r="A37" s="109">
        <v>2026</v>
      </c>
      <c r="B37" s="110" t="s">
        <v>242</v>
      </c>
      <c r="C37" s="184">
        <v>0</v>
      </c>
      <c r="D37" s="189">
        <v>0</v>
      </c>
      <c r="E37" s="192">
        <f t="shared" si="0"/>
        <v>0</v>
      </c>
      <c r="F37" s="289" t="s">
        <v>535</v>
      </c>
      <c r="G37" s="290"/>
      <c r="H37" s="291"/>
      <c r="I37" s="292" t="s">
        <v>535</v>
      </c>
      <c r="J37" s="293"/>
      <c r="K37" s="97"/>
      <c r="L37" s="14"/>
    </row>
    <row r="38" spans="1:12" ht="18.75" customHeight="1">
      <c r="A38" s="109">
        <v>2026</v>
      </c>
      <c r="B38" s="110" t="s">
        <v>235</v>
      </c>
      <c r="C38" s="184">
        <v>0</v>
      </c>
      <c r="D38" s="189"/>
      <c r="E38" s="192">
        <f t="shared" si="0"/>
        <v>0</v>
      </c>
      <c r="F38" s="289"/>
      <c r="G38" s="290"/>
      <c r="H38" s="291"/>
      <c r="I38" s="292"/>
      <c r="J38" s="293"/>
      <c r="K38" s="97"/>
      <c r="L38" s="14"/>
    </row>
    <row r="39" spans="1:12" ht="18.75" customHeight="1">
      <c r="A39" s="109">
        <v>2026</v>
      </c>
      <c r="B39" s="110" t="s">
        <v>238</v>
      </c>
      <c r="C39" s="184">
        <v>0</v>
      </c>
      <c r="D39" s="189"/>
      <c r="E39" s="192">
        <f t="shared" si="0"/>
        <v>0</v>
      </c>
      <c r="F39" s="289"/>
      <c r="G39" s="290"/>
      <c r="H39" s="291"/>
      <c r="I39" s="292"/>
      <c r="J39" s="293"/>
      <c r="K39" s="97"/>
      <c r="L39" s="14"/>
    </row>
    <row r="40" spans="1:12" ht="18.75" customHeight="1">
      <c r="A40" s="109">
        <v>2027</v>
      </c>
      <c r="B40" s="110" t="s">
        <v>240</v>
      </c>
      <c r="C40" s="111"/>
      <c r="D40" s="189"/>
      <c r="E40" s="192">
        <f t="shared" si="0"/>
        <v>0</v>
      </c>
      <c r="F40" s="289"/>
      <c r="G40" s="290"/>
      <c r="H40" s="291"/>
      <c r="I40" s="292"/>
      <c r="J40" s="293"/>
      <c r="K40" s="97"/>
      <c r="L40" s="14"/>
    </row>
    <row r="41" spans="1:12" ht="18.75" customHeight="1">
      <c r="A41" s="109">
        <v>2027</v>
      </c>
      <c r="B41" s="110" t="s">
        <v>242</v>
      </c>
      <c r="C41" s="111"/>
      <c r="D41" s="189"/>
      <c r="E41" s="192">
        <f t="shared" si="0"/>
        <v>0</v>
      </c>
      <c r="F41" s="289"/>
      <c r="G41" s="290"/>
      <c r="H41" s="291"/>
      <c r="I41" s="292"/>
      <c r="J41" s="293"/>
      <c r="K41" s="97"/>
      <c r="L41" s="14"/>
    </row>
    <row r="42" spans="1:12" ht="18.75" customHeight="1">
      <c r="A42" s="109">
        <v>2027</v>
      </c>
      <c r="B42" s="110" t="s">
        <v>235</v>
      </c>
      <c r="C42" s="111"/>
      <c r="D42" s="189"/>
      <c r="E42" s="192">
        <f t="shared" si="0"/>
        <v>0</v>
      </c>
      <c r="F42" s="289"/>
      <c r="G42" s="290"/>
      <c r="H42" s="291"/>
      <c r="I42" s="292"/>
      <c r="J42" s="293"/>
      <c r="K42" s="97"/>
      <c r="L42" s="14"/>
    </row>
    <row r="43" spans="1:12" ht="18.75" customHeight="1">
      <c r="A43" s="109">
        <v>2027</v>
      </c>
      <c r="B43" s="110" t="s">
        <v>238</v>
      </c>
      <c r="C43" s="111"/>
      <c r="D43" s="189"/>
      <c r="E43" s="192">
        <f t="shared" si="0"/>
        <v>0</v>
      </c>
      <c r="F43" s="289"/>
      <c r="G43" s="290"/>
      <c r="H43" s="291"/>
      <c r="I43" s="292"/>
      <c r="J43" s="293"/>
      <c r="K43" s="97"/>
      <c r="L43" s="14"/>
    </row>
    <row r="44" spans="1:12" ht="18.75" customHeight="1">
      <c r="A44" s="109">
        <v>2028</v>
      </c>
      <c r="B44" s="110" t="s">
        <v>240</v>
      </c>
      <c r="C44" s="111"/>
      <c r="D44" s="189"/>
      <c r="E44" s="192">
        <f t="shared" si="0"/>
        <v>0</v>
      </c>
      <c r="F44" s="289"/>
      <c r="G44" s="290"/>
      <c r="H44" s="291"/>
      <c r="I44" s="292"/>
      <c r="J44" s="293"/>
      <c r="K44" s="97"/>
      <c r="L44" s="14"/>
    </row>
    <row r="45" spans="1:12" ht="18.75" customHeight="1">
      <c r="A45" s="109">
        <v>2028</v>
      </c>
      <c r="B45" s="110" t="s">
        <v>242</v>
      </c>
      <c r="C45" s="111"/>
      <c r="D45" s="189"/>
      <c r="E45" s="192">
        <f t="shared" si="0"/>
        <v>0</v>
      </c>
      <c r="F45" s="289"/>
      <c r="G45" s="290"/>
      <c r="H45" s="291"/>
      <c r="I45" s="292"/>
      <c r="J45" s="293"/>
      <c r="K45" s="141"/>
      <c r="L45" s="56"/>
    </row>
  </sheetData>
  <mergeCells count="51">
    <mergeCell ref="B19:J19"/>
    <mergeCell ref="B21:G21"/>
    <mergeCell ref="F29:H29"/>
    <mergeCell ref="I29:J29"/>
    <mergeCell ref="F30:H30"/>
    <mergeCell ref="I30:J30"/>
    <mergeCell ref="C1:H4"/>
    <mergeCell ref="B6:J6"/>
    <mergeCell ref="B8:J8"/>
    <mergeCell ref="B18:J18"/>
    <mergeCell ref="B10:J10"/>
    <mergeCell ref="B11:J11"/>
    <mergeCell ref="B12:J12"/>
    <mergeCell ref="C9:J9"/>
    <mergeCell ref="B13:J13"/>
    <mergeCell ref="B14:J14"/>
    <mergeCell ref="B15:J15"/>
    <mergeCell ref="B16:J16"/>
    <mergeCell ref="B17:J17"/>
    <mergeCell ref="B7:J7"/>
    <mergeCell ref="F40:H40"/>
    <mergeCell ref="I40:J40"/>
    <mergeCell ref="F31:H31"/>
    <mergeCell ref="I31:J31"/>
    <mergeCell ref="A28:J28"/>
    <mergeCell ref="F37:H37"/>
    <mergeCell ref="I37:J37"/>
    <mergeCell ref="F38:H38"/>
    <mergeCell ref="I38:J38"/>
    <mergeCell ref="F39:H39"/>
    <mergeCell ref="I39:J39"/>
    <mergeCell ref="I34:J34"/>
    <mergeCell ref="F35:H35"/>
    <mergeCell ref="I35:J35"/>
    <mergeCell ref="F36:H36"/>
    <mergeCell ref="I36:J36"/>
    <mergeCell ref="F44:H44"/>
    <mergeCell ref="I44:J44"/>
    <mergeCell ref="F45:H45"/>
    <mergeCell ref="I45:J45"/>
    <mergeCell ref="F41:H41"/>
    <mergeCell ref="I41:J41"/>
    <mergeCell ref="F42:H42"/>
    <mergeCell ref="I42:J42"/>
    <mergeCell ref="F43:H43"/>
    <mergeCell ref="I43:J43"/>
    <mergeCell ref="F32:H32"/>
    <mergeCell ref="I32:J32"/>
    <mergeCell ref="F33:H33"/>
    <mergeCell ref="I33:J33"/>
    <mergeCell ref="F34:H34"/>
  </mergeCells>
  <pageMargins left="0.7" right="0.7" top="0.75" bottom="0.75" header="0.3" footer="0.3"/>
  <pageSetup scale="43" orientation="portrait"/>
  <headerFooter>
    <oddFooter>&amp;C&amp;"Helvetica Neue,Regular"&amp;12&amp;K000000&amp;P</oddFooter>
  </headerFooter>
  <ignoredErrors>
    <ignoredError sqref="J3:J4" numberStoredAsText="1"/>
    <ignoredError sqref="B24:C24" formulaRange="1"/>
  </ignoredErrors>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45"/>
  <sheetViews>
    <sheetView showGridLines="0" topLeftCell="A13" workbookViewId="0">
      <selection activeCell="E26" sqref="E26"/>
    </sheetView>
  </sheetViews>
  <sheetFormatPr baseColWidth="10" defaultColWidth="10.85546875" defaultRowHeight="15" customHeight="1"/>
  <cols>
    <col min="1" max="1" width="45.7109375" style="1" customWidth="1"/>
    <col min="2" max="10" width="21.42578125" style="1" customWidth="1"/>
    <col min="11" max="13" width="10.85546875" style="1" customWidth="1"/>
    <col min="14" max="16384" width="10.85546875" style="1"/>
  </cols>
  <sheetData>
    <row r="1" spans="1:12" ht="23.25" customHeight="1">
      <c r="A1" s="6"/>
      <c r="B1" s="76"/>
      <c r="C1" s="301" t="s">
        <v>189</v>
      </c>
      <c r="D1" s="302"/>
      <c r="E1" s="302"/>
      <c r="F1" s="302"/>
      <c r="G1" s="302"/>
      <c r="H1" s="302"/>
      <c r="I1" s="77" t="s">
        <v>1</v>
      </c>
      <c r="J1" s="78" t="s">
        <v>2</v>
      </c>
      <c r="K1" s="9"/>
      <c r="L1" s="10"/>
    </row>
    <row r="2" spans="1:12" ht="23.25" customHeight="1">
      <c r="A2" s="11"/>
      <c r="B2" s="79"/>
      <c r="C2" s="303"/>
      <c r="D2" s="303"/>
      <c r="E2" s="303"/>
      <c r="F2" s="303"/>
      <c r="G2" s="303"/>
      <c r="H2" s="303"/>
      <c r="I2" s="80" t="s">
        <v>3</v>
      </c>
      <c r="J2" s="81">
        <v>4</v>
      </c>
      <c r="K2" s="11"/>
      <c r="L2" s="14"/>
    </row>
    <row r="3" spans="1:12" ht="23.25" customHeight="1">
      <c r="A3" s="11"/>
      <c r="B3" s="79"/>
      <c r="C3" s="303"/>
      <c r="D3" s="303"/>
      <c r="E3" s="303"/>
      <c r="F3" s="303"/>
      <c r="G3" s="303"/>
      <c r="H3" s="303"/>
      <c r="I3" s="80" t="s">
        <v>4</v>
      </c>
      <c r="J3" s="179" t="s">
        <v>5</v>
      </c>
      <c r="K3" s="11"/>
      <c r="L3" s="14"/>
    </row>
    <row r="4" spans="1:12" ht="23.25" customHeight="1">
      <c r="A4" s="15"/>
      <c r="B4" s="82"/>
      <c r="C4" s="304"/>
      <c r="D4" s="304"/>
      <c r="E4" s="304"/>
      <c r="F4" s="304"/>
      <c r="G4" s="304"/>
      <c r="H4" s="304"/>
      <c r="I4" s="83" t="s">
        <v>6</v>
      </c>
      <c r="J4" s="180" t="s">
        <v>7</v>
      </c>
      <c r="K4" s="11"/>
      <c r="L4" s="14"/>
    </row>
    <row r="5" spans="1:12" ht="30" customHeight="1">
      <c r="A5" s="84"/>
      <c r="B5" s="85"/>
      <c r="C5" s="85"/>
      <c r="D5" s="85"/>
      <c r="E5" s="85"/>
      <c r="F5" s="85"/>
      <c r="G5" s="85"/>
      <c r="H5" s="85"/>
      <c r="I5" s="86"/>
      <c r="J5" s="139"/>
      <c r="K5" s="20"/>
      <c r="L5" s="14"/>
    </row>
    <row r="6" spans="1:12" ht="30" customHeight="1">
      <c r="A6" s="88" t="s">
        <v>127</v>
      </c>
      <c r="B6" s="305" t="s">
        <v>75</v>
      </c>
      <c r="C6" s="306"/>
      <c r="D6" s="306"/>
      <c r="E6" s="306"/>
      <c r="F6" s="306"/>
      <c r="G6" s="306"/>
      <c r="H6" s="306"/>
      <c r="I6" s="306"/>
      <c r="J6" s="306"/>
      <c r="K6" s="97"/>
      <c r="L6" s="14"/>
    </row>
    <row r="7" spans="1:12" ht="30" customHeight="1">
      <c r="A7" s="258" t="s">
        <v>190</v>
      </c>
      <c r="B7" s="314" t="s">
        <v>269</v>
      </c>
      <c r="C7" s="315"/>
      <c r="D7" s="315"/>
      <c r="E7" s="315"/>
      <c r="F7" s="315"/>
      <c r="G7" s="315"/>
      <c r="H7" s="315"/>
      <c r="I7" s="315"/>
      <c r="J7" s="316"/>
      <c r="K7" s="97"/>
      <c r="L7" s="14"/>
    </row>
    <row r="8" spans="1:12" ht="30" customHeight="1">
      <c r="A8" s="88" t="s">
        <v>192</v>
      </c>
      <c r="B8" s="307" t="s">
        <v>539</v>
      </c>
      <c r="C8" s="308"/>
      <c r="D8" s="308"/>
      <c r="E8" s="308"/>
      <c r="F8" s="308"/>
      <c r="G8" s="308"/>
      <c r="H8" s="308"/>
      <c r="I8" s="308"/>
      <c r="J8" s="309"/>
      <c r="K8" s="97"/>
      <c r="L8" s="14"/>
    </row>
    <row r="9" spans="1:12" ht="30" customHeight="1">
      <c r="A9" s="88" t="s">
        <v>194</v>
      </c>
      <c r="B9" s="90" t="s">
        <v>540</v>
      </c>
      <c r="C9" s="311" t="s">
        <v>541</v>
      </c>
      <c r="D9" s="312"/>
      <c r="E9" s="312"/>
      <c r="F9" s="312"/>
      <c r="G9" s="312"/>
      <c r="H9" s="312"/>
      <c r="I9" s="312"/>
      <c r="J9" s="313"/>
      <c r="K9" s="97"/>
      <c r="L9" s="14"/>
    </row>
    <row r="10" spans="1:12" ht="30" customHeight="1">
      <c r="A10" s="88" t="s">
        <v>197</v>
      </c>
      <c r="B10" s="305" t="s">
        <v>542</v>
      </c>
      <c r="C10" s="306"/>
      <c r="D10" s="306"/>
      <c r="E10" s="306"/>
      <c r="F10" s="306"/>
      <c r="G10" s="306"/>
      <c r="H10" s="306"/>
      <c r="I10" s="306"/>
      <c r="J10" s="306"/>
      <c r="K10" s="97"/>
      <c r="L10" s="14"/>
    </row>
    <row r="11" spans="1:12" ht="30" customHeight="1">
      <c r="A11" s="88" t="s">
        <v>199</v>
      </c>
      <c r="B11" s="305" t="s">
        <v>543</v>
      </c>
      <c r="C11" s="306"/>
      <c r="D11" s="306"/>
      <c r="E11" s="306"/>
      <c r="F11" s="306"/>
      <c r="G11" s="306"/>
      <c r="H11" s="306"/>
      <c r="I11" s="306"/>
      <c r="J11" s="306"/>
      <c r="K11" s="97"/>
      <c r="L11" s="14"/>
    </row>
    <row r="12" spans="1:12" ht="30" customHeight="1">
      <c r="A12" s="88" t="s">
        <v>200</v>
      </c>
      <c r="B12" s="305" t="s">
        <v>251</v>
      </c>
      <c r="C12" s="306"/>
      <c r="D12" s="306"/>
      <c r="E12" s="306"/>
      <c r="F12" s="306"/>
      <c r="G12" s="306"/>
      <c r="H12" s="306"/>
      <c r="I12" s="306"/>
      <c r="J12" s="306"/>
      <c r="K12" s="97"/>
      <c r="L12" s="14"/>
    </row>
    <row r="13" spans="1:12" ht="30" customHeight="1">
      <c r="A13" s="88" t="s">
        <v>202</v>
      </c>
      <c r="B13" s="305" t="s">
        <v>203</v>
      </c>
      <c r="C13" s="306"/>
      <c r="D13" s="306"/>
      <c r="E13" s="306"/>
      <c r="F13" s="306"/>
      <c r="G13" s="306"/>
      <c r="H13" s="306"/>
      <c r="I13" s="306"/>
      <c r="J13" s="306"/>
      <c r="K13" s="97"/>
      <c r="L13" s="14"/>
    </row>
    <row r="14" spans="1:12" ht="30" customHeight="1">
      <c r="A14" s="88" t="s">
        <v>204</v>
      </c>
      <c r="B14" s="311" t="s">
        <v>205</v>
      </c>
      <c r="C14" s="312"/>
      <c r="D14" s="312"/>
      <c r="E14" s="312"/>
      <c r="F14" s="312"/>
      <c r="G14" s="312"/>
      <c r="H14" s="312"/>
      <c r="I14" s="312"/>
      <c r="J14" s="313"/>
      <c r="K14" s="97"/>
      <c r="L14" s="14"/>
    </row>
    <row r="15" spans="1:12" ht="30" customHeight="1">
      <c r="A15" s="88" t="s">
        <v>206</v>
      </c>
      <c r="B15" s="305" t="s">
        <v>544</v>
      </c>
      <c r="C15" s="306"/>
      <c r="D15" s="306"/>
      <c r="E15" s="306"/>
      <c r="F15" s="306"/>
      <c r="G15" s="306"/>
      <c r="H15" s="306"/>
      <c r="I15" s="306"/>
      <c r="J15" s="306"/>
      <c r="K15" s="97"/>
      <c r="L15" s="14"/>
    </row>
    <row r="16" spans="1:12" ht="30" customHeight="1">
      <c r="A16" s="88" t="s">
        <v>208</v>
      </c>
      <c r="B16" s="305" t="s">
        <v>545</v>
      </c>
      <c r="C16" s="306"/>
      <c r="D16" s="306"/>
      <c r="E16" s="306"/>
      <c r="F16" s="306"/>
      <c r="G16" s="306"/>
      <c r="H16" s="306"/>
      <c r="I16" s="306"/>
      <c r="J16" s="306"/>
      <c r="K16" s="97"/>
      <c r="L16" s="14"/>
    </row>
    <row r="17" spans="1:12" ht="30" customHeight="1">
      <c r="A17" s="88" t="s">
        <v>210</v>
      </c>
      <c r="B17" s="305" t="s">
        <v>546</v>
      </c>
      <c r="C17" s="306"/>
      <c r="D17" s="306"/>
      <c r="E17" s="306"/>
      <c r="F17" s="306"/>
      <c r="G17" s="306"/>
      <c r="H17" s="306"/>
      <c r="I17" s="306"/>
      <c r="J17" s="306"/>
      <c r="K17" s="97"/>
      <c r="L17" s="14"/>
    </row>
    <row r="18" spans="1:12" ht="30" customHeight="1">
      <c r="A18" s="88" t="s">
        <v>212</v>
      </c>
      <c r="B18" s="305" t="s">
        <v>225</v>
      </c>
      <c r="C18" s="306"/>
      <c r="D18" s="306"/>
      <c r="E18" s="306"/>
      <c r="F18" s="310"/>
      <c r="G18" s="306"/>
      <c r="H18" s="306"/>
      <c r="I18" s="306"/>
      <c r="J18" s="306"/>
      <c r="K18" s="97"/>
      <c r="L18" s="14"/>
    </row>
    <row r="19" spans="1:12" ht="30" customHeight="1">
      <c r="A19" s="88" t="s">
        <v>213</v>
      </c>
      <c r="B19" s="305" t="s">
        <v>475</v>
      </c>
      <c r="C19" s="306"/>
      <c r="D19" s="306"/>
      <c r="E19" s="306"/>
      <c r="F19" s="306"/>
      <c r="G19" s="306"/>
      <c r="H19" s="306"/>
      <c r="I19" s="306"/>
      <c r="J19" s="306"/>
      <c r="K19" s="97"/>
      <c r="L19" s="14"/>
    </row>
    <row r="20" spans="1:12" ht="30" customHeight="1">
      <c r="A20" s="91"/>
      <c r="B20" s="92"/>
      <c r="C20" s="92"/>
      <c r="D20" s="92"/>
      <c r="E20" s="92"/>
      <c r="F20" s="92"/>
      <c r="G20" s="92"/>
      <c r="H20" s="93"/>
      <c r="I20" s="93"/>
      <c r="J20" s="93"/>
      <c r="K20" s="20"/>
      <c r="L20" s="14"/>
    </row>
    <row r="21" spans="1:12" ht="30" customHeight="1">
      <c r="A21" s="95"/>
      <c r="B21" s="294" t="s">
        <v>215</v>
      </c>
      <c r="C21" s="295"/>
      <c r="D21" s="295"/>
      <c r="E21" s="295"/>
      <c r="F21" s="295"/>
      <c r="G21" s="295"/>
      <c r="H21" s="97"/>
      <c r="I21" s="20"/>
      <c r="J21" s="20"/>
      <c r="K21" s="20"/>
      <c r="L21" s="14"/>
    </row>
    <row r="22" spans="1:12" ht="30" customHeight="1">
      <c r="A22" s="98"/>
      <c r="B22" s="99" t="s">
        <v>216</v>
      </c>
      <c r="C22" s="99" t="s">
        <v>217</v>
      </c>
      <c r="D22" s="99" t="s">
        <v>218</v>
      </c>
      <c r="E22" s="99" t="s">
        <v>219</v>
      </c>
      <c r="F22" s="99" t="s">
        <v>220</v>
      </c>
      <c r="G22" s="99" t="s">
        <v>221</v>
      </c>
      <c r="H22" s="97"/>
      <c r="I22" s="20"/>
      <c r="J22" s="20"/>
      <c r="K22" s="20"/>
      <c r="L22" s="14"/>
    </row>
    <row r="23" spans="1:12" ht="30" customHeight="1">
      <c r="A23" s="100" t="s">
        <v>222</v>
      </c>
      <c r="B23" s="174">
        <v>0.1</v>
      </c>
      <c r="C23" s="174">
        <v>0.4</v>
      </c>
      <c r="D23" s="174">
        <v>0.65</v>
      </c>
      <c r="E23" s="174">
        <v>0.9</v>
      </c>
      <c r="F23" s="174">
        <v>1</v>
      </c>
      <c r="G23" s="105">
        <f>MAX(B23:F23)</f>
        <v>1</v>
      </c>
      <c r="H23" s="97"/>
      <c r="I23" s="20"/>
      <c r="J23" s="20"/>
      <c r="K23" s="20"/>
      <c r="L23" s="14"/>
    </row>
    <row r="24" spans="1:12" ht="30" customHeight="1">
      <c r="A24" s="100" t="s">
        <v>223</v>
      </c>
      <c r="B24" s="221">
        <f>MAX(D30:D31)</f>
        <v>0.1</v>
      </c>
      <c r="C24" s="221">
        <f>MAX(D32:D35)</f>
        <v>0.4</v>
      </c>
      <c r="D24" s="221">
        <f>MAX(D36:D39)</f>
        <v>0.47</v>
      </c>
      <c r="E24" s="221">
        <f>MAX(D40:D43)</f>
        <v>0</v>
      </c>
      <c r="F24" s="221">
        <f>MAX(D44:D45)</f>
        <v>0</v>
      </c>
      <c r="G24" s="195">
        <f>MAX(B24:F24)</f>
        <v>0.47</v>
      </c>
      <c r="H24" s="97"/>
      <c r="I24" s="20"/>
      <c r="J24" s="20"/>
      <c r="K24" s="20"/>
      <c r="L24" s="14"/>
    </row>
    <row r="25" spans="1:12" ht="30" customHeight="1">
      <c r="A25" s="100" t="s">
        <v>224</v>
      </c>
      <c r="B25" s="103">
        <f>IFERROR(IF(B24/B23&gt;100%,100%,B24/B23),0)</f>
        <v>1</v>
      </c>
      <c r="C25" s="103">
        <f>IFERROR(IF(C24/C23&gt;100%,100%,C24/C23),0)</f>
        <v>1</v>
      </c>
      <c r="D25" s="103">
        <f>IFERROR(IF(D24/D23&gt;100%,100%,D24/D23),0)</f>
        <v>0.72307692307692306</v>
      </c>
      <c r="E25" s="103">
        <f>IFERROR(IF(E24/E23&gt;100%,100%,E24/E23),0)</f>
        <v>0</v>
      </c>
      <c r="F25" s="103">
        <f>IFERROR(IF(F24/F23&gt;100%,100%,F24/F23),0)</f>
        <v>0</v>
      </c>
      <c r="G25" s="104" t="s">
        <v>225</v>
      </c>
      <c r="H25" s="97"/>
      <c r="I25" s="20"/>
      <c r="J25" s="20"/>
      <c r="K25" s="20"/>
      <c r="L25" s="14"/>
    </row>
    <row r="26" spans="1:12" ht="30" customHeight="1">
      <c r="A26" s="100" t="s">
        <v>226</v>
      </c>
      <c r="B26" s="103">
        <f>B24/$G$23</f>
        <v>0.1</v>
      </c>
      <c r="C26" s="103">
        <f>C24/$G$23</f>
        <v>0.4</v>
      </c>
      <c r="D26" s="103">
        <f>IFERROR(D24/$G$23,"")</f>
        <v>0.47</v>
      </c>
      <c r="E26" s="103">
        <f t="shared" ref="E26:G26" si="0">E24/$G$23</f>
        <v>0</v>
      </c>
      <c r="F26" s="103">
        <f t="shared" si="0"/>
        <v>0</v>
      </c>
      <c r="G26" s="103">
        <f t="shared" si="0"/>
        <v>0.47</v>
      </c>
      <c r="H26" s="97"/>
      <c r="I26" s="20"/>
      <c r="J26" s="20"/>
      <c r="K26" s="20"/>
      <c r="L26" s="14"/>
    </row>
    <row r="27" spans="1:12" ht="30" customHeight="1">
      <c r="A27" s="106"/>
      <c r="B27" s="92"/>
      <c r="C27" s="92"/>
      <c r="D27" s="92"/>
      <c r="E27" s="92"/>
      <c r="F27" s="92"/>
      <c r="G27" s="92"/>
      <c r="H27" s="107"/>
      <c r="I27" s="107"/>
      <c r="J27" s="107"/>
      <c r="K27" s="20"/>
      <c r="L27" s="14"/>
    </row>
    <row r="28" spans="1:12" ht="30" customHeight="1">
      <c r="A28" s="294" t="s">
        <v>227</v>
      </c>
      <c r="B28" s="295"/>
      <c r="C28" s="295"/>
      <c r="D28" s="295"/>
      <c r="E28" s="295"/>
      <c r="F28" s="295"/>
      <c r="G28" s="295"/>
      <c r="H28" s="295"/>
      <c r="I28" s="295"/>
      <c r="J28" s="295"/>
      <c r="K28" s="97"/>
      <c r="L28" s="14"/>
    </row>
    <row r="29" spans="1:12" ht="30" customHeight="1">
      <c r="A29" s="96" t="s">
        <v>228</v>
      </c>
      <c r="B29" s="96" t="s">
        <v>229</v>
      </c>
      <c r="C29" s="96" t="s">
        <v>230</v>
      </c>
      <c r="D29" s="96" t="s">
        <v>231</v>
      </c>
      <c r="E29" s="96" t="s">
        <v>232</v>
      </c>
      <c r="F29" s="294" t="s">
        <v>233</v>
      </c>
      <c r="G29" s="295"/>
      <c r="H29" s="295"/>
      <c r="I29" s="294" t="s">
        <v>234</v>
      </c>
      <c r="J29" s="295"/>
      <c r="K29" s="97"/>
      <c r="L29" s="14"/>
    </row>
    <row r="30" spans="1:12" ht="18.75" customHeight="1">
      <c r="A30" s="109">
        <v>2024</v>
      </c>
      <c r="B30" s="110" t="s">
        <v>235</v>
      </c>
      <c r="C30" s="113">
        <v>0</v>
      </c>
      <c r="D30" s="198">
        <v>0</v>
      </c>
      <c r="E30" s="219">
        <f>IFERROR(IF(D30/C30&gt;100%,100%,D30/C30),0)</f>
        <v>0</v>
      </c>
      <c r="F30" s="289" t="s">
        <v>243</v>
      </c>
      <c r="G30" s="290"/>
      <c r="H30" s="291"/>
      <c r="I30" s="317" t="s">
        <v>243</v>
      </c>
      <c r="J30" s="293"/>
      <c r="K30" s="97"/>
      <c r="L30" s="14"/>
    </row>
    <row r="31" spans="1:12" ht="198" customHeight="1">
      <c r="A31" s="109">
        <v>2024</v>
      </c>
      <c r="B31" s="110" t="s">
        <v>238</v>
      </c>
      <c r="C31" s="113">
        <v>0.1</v>
      </c>
      <c r="D31" s="198">
        <v>0.1</v>
      </c>
      <c r="E31" s="219">
        <f t="shared" ref="E31:E45" si="1">IFERROR(IF(D31/C31&gt;100%,100%,D31/C31),0)</f>
        <v>1</v>
      </c>
      <c r="F31" s="279" t="s">
        <v>547</v>
      </c>
      <c r="G31" s="280"/>
      <c r="H31" s="281"/>
      <c r="I31" s="282" t="s">
        <v>548</v>
      </c>
      <c r="J31" s="283"/>
      <c r="K31" s="97"/>
      <c r="L31" s="14"/>
    </row>
    <row r="32" spans="1:12" ht="198" customHeight="1">
      <c r="A32" s="109">
        <v>2025</v>
      </c>
      <c r="B32" s="110" t="s">
        <v>240</v>
      </c>
      <c r="C32" s="113">
        <v>0.15</v>
      </c>
      <c r="D32" s="198">
        <v>0.15</v>
      </c>
      <c r="E32" s="219">
        <f t="shared" si="1"/>
        <v>1</v>
      </c>
      <c r="F32" s="279" t="s">
        <v>549</v>
      </c>
      <c r="G32" s="280"/>
      <c r="H32" s="281"/>
      <c r="I32" s="282" t="s">
        <v>550</v>
      </c>
      <c r="J32" s="283"/>
      <c r="K32" s="97"/>
      <c r="L32" s="14"/>
    </row>
    <row r="33" spans="1:12" ht="281.25" customHeight="1">
      <c r="A33" s="109">
        <v>2025</v>
      </c>
      <c r="B33" s="110" t="s">
        <v>242</v>
      </c>
      <c r="C33" s="113">
        <v>0.2</v>
      </c>
      <c r="D33" s="198">
        <v>0.2</v>
      </c>
      <c r="E33" s="219">
        <f t="shared" si="1"/>
        <v>1</v>
      </c>
      <c r="F33" s="284" t="s">
        <v>551</v>
      </c>
      <c r="G33" s="285"/>
      <c r="H33" s="286"/>
      <c r="I33" s="287" t="s">
        <v>552</v>
      </c>
      <c r="J33" s="288"/>
      <c r="K33" s="97"/>
      <c r="L33" s="140"/>
    </row>
    <row r="34" spans="1:12" ht="387.75" customHeight="1">
      <c r="A34" s="109">
        <v>2025</v>
      </c>
      <c r="B34" s="110" t="s">
        <v>235</v>
      </c>
      <c r="C34" s="113">
        <v>0.3</v>
      </c>
      <c r="D34" s="198">
        <v>0.3</v>
      </c>
      <c r="E34" s="219">
        <f t="shared" si="1"/>
        <v>1</v>
      </c>
      <c r="F34" s="284" t="s">
        <v>553</v>
      </c>
      <c r="G34" s="285"/>
      <c r="H34" s="286"/>
      <c r="I34" s="287" t="s">
        <v>554</v>
      </c>
      <c r="J34" s="288"/>
      <c r="K34" s="97"/>
      <c r="L34" s="14"/>
    </row>
    <row r="35" spans="1:12" ht="241.5" customHeight="1">
      <c r="A35" s="109">
        <v>2025</v>
      </c>
      <c r="B35" s="110" t="s">
        <v>238</v>
      </c>
      <c r="C35" s="113">
        <v>0.4</v>
      </c>
      <c r="D35" s="198">
        <v>0.4</v>
      </c>
      <c r="E35" s="219">
        <f t="shared" si="1"/>
        <v>1</v>
      </c>
      <c r="F35" s="296" t="s">
        <v>555</v>
      </c>
      <c r="G35" s="297"/>
      <c r="H35" s="298"/>
      <c r="I35" s="299" t="s">
        <v>556</v>
      </c>
      <c r="J35" s="300"/>
      <c r="K35" s="97"/>
      <c r="L35" s="14"/>
    </row>
    <row r="36" spans="1:12" ht="409.5" customHeight="1">
      <c r="A36" s="109">
        <v>2026</v>
      </c>
      <c r="B36" s="110" t="s">
        <v>240</v>
      </c>
      <c r="C36" s="113">
        <v>0.45</v>
      </c>
      <c r="D36" s="198">
        <v>0.45</v>
      </c>
      <c r="E36" s="219">
        <f t="shared" si="1"/>
        <v>1</v>
      </c>
      <c r="F36" s="289" t="s">
        <v>557</v>
      </c>
      <c r="G36" s="290"/>
      <c r="H36" s="291"/>
      <c r="I36" s="292" t="s">
        <v>558</v>
      </c>
      <c r="J36" s="293"/>
      <c r="K36" s="97"/>
      <c r="L36" s="14"/>
    </row>
    <row r="37" spans="1:12" ht="409.5" customHeight="1">
      <c r="A37" s="109">
        <v>2026</v>
      </c>
      <c r="B37" s="110" t="s">
        <v>242</v>
      </c>
      <c r="C37" s="113">
        <v>0.47</v>
      </c>
      <c r="D37" s="198">
        <v>0.47</v>
      </c>
      <c r="E37" s="219">
        <f t="shared" si="1"/>
        <v>1</v>
      </c>
      <c r="F37" s="289" t="s">
        <v>559</v>
      </c>
      <c r="G37" s="290"/>
      <c r="H37" s="291"/>
      <c r="I37" s="292" t="s">
        <v>560</v>
      </c>
      <c r="J37" s="293"/>
      <c r="K37" s="97"/>
      <c r="L37" s="14"/>
    </row>
    <row r="38" spans="1:12" ht="18.75">
      <c r="A38" s="109">
        <v>2026</v>
      </c>
      <c r="B38" s="110" t="s">
        <v>235</v>
      </c>
      <c r="C38" s="113">
        <v>0.55000000000000004</v>
      </c>
      <c r="D38" s="198"/>
      <c r="E38" s="219">
        <f t="shared" si="1"/>
        <v>0</v>
      </c>
      <c r="F38" s="289"/>
      <c r="G38" s="290"/>
      <c r="H38" s="291"/>
      <c r="I38" s="292"/>
      <c r="J38" s="293"/>
      <c r="K38" s="97"/>
      <c r="L38" s="14"/>
    </row>
    <row r="39" spans="1:12" ht="18.75">
      <c r="A39" s="109">
        <v>2026</v>
      </c>
      <c r="B39" s="110" t="s">
        <v>238</v>
      </c>
      <c r="C39" s="113">
        <f>D23</f>
        <v>0.65</v>
      </c>
      <c r="D39" s="198"/>
      <c r="E39" s="219">
        <f t="shared" si="1"/>
        <v>0</v>
      </c>
      <c r="F39" s="289"/>
      <c r="G39" s="290"/>
      <c r="H39" s="291"/>
      <c r="I39" s="292"/>
      <c r="J39" s="293"/>
      <c r="K39" s="97"/>
      <c r="L39" s="14"/>
    </row>
    <row r="40" spans="1:12" ht="18.75">
      <c r="A40" s="109">
        <v>2027</v>
      </c>
      <c r="B40" s="110" t="s">
        <v>240</v>
      </c>
      <c r="C40" s="113"/>
      <c r="D40" s="198"/>
      <c r="E40" s="219">
        <f t="shared" si="1"/>
        <v>0</v>
      </c>
      <c r="F40" s="289"/>
      <c r="G40" s="290"/>
      <c r="H40" s="291"/>
      <c r="I40" s="292"/>
      <c r="J40" s="293"/>
      <c r="K40" s="97"/>
      <c r="L40" s="14"/>
    </row>
    <row r="41" spans="1:12" ht="18.75">
      <c r="A41" s="109">
        <v>2027</v>
      </c>
      <c r="B41" s="110" t="s">
        <v>242</v>
      </c>
      <c r="C41" s="113"/>
      <c r="D41" s="198"/>
      <c r="E41" s="219">
        <f t="shared" si="1"/>
        <v>0</v>
      </c>
      <c r="F41" s="289"/>
      <c r="G41" s="290"/>
      <c r="H41" s="291"/>
      <c r="I41" s="292"/>
      <c r="J41" s="293"/>
      <c r="K41" s="97"/>
      <c r="L41" s="14"/>
    </row>
    <row r="42" spans="1:12" ht="18.75">
      <c r="A42" s="109">
        <v>2027</v>
      </c>
      <c r="B42" s="110" t="s">
        <v>235</v>
      </c>
      <c r="C42" s="113"/>
      <c r="D42" s="198"/>
      <c r="E42" s="219">
        <f t="shared" si="1"/>
        <v>0</v>
      </c>
      <c r="F42" s="289"/>
      <c r="G42" s="290"/>
      <c r="H42" s="291"/>
      <c r="I42" s="292"/>
      <c r="J42" s="293"/>
      <c r="K42" s="97"/>
      <c r="L42" s="14"/>
    </row>
    <row r="43" spans="1:12" ht="18.75" customHeight="1">
      <c r="A43" s="109">
        <v>2027</v>
      </c>
      <c r="B43" s="110" t="s">
        <v>238</v>
      </c>
      <c r="C43" s="113">
        <f>E23</f>
        <v>0.9</v>
      </c>
      <c r="D43" s="198"/>
      <c r="E43" s="219">
        <f t="shared" si="1"/>
        <v>0</v>
      </c>
      <c r="F43" s="289"/>
      <c r="G43" s="290"/>
      <c r="H43" s="291"/>
      <c r="I43" s="292"/>
      <c r="J43" s="293"/>
      <c r="K43" s="97"/>
      <c r="L43" s="14"/>
    </row>
    <row r="44" spans="1:12" ht="18.75">
      <c r="A44" s="109">
        <v>2028</v>
      </c>
      <c r="B44" s="110" t="s">
        <v>240</v>
      </c>
      <c r="C44" s="113"/>
      <c r="D44" s="198"/>
      <c r="E44" s="219">
        <f t="shared" si="1"/>
        <v>0</v>
      </c>
      <c r="F44" s="289"/>
      <c r="G44" s="290"/>
      <c r="H44" s="291"/>
      <c r="I44" s="292"/>
      <c r="J44" s="293"/>
      <c r="K44" s="97"/>
      <c r="L44" s="14"/>
    </row>
    <row r="45" spans="1:12" ht="18.75" customHeight="1">
      <c r="A45" s="109">
        <v>2028</v>
      </c>
      <c r="B45" s="110" t="s">
        <v>242</v>
      </c>
      <c r="C45" s="113">
        <f>F23</f>
        <v>1</v>
      </c>
      <c r="D45" s="198"/>
      <c r="E45" s="219">
        <f t="shared" si="1"/>
        <v>0</v>
      </c>
      <c r="F45" s="289"/>
      <c r="G45" s="290"/>
      <c r="H45" s="291"/>
      <c r="I45" s="292"/>
      <c r="J45" s="293"/>
      <c r="K45" s="141"/>
      <c r="L45" s="56"/>
    </row>
  </sheetData>
  <mergeCells count="51">
    <mergeCell ref="B19:J19"/>
    <mergeCell ref="B21:G21"/>
    <mergeCell ref="F29:H29"/>
    <mergeCell ref="I29:J29"/>
    <mergeCell ref="F30:H30"/>
    <mergeCell ref="I30:J30"/>
    <mergeCell ref="C1:H4"/>
    <mergeCell ref="B6:J6"/>
    <mergeCell ref="B8:J8"/>
    <mergeCell ref="B18:J18"/>
    <mergeCell ref="B10:J10"/>
    <mergeCell ref="B11:J11"/>
    <mergeCell ref="B12:J12"/>
    <mergeCell ref="C9:J9"/>
    <mergeCell ref="B13:J13"/>
    <mergeCell ref="B14:J14"/>
    <mergeCell ref="B15:J15"/>
    <mergeCell ref="B16:J16"/>
    <mergeCell ref="B17:J17"/>
    <mergeCell ref="B7:J7"/>
    <mergeCell ref="F40:H40"/>
    <mergeCell ref="I40:J40"/>
    <mergeCell ref="F31:H31"/>
    <mergeCell ref="I31:J31"/>
    <mergeCell ref="A28:J28"/>
    <mergeCell ref="F37:H37"/>
    <mergeCell ref="I37:J37"/>
    <mergeCell ref="F38:H38"/>
    <mergeCell ref="I38:J38"/>
    <mergeCell ref="F39:H39"/>
    <mergeCell ref="I39:J39"/>
    <mergeCell ref="I34:J34"/>
    <mergeCell ref="F35:H35"/>
    <mergeCell ref="I35:J35"/>
    <mergeCell ref="F36:H36"/>
    <mergeCell ref="I36:J36"/>
    <mergeCell ref="F44:H44"/>
    <mergeCell ref="I44:J44"/>
    <mergeCell ref="F45:H45"/>
    <mergeCell ref="I45:J45"/>
    <mergeCell ref="F41:H41"/>
    <mergeCell ref="I41:J41"/>
    <mergeCell ref="F42:H42"/>
    <mergeCell ref="I42:J42"/>
    <mergeCell ref="F43:H43"/>
    <mergeCell ref="I43:J43"/>
    <mergeCell ref="F32:H32"/>
    <mergeCell ref="I32:J32"/>
    <mergeCell ref="F33:H33"/>
    <mergeCell ref="I33:J33"/>
    <mergeCell ref="F34:H34"/>
  </mergeCells>
  <pageMargins left="0.7" right="0.7" top="0.75" bottom="0.75" header="0.3" footer="0.3"/>
  <pageSetup scale="43" orientation="portrait"/>
  <headerFooter>
    <oddFooter>&amp;C&amp;"Helvetica Neue,Regular"&amp;12&amp;K000000&amp;P</oddFooter>
  </headerFooter>
  <ignoredErrors>
    <ignoredError sqref="J3:J4" numberStoredAsText="1"/>
    <ignoredError sqref="B24:D24" formulaRange="1"/>
    <ignoredError sqref="D26" formula="1"/>
  </ignoredErrors>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22"/>
  <sheetViews>
    <sheetView showGridLines="0" workbookViewId="0">
      <selection activeCell="N7" sqref="N7"/>
    </sheetView>
  </sheetViews>
  <sheetFormatPr baseColWidth="10" defaultColWidth="9.140625" defaultRowHeight="15" customHeight="1"/>
  <cols>
    <col min="1" max="1" width="35.85546875" style="1" customWidth="1"/>
    <col min="2" max="2" width="21.28515625" style="1" customWidth="1"/>
    <col min="3" max="3" width="42.85546875" style="1" customWidth="1"/>
    <col min="4" max="5" width="21.42578125" style="1" customWidth="1"/>
    <col min="6" max="7" width="45.7109375" style="1" customWidth="1"/>
    <col min="8" max="8" width="7.42578125" style="1" customWidth="1"/>
    <col min="9" max="13" width="17.140625" style="1" customWidth="1"/>
    <col min="14" max="14" width="20" style="1" customWidth="1"/>
    <col min="15" max="15" width="8.140625" style="1" customWidth="1"/>
    <col min="16" max="16" width="9.140625" style="1" customWidth="1"/>
    <col min="17" max="16384" width="9.140625" style="1"/>
  </cols>
  <sheetData>
    <row r="1" spans="1:15" ht="22.5" customHeight="1">
      <c r="A1" s="331"/>
      <c r="B1" s="327" t="s">
        <v>123</v>
      </c>
      <c r="C1" s="328"/>
      <c r="D1" s="328"/>
      <c r="E1" s="328"/>
      <c r="F1" s="328"/>
      <c r="G1" s="328"/>
      <c r="H1" s="328"/>
      <c r="I1" s="328"/>
      <c r="J1" s="328"/>
      <c r="K1" s="328"/>
      <c r="L1" s="328"/>
      <c r="M1" s="7" t="s">
        <v>1</v>
      </c>
      <c r="N1" s="8" t="s">
        <v>2</v>
      </c>
      <c r="O1" s="57"/>
    </row>
    <row r="2" spans="1:15" ht="22.5" customHeight="1">
      <c r="A2" s="319"/>
      <c r="B2" s="329"/>
      <c r="C2" s="329"/>
      <c r="D2" s="329"/>
      <c r="E2" s="329"/>
      <c r="F2" s="329"/>
      <c r="G2" s="329"/>
      <c r="H2" s="329"/>
      <c r="I2" s="329"/>
      <c r="J2" s="329"/>
      <c r="K2" s="329"/>
      <c r="L2" s="329"/>
      <c r="M2" s="12" t="s">
        <v>3</v>
      </c>
      <c r="N2" s="13">
        <v>4</v>
      </c>
      <c r="O2" s="58"/>
    </row>
    <row r="3" spans="1:15" ht="22.5" customHeight="1">
      <c r="A3" s="319"/>
      <c r="B3" s="329"/>
      <c r="C3" s="329"/>
      <c r="D3" s="329"/>
      <c r="E3" s="329"/>
      <c r="F3" s="329"/>
      <c r="G3" s="329"/>
      <c r="H3" s="329"/>
      <c r="I3" s="329"/>
      <c r="J3" s="329"/>
      <c r="K3" s="329"/>
      <c r="L3" s="329"/>
      <c r="M3" s="12" t="s">
        <v>4</v>
      </c>
      <c r="N3" s="179" t="s">
        <v>5</v>
      </c>
      <c r="O3" s="58"/>
    </row>
    <row r="4" spans="1:15" ht="22.5" customHeight="1">
      <c r="A4" s="320"/>
      <c r="B4" s="330"/>
      <c r="C4" s="330"/>
      <c r="D4" s="330"/>
      <c r="E4" s="330"/>
      <c r="F4" s="330"/>
      <c r="G4" s="330"/>
      <c r="H4" s="330"/>
      <c r="I4" s="330"/>
      <c r="J4" s="330"/>
      <c r="K4" s="330"/>
      <c r="L4" s="330"/>
      <c r="M4" s="16" t="s">
        <v>6</v>
      </c>
      <c r="N4" s="180" t="s">
        <v>7</v>
      </c>
      <c r="O4" s="58"/>
    </row>
    <row r="5" spans="1:15" ht="21.75" customHeight="1">
      <c r="A5" s="17"/>
      <c r="B5" s="59"/>
      <c r="C5" s="19"/>
      <c r="D5" s="18"/>
      <c r="E5" s="18"/>
      <c r="F5" s="18"/>
      <c r="G5" s="18"/>
      <c r="H5" s="19"/>
      <c r="I5" s="19"/>
      <c r="J5" s="19"/>
      <c r="K5" s="19"/>
      <c r="L5" s="19"/>
      <c r="M5" s="19"/>
      <c r="N5" s="19"/>
      <c r="O5" s="14"/>
    </row>
    <row r="6" spans="1:15" ht="15" customHeight="1">
      <c r="A6" s="321" t="s">
        <v>124</v>
      </c>
      <c r="B6" s="323" t="s">
        <v>125</v>
      </c>
      <c r="C6" s="332" t="s">
        <v>126</v>
      </c>
      <c r="D6" s="323" t="s">
        <v>127</v>
      </c>
      <c r="E6" s="323" t="s">
        <v>128</v>
      </c>
      <c r="F6" s="323" t="s">
        <v>14</v>
      </c>
      <c r="G6" s="323" t="s">
        <v>15</v>
      </c>
      <c r="H6" s="323" t="s">
        <v>16</v>
      </c>
      <c r="I6" s="323" t="s">
        <v>17</v>
      </c>
      <c r="J6" s="325"/>
      <c r="K6" s="325"/>
      <c r="L6" s="325"/>
      <c r="M6" s="325"/>
      <c r="N6" s="326"/>
      <c r="O6" s="58"/>
    </row>
    <row r="7" spans="1:15" ht="60" customHeight="1">
      <c r="A7" s="322"/>
      <c r="B7" s="324"/>
      <c r="C7" s="333"/>
      <c r="D7" s="324"/>
      <c r="E7" s="324"/>
      <c r="F7" s="324"/>
      <c r="G7" s="324"/>
      <c r="H7" s="324"/>
      <c r="I7" s="182" t="s">
        <v>20</v>
      </c>
      <c r="J7" s="182" t="s">
        <v>21</v>
      </c>
      <c r="K7" s="182" t="s">
        <v>22</v>
      </c>
      <c r="L7" s="182" t="s">
        <v>23</v>
      </c>
      <c r="M7" s="182" t="s">
        <v>24</v>
      </c>
      <c r="N7" s="183" t="s">
        <v>25</v>
      </c>
      <c r="O7" s="58"/>
    </row>
    <row r="8" spans="1:15" ht="75.75" customHeight="1">
      <c r="A8" s="60" t="s">
        <v>129</v>
      </c>
      <c r="B8" s="24" t="s">
        <v>130</v>
      </c>
      <c r="C8" s="24" t="s">
        <v>131</v>
      </c>
      <c r="D8" s="24" t="s">
        <v>132</v>
      </c>
      <c r="E8" s="24" t="s">
        <v>133</v>
      </c>
      <c r="F8" s="24" t="s">
        <v>134</v>
      </c>
      <c r="G8" s="61" t="s">
        <v>135</v>
      </c>
      <c r="H8" s="27">
        <v>1.1000000000000001</v>
      </c>
      <c r="I8" s="62"/>
      <c r="J8" s="62"/>
      <c r="K8" s="62"/>
      <c r="L8" s="62"/>
      <c r="M8" s="28" t="s">
        <v>35</v>
      </c>
      <c r="N8" s="63"/>
      <c r="O8" s="64" t="s">
        <v>136</v>
      </c>
    </row>
    <row r="9" spans="1:15" ht="75.75" customHeight="1">
      <c r="A9" s="65" t="s">
        <v>129</v>
      </c>
      <c r="B9" s="33" t="s">
        <v>130</v>
      </c>
      <c r="C9" s="33" t="s">
        <v>131</v>
      </c>
      <c r="D9" s="33" t="s">
        <v>132</v>
      </c>
      <c r="E9" s="33" t="s">
        <v>133</v>
      </c>
      <c r="F9" s="33" t="s">
        <v>134</v>
      </c>
      <c r="G9" s="66" t="s">
        <v>135</v>
      </c>
      <c r="H9" s="35">
        <v>1.2</v>
      </c>
      <c r="I9" s="41"/>
      <c r="J9" s="41"/>
      <c r="K9" s="41"/>
      <c r="L9" s="41"/>
      <c r="M9" s="37" t="s">
        <v>35</v>
      </c>
      <c r="N9" s="67"/>
      <c r="O9" s="64" t="s">
        <v>136</v>
      </c>
    </row>
    <row r="10" spans="1:15" ht="75.75" customHeight="1">
      <c r="A10" s="65" t="s">
        <v>137</v>
      </c>
      <c r="B10" s="33" t="s">
        <v>138</v>
      </c>
      <c r="C10" s="33" t="s">
        <v>139</v>
      </c>
      <c r="D10" s="33" t="s">
        <v>140</v>
      </c>
      <c r="E10" s="33" t="s">
        <v>133</v>
      </c>
      <c r="F10" s="33" t="s">
        <v>141</v>
      </c>
      <c r="G10" s="66" t="s">
        <v>142</v>
      </c>
      <c r="H10" s="35">
        <v>1.3</v>
      </c>
      <c r="I10" s="36"/>
      <c r="J10" s="36"/>
      <c r="K10" s="37" t="s">
        <v>35</v>
      </c>
      <c r="L10" s="37" t="s">
        <v>35</v>
      </c>
      <c r="M10" s="36"/>
      <c r="N10" s="38" t="s">
        <v>35</v>
      </c>
      <c r="O10" s="64" t="s">
        <v>143</v>
      </c>
    </row>
    <row r="11" spans="1:15" ht="75.75" customHeight="1">
      <c r="A11" s="65" t="s">
        <v>144</v>
      </c>
      <c r="B11" s="33" t="s">
        <v>145</v>
      </c>
      <c r="C11" s="66" t="s">
        <v>146</v>
      </c>
      <c r="D11" s="33" t="s">
        <v>147</v>
      </c>
      <c r="E11" s="33" t="s">
        <v>43</v>
      </c>
      <c r="F11" s="33" t="s">
        <v>148</v>
      </c>
      <c r="G11" s="43" t="s">
        <v>149</v>
      </c>
      <c r="H11" s="35">
        <v>3.1</v>
      </c>
      <c r="I11" s="41"/>
      <c r="J11" s="41"/>
      <c r="K11" s="41"/>
      <c r="L11" s="41"/>
      <c r="M11" s="37" t="s">
        <v>35</v>
      </c>
      <c r="N11" s="67"/>
      <c r="O11" s="64" t="s">
        <v>150</v>
      </c>
    </row>
    <row r="12" spans="1:15" ht="75.75" customHeight="1">
      <c r="A12" s="65" t="s">
        <v>151</v>
      </c>
      <c r="B12" s="33" t="s">
        <v>152</v>
      </c>
      <c r="C12" s="33" t="s">
        <v>153</v>
      </c>
      <c r="D12" s="33" t="s">
        <v>154</v>
      </c>
      <c r="E12" s="33" t="s">
        <v>43</v>
      </c>
      <c r="F12" s="33" t="s">
        <v>148</v>
      </c>
      <c r="G12" s="66" t="s">
        <v>155</v>
      </c>
      <c r="H12" s="35">
        <v>3.2</v>
      </c>
      <c r="I12" s="36"/>
      <c r="J12" s="37" t="s">
        <v>35</v>
      </c>
      <c r="K12" s="36"/>
      <c r="L12" s="37" t="s">
        <v>35</v>
      </c>
      <c r="M12" s="36"/>
      <c r="N12" s="38" t="s">
        <v>35</v>
      </c>
      <c r="O12" s="64" t="s">
        <v>156</v>
      </c>
    </row>
    <row r="13" spans="1:15" ht="75.75" customHeight="1">
      <c r="A13" s="65" t="s">
        <v>157</v>
      </c>
      <c r="B13" s="33" t="s">
        <v>152</v>
      </c>
      <c r="C13" s="33" t="s">
        <v>158</v>
      </c>
      <c r="D13" s="33" t="s">
        <v>154</v>
      </c>
      <c r="E13" s="33" t="s">
        <v>43</v>
      </c>
      <c r="F13" s="33" t="s">
        <v>148</v>
      </c>
      <c r="G13" s="66" t="s">
        <v>159</v>
      </c>
      <c r="H13" s="35">
        <v>3.3</v>
      </c>
      <c r="I13" s="36"/>
      <c r="J13" s="37" t="s">
        <v>35</v>
      </c>
      <c r="K13" s="36"/>
      <c r="L13" s="37" t="s">
        <v>35</v>
      </c>
      <c r="M13" s="36"/>
      <c r="N13" s="38" t="s">
        <v>35</v>
      </c>
      <c r="O13" s="64" t="s">
        <v>156</v>
      </c>
    </row>
    <row r="14" spans="1:15" ht="75.75" customHeight="1">
      <c r="A14" s="65" t="s">
        <v>160</v>
      </c>
      <c r="B14" s="33" t="s">
        <v>138</v>
      </c>
      <c r="C14" s="33" t="s">
        <v>161</v>
      </c>
      <c r="D14" s="33" t="s">
        <v>162</v>
      </c>
      <c r="E14" s="33" t="s">
        <v>43</v>
      </c>
      <c r="F14" s="33" t="s">
        <v>148</v>
      </c>
      <c r="G14" s="66" t="s">
        <v>163</v>
      </c>
      <c r="H14" s="35">
        <v>3.4</v>
      </c>
      <c r="I14" s="36"/>
      <c r="J14" s="37" t="s">
        <v>35</v>
      </c>
      <c r="K14" s="36"/>
      <c r="L14" s="36"/>
      <c r="M14" s="36"/>
      <c r="N14" s="39"/>
      <c r="O14" s="64" t="s">
        <v>164</v>
      </c>
    </row>
    <row r="15" spans="1:15" ht="75.75" customHeight="1">
      <c r="A15" s="65" t="s">
        <v>160</v>
      </c>
      <c r="B15" s="5" t="s">
        <v>138</v>
      </c>
      <c r="C15" s="5" t="s">
        <v>165</v>
      </c>
      <c r="D15" s="5" t="s">
        <v>162</v>
      </c>
      <c r="E15" s="5" t="s">
        <v>43</v>
      </c>
      <c r="F15" s="5" t="s">
        <v>148</v>
      </c>
      <c r="G15" s="68" t="s">
        <v>166</v>
      </c>
      <c r="H15" s="45">
        <v>3.5</v>
      </c>
      <c r="I15" s="36"/>
      <c r="J15" s="36"/>
      <c r="K15" s="36"/>
      <c r="L15" s="36"/>
      <c r="M15" s="37" t="s">
        <v>35</v>
      </c>
      <c r="N15" s="39"/>
      <c r="O15" s="69" t="s">
        <v>164</v>
      </c>
    </row>
    <row r="16" spans="1:15" ht="75.75" customHeight="1">
      <c r="A16" s="65" t="s">
        <v>167</v>
      </c>
      <c r="B16" s="5" t="s">
        <v>130</v>
      </c>
      <c r="C16" s="5" t="s">
        <v>168</v>
      </c>
      <c r="D16" s="5" t="s">
        <v>169</v>
      </c>
      <c r="E16" s="5" t="s">
        <v>43</v>
      </c>
      <c r="F16" s="5" t="s">
        <v>134</v>
      </c>
      <c r="G16" s="70" t="s">
        <v>170</v>
      </c>
      <c r="H16" s="45">
        <v>3.6</v>
      </c>
      <c r="I16" s="71"/>
      <c r="J16" s="37" t="s">
        <v>35</v>
      </c>
      <c r="K16" s="71"/>
      <c r="L16" s="71"/>
      <c r="M16" s="71"/>
      <c r="N16" s="72"/>
      <c r="O16" s="69" t="s">
        <v>171</v>
      </c>
    </row>
    <row r="17" spans="1:15" ht="75.75" customHeight="1">
      <c r="A17" s="65" t="s">
        <v>172</v>
      </c>
      <c r="B17" s="5" t="s">
        <v>130</v>
      </c>
      <c r="C17" s="5" t="s">
        <v>173</v>
      </c>
      <c r="D17" s="5" t="s">
        <v>169</v>
      </c>
      <c r="E17" s="5" t="s">
        <v>43</v>
      </c>
      <c r="F17" s="5" t="s">
        <v>134</v>
      </c>
      <c r="G17" s="2" t="s">
        <v>174</v>
      </c>
      <c r="H17" s="45">
        <v>3.7</v>
      </c>
      <c r="I17" s="71"/>
      <c r="J17" s="37" t="s">
        <v>35</v>
      </c>
      <c r="K17" s="71"/>
      <c r="L17" s="71"/>
      <c r="M17" s="71"/>
      <c r="N17" s="72"/>
      <c r="O17" s="69" t="s">
        <v>171</v>
      </c>
    </row>
    <row r="18" spans="1:15" ht="75.75" customHeight="1">
      <c r="A18" s="65" t="s">
        <v>175</v>
      </c>
      <c r="B18" s="5" t="s">
        <v>176</v>
      </c>
      <c r="C18" s="5" t="s">
        <v>177</v>
      </c>
      <c r="D18" s="5" t="s">
        <v>178</v>
      </c>
      <c r="E18" s="5" t="s">
        <v>119</v>
      </c>
      <c r="F18" s="5" t="s">
        <v>134</v>
      </c>
      <c r="G18" s="2" t="s">
        <v>179</v>
      </c>
      <c r="H18" s="45">
        <v>5.0999999999999996</v>
      </c>
      <c r="I18" s="71"/>
      <c r="J18" s="71"/>
      <c r="K18" s="37" t="s">
        <v>35</v>
      </c>
      <c r="L18" s="71"/>
      <c r="M18" s="71"/>
      <c r="N18" s="72"/>
      <c r="O18" s="69" t="s">
        <v>180</v>
      </c>
    </row>
    <row r="19" spans="1:15" ht="75.75" customHeight="1">
      <c r="A19" s="65" t="s">
        <v>181</v>
      </c>
      <c r="B19" s="5" t="s">
        <v>138</v>
      </c>
      <c r="C19" s="5" t="s">
        <v>182</v>
      </c>
      <c r="D19" s="5" t="s">
        <v>140</v>
      </c>
      <c r="E19" s="5" t="s">
        <v>119</v>
      </c>
      <c r="F19" s="5" t="s">
        <v>148</v>
      </c>
      <c r="G19" s="2" t="s">
        <v>183</v>
      </c>
      <c r="H19" s="45">
        <v>5.2</v>
      </c>
      <c r="I19" s="36"/>
      <c r="J19" s="36"/>
      <c r="K19" s="36"/>
      <c r="L19" s="37" t="s">
        <v>35</v>
      </c>
      <c r="M19" s="36"/>
      <c r="N19" s="39"/>
      <c r="O19" s="69" t="s">
        <v>164</v>
      </c>
    </row>
    <row r="20" spans="1:15" ht="75.75" customHeight="1">
      <c r="A20" s="65" t="s">
        <v>137</v>
      </c>
      <c r="B20" s="5" t="s">
        <v>138</v>
      </c>
      <c r="C20" s="5" t="s">
        <v>184</v>
      </c>
      <c r="D20" s="5" t="s">
        <v>140</v>
      </c>
      <c r="E20" s="5" t="s">
        <v>119</v>
      </c>
      <c r="F20" s="5" t="s">
        <v>148</v>
      </c>
      <c r="G20" s="2" t="s">
        <v>185</v>
      </c>
      <c r="H20" s="45">
        <v>5.3</v>
      </c>
      <c r="I20" s="36"/>
      <c r="J20" s="36"/>
      <c r="K20" s="36"/>
      <c r="L20" s="37" t="s">
        <v>35</v>
      </c>
      <c r="M20" s="36"/>
      <c r="N20" s="39"/>
      <c r="O20" s="69" t="s">
        <v>164</v>
      </c>
    </row>
    <row r="21" spans="1:15" ht="75.75" customHeight="1">
      <c r="A21" s="65" t="s">
        <v>181</v>
      </c>
      <c r="B21" s="5" t="s">
        <v>138</v>
      </c>
      <c r="C21" s="71"/>
      <c r="D21" s="5" t="s">
        <v>140</v>
      </c>
      <c r="E21" s="5" t="s">
        <v>119</v>
      </c>
      <c r="F21" s="5" t="s">
        <v>81</v>
      </c>
      <c r="G21" s="2" t="s">
        <v>186</v>
      </c>
      <c r="H21" s="45">
        <v>5.4</v>
      </c>
      <c r="I21" s="36"/>
      <c r="J21" s="37" t="s">
        <v>35</v>
      </c>
      <c r="K21" s="36"/>
      <c r="L21" s="37" t="s">
        <v>35</v>
      </c>
      <c r="M21" s="36"/>
      <c r="N21" s="39"/>
      <c r="O21" s="69" t="s">
        <v>92</v>
      </c>
    </row>
    <row r="22" spans="1:15" ht="75.75" customHeight="1">
      <c r="A22" s="73" t="s">
        <v>137</v>
      </c>
      <c r="B22" s="48" t="s">
        <v>138</v>
      </c>
      <c r="C22" s="74" t="s">
        <v>187</v>
      </c>
      <c r="D22" s="48" t="s">
        <v>140</v>
      </c>
      <c r="E22" s="48" t="s">
        <v>32</v>
      </c>
      <c r="F22" s="48" t="s">
        <v>188</v>
      </c>
      <c r="G22" s="74" t="s">
        <v>186</v>
      </c>
      <c r="H22" s="51">
        <v>5.5</v>
      </c>
      <c r="I22" s="53"/>
      <c r="J22" s="52" t="s">
        <v>35</v>
      </c>
      <c r="K22" s="53"/>
      <c r="L22" s="52" t="s">
        <v>35</v>
      </c>
      <c r="M22" s="52" t="s">
        <v>35</v>
      </c>
      <c r="N22" s="54"/>
      <c r="O22" s="75" t="s">
        <v>143</v>
      </c>
    </row>
  </sheetData>
  <mergeCells count="11">
    <mergeCell ref="A1:A4"/>
    <mergeCell ref="B1:L4"/>
    <mergeCell ref="G6:G7"/>
    <mergeCell ref="F6:F7"/>
    <mergeCell ref="A6:A7"/>
    <mergeCell ref="B6:B7"/>
    <mergeCell ref="E6:E7"/>
    <mergeCell ref="D6:D7"/>
    <mergeCell ref="I6:N6"/>
    <mergeCell ref="C6:C7"/>
    <mergeCell ref="H6:H7"/>
  </mergeCells>
  <dataValidations count="5">
    <dataValidation type="list" allowBlank="1" showInputMessage="1" showErrorMessage="1" sqref="F8:F14 F16:F22" xr:uid="{00000000-0002-0000-0500-000000000000}">
      <formula1>"SDG - SGL - Constituir (3) componentes de fortalecimiento institucional para las Alcaldías Locales y su gestión del desarrollo local desde un enfoque de interseccionalidad"</formula1>
    </dataValidation>
    <dataValidation type="list" allowBlank="1" showInputMessage="1" showErrorMessage="1" sqref="D10:D14 D16:D19 D22" xr:uid="{00000000-0002-0000-0500-000001000000}">
      <formula1>"Acompañamiento a la Gestión Local,Comunicación Estratégica,Control Disciplinario,Convivencia y Diálogo Social,Evaluación Independiente,Fomento y Protección de los DDHH,Fomento y Protección de los Derechos Étnicos,Gerencia de TIC"</formula1>
    </dataValidation>
    <dataValidation type="list" allowBlank="1" showInputMessage="1" showErrorMessage="1" sqref="E10:E14 E16:E19 E22" xr:uid="{00000000-0002-0000-0500-000002000000}">
      <formula1>"1- Bogotaneidad,2- Cultura de Paz,3- Revolución del servicio para la generación de confianza,4- Rollos legendarios ,5- Reforma a los Fondos de Desarrollo Local,6- Gobierno abierto"</formula1>
    </dataValidation>
    <dataValidation type="list" allowBlank="1" showInputMessage="1" showErrorMessage="1" sqref="G16:G18" xr:uid="{00000000-0002-0000-0500-000003000000}">
      <formula1>"1- Bogotaneidad,2- Cultura de Paz,3- Revolución del servicio para la generación de confianza,4- Rollos legendarios ,5- Reforma a los Fondos de Desarrollo Local"</formula1>
    </dataValidation>
    <dataValidation type="list" allowBlank="1" showInputMessage="1" showErrorMessage="1" sqref="G19" xr:uid="{00000000-0002-0000-0500-000006000000}">
      <formula1>"1- Bogotaneidad,2- Cultura de Paz,3- Revolución del servicio para la generación de confianza,4- Rollos legendarios ,5- Reforma a los Fondos de Desarrollo Local,Mitigar el riesgo de fuga de capital intelectual"</formula1>
    </dataValidation>
  </dataValidations>
  <pageMargins left="0.7" right="0.7" top="0.75" bottom="0.75" header="0.3" footer="0.3"/>
  <pageSetup orientation="portrait"/>
  <headerFooter>
    <oddFooter>&amp;C&amp;"Helvetica Neue,Regular"&amp;12&amp;K000000&amp;P</oddFooter>
  </headerFooter>
  <ignoredErrors>
    <ignoredError sqref="N3:N4" numberStoredAsText="1"/>
  </ignoredErrors>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L45"/>
  <sheetViews>
    <sheetView showGridLines="0" topLeftCell="A13" workbookViewId="0">
      <selection activeCell="E26" sqref="E26"/>
    </sheetView>
  </sheetViews>
  <sheetFormatPr baseColWidth="10" defaultColWidth="10.85546875" defaultRowHeight="15" customHeight="1"/>
  <cols>
    <col min="1" max="1" width="45.42578125" style="1" customWidth="1"/>
    <col min="2" max="10" width="21.42578125" style="1" customWidth="1"/>
    <col min="11" max="13" width="10.85546875" style="1" customWidth="1"/>
    <col min="14" max="16384" width="10.85546875" style="1"/>
  </cols>
  <sheetData>
    <row r="1" spans="1:12" ht="23.25" customHeight="1">
      <c r="A1" s="6"/>
      <c r="B1" s="76"/>
      <c r="C1" s="301" t="s">
        <v>189</v>
      </c>
      <c r="D1" s="302"/>
      <c r="E1" s="302"/>
      <c r="F1" s="302"/>
      <c r="G1" s="302"/>
      <c r="H1" s="302"/>
      <c r="I1" s="77" t="s">
        <v>1</v>
      </c>
      <c r="J1" s="78" t="s">
        <v>2</v>
      </c>
      <c r="K1" s="9"/>
      <c r="L1" s="10"/>
    </row>
    <row r="2" spans="1:12" ht="23.25" customHeight="1">
      <c r="A2" s="11"/>
      <c r="B2" s="79"/>
      <c r="C2" s="303"/>
      <c r="D2" s="303"/>
      <c r="E2" s="303"/>
      <c r="F2" s="303"/>
      <c r="G2" s="303"/>
      <c r="H2" s="303"/>
      <c r="I2" s="80" t="s">
        <v>3</v>
      </c>
      <c r="J2" s="81">
        <v>4</v>
      </c>
      <c r="K2" s="11"/>
      <c r="L2" s="14"/>
    </row>
    <row r="3" spans="1:12" ht="23.25" customHeight="1">
      <c r="A3" s="11"/>
      <c r="B3" s="79"/>
      <c r="C3" s="303"/>
      <c r="D3" s="303"/>
      <c r="E3" s="303"/>
      <c r="F3" s="303"/>
      <c r="G3" s="303"/>
      <c r="H3" s="303"/>
      <c r="I3" s="80" t="s">
        <v>4</v>
      </c>
      <c r="J3" s="179" t="s">
        <v>5</v>
      </c>
      <c r="K3" s="11"/>
      <c r="L3" s="14"/>
    </row>
    <row r="4" spans="1:12" ht="23.25" customHeight="1">
      <c r="A4" s="15"/>
      <c r="B4" s="82"/>
      <c r="C4" s="304"/>
      <c r="D4" s="304"/>
      <c r="E4" s="304"/>
      <c r="F4" s="304"/>
      <c r="G4" s="304"/>
      <c r="H4" s="304"/>
      <c r="I4" s="83" t="s">
        <v>6</v>
      </c>
      <c r="J4" s="180" t="s">
        <v>7</v>
      </c>
      <c r="K4" s="11"/>
      <c r="L4" s="14"/>
    </row>
    <row r="5" spans="1:12" ht="30" customHeight="1">
      <c r="A5" s="84"/>
      <c r="B5" s="85"/>
      <c r="C5" s="85"/>
      <c r="D5" s="85"/>
      <c r="E5" s="85"/>
      <c r="F5" s="85"/>
      <c r="G5" s="85"/>
      <c r="H5" s="85"/>
      <c r="I5" s="86"/>
      <c r="J5" s="139"/>
      <c r="K5" s="20"/>
      <c r="L5" s="14"/>
    </row>
    <row r="6" spans="1:12" ht="30" customHeight="1">
      <c r="A6" s="88" t="s">
        <v>317</v>
      </c>
      <c r="B6" s="305" t="s">
        <v>84</v>
      </c>
      <c r="C6" s="306"/>
      <c r="D6" s="306"/>
      <c r="E6" s="306"/>
      <c r="F6" s="306"/>
      <c r="G6" s="306"/>
      <c r="H6" s="306"/>
      <c r="I6" s="306"/>
      <c r="J6" s="306"/>
      <c r="K6" s="97"/>
      <c r="L6" s="14"/>
    </row>
    <row r="7" spans="1:12" ht="30" customHeight="1">
      <c r="A7" s="258" t="s">
        <v>190</v>
      </c>
      <c r="B7" s="314" t="s">
        <v>269</v>
      </c>
      <c r="C7" s="315"/>
      <c r="D7" s="315"/>
      <c r="E7" s="315"/>
      <c r="F7" s="315"/>
      <c r="G7" s="315"/>
      <c r="H7" s="315"/>
      <c r="I7" s="315"/>
      <c r="J7" s="316"/>
      <c r="K7" s="97"/>
      <c r="L7" s="14"/>
    </row>
    <row r="8" spans="1:12" ht="30" customHeight="1">
      <c r="A8" s="88" t="s">
        <v>319</v>
      </c>
      <c r="B8" s="307" t="s">
        <v>539</v>
      </c>
      <c r="C8" s="308"/>
      <c r="D8" s="308"/>
      <c r="E8" s="308"/>
      <c r="F8" s="308"/>
      <c r="G8" s="308"/>
      <c r="H8" s="308"/>
      <c r="I8" s="308"/>
      <c r="J8" s="309"/>
      <c r="K8" s="97"/>
      <c r="L8" s="14"/>
    </row>
    <row r="9" spans="1:12" ht="30" customHeight="1">
      <c r="A9" s="88" t="s">
        <v>320</v>
      </c>
      <c r="B9" s="89" t="s">
        <v>561</v>
      </c>
      <c r="C9" s="311" t="s">
        <v>562</v>
      </c>
      <c r="D9" s="312"/>
      <c r="E9" s="312"/>
      <c r="F9" s="312"/>
      <c r="G9" s="312"/>
      <c r="H9" s="312"/>
      <c r="I9" s="312"/>
      <c r="J9" s="313"/>
      <c r="K9" s="97"/>
      <c r="L9" s="14"/>
    </row>
    <row r="10" spans="1:12" ht="30" customHeight="1">
      <c r="A10" s="88" t="s">
        <v>323</v>
      </c>
      <c r="B10" s="305" t="s">
        <v>563</v>
      </c>
      <c r="C10" s="306"/>
      <c r="D10" s="306"/>
      <c r="E10" s="306"/>
      <c r="F10" s="306"/>
      <c r="G10" s="306"/>
      <c r="H10" s="306"/>
      <c r="I10" s="306"/>
      <c r="J10" s="306"/>
      <c r="K10" s="97"/>
      <c r="L10" s="14"/>
    </row>
    <row r="11" spans="1:12" ht="30" customHeight="1">
      <c r="A11" s="88" t="s">
        <v>325</v>
      </c>
      <c r="B11" s="305" t="s">
        <v>564</v>
      </c>
      <c r="C11" s="306"/>
      <c r="D11" s="306"/>
      <c r="E11" s="306"/>
      <c r="F11" s="306"/>
      <c r="G11" s="306"/>
      <c r="H11" s="306"/>
      <c r="I11" s="306"/>
      <c r="J11" s="306"/>
      <c r="K11" s="97"/>
      <c r="L11" s="14"/>
    </row>
    <row r="12" spans="1:12" ht="30" customHeight="1">
      <c r="A12" s="88" t="s">
        <v>200</v>
      </c>
      <c r="B12" s="305" t="s">
        <v>251</v>
      </c>
      <c r="C12" s="306"/>
      <c r="D12" s="306"/>
      <c r="E12" s="306"/>
      <c r="F12" s="306"/>
      <c r="G12" s="306"/>
      <c r="H12" s="306"/>
      <c r="I12" s="306"/>
      <c r="J12" s="306"/>
      <c r="K12" s="97"/>
      <c r="L12" s="14"/>
    </row>
    <row r="13" spans="1:12" ht="30" customHeight="1">
      <c r="A13" s="88" t="s">
        <v>202</v>
      </c>
      <c r="B13" s="305" t="s">
        <v>203</v>
      </c>
      <c r="C13" s="306"/>
      <c r="D13" s="306"/>
      <c r="E13" s="306"/>
      <c r="F13" s="306"/>
      <c r="G13" s="306"/>
      <c r="H13" s="306"/>
      <c r="I13" s="306"/>
      <c r="J13" s="306"/>
      <c r="K13" s="97"/>
      <c r="L13" s="14"/>
    </row>
    <row r="14" spans="1:12" ht="30" customHeight="1">
      <c r="A14" s="88" t="s">
        <v>204</v>
      </c>
      <c r="B14" s="311" t="s">
        <v>205</v>
      </c>
      <c r="C14" s="312"/>
      <c r="D14" s="312"/>
      <c r="E14" s="312"/>
      <c r="F14" s="312"/>
      <c r="G14" s="312"/>
      <c r="H14" s="312"/>
      <c r="I14" s="312"/>
      <c r="J14" s="313"/>
      <c r="K14" s="97"/>
      <c r="L14" s="14"/>
    </row>
    <row r="15" spans="1:12" ht="30" customHeight="1">
      <c r="A15" s="88" t="s">
        <v>206</v>
      </c>
      <c r="B15" s="305" t="s">
        <v>565</v>
      </c>
      <c r="C15" s="306"/>
      <c r="D15" s="306"/>
      <c r="E15" s="306"/>
      <c r="F15" s="306"/>
      <c r="G15" s="306"/>
      <c r="H15" s="306"/>
      <c r="I15" s="306"/>
      <c r="J15" s="306"/>
      <c r="K15" s="97"/>
      <c r="L15" s="14"/>
    </row>
    <row r="16" spans="1:12" ht="30" customHeight="1">
      <c r="A16" s="88" t="s">
        <v>208</v>
      </c>
      <c r="B16" s="305" t="s">
        <v>566</v>
      </c>
      <c r="C16" s="306"/>
      <c r="D16" s="306"/>
      <c r="E16" s="306"/>
      <c r="F16" s="306"/>
      <c r="G16" s="306"/>
      <c r="H16" s="306"/>
      <c r="I16" s="306"/>
      <c r="J16" s="306"/>
      <c r="K16" s="97"/>
      <c r="L16" s="14"/>
    </row>
    <row r="17" spans="1:12" ht="30" customHeight="1">
      <c r="A17" s="88" t="s">
        <v>210</v>
      </c>
      <c r="B17" s="305" t="s">
        <v>567</v>
      </c>
      <c r="C17" s="306"/>
      <c r="D17" s="306"/>
      <c r="E17" s="306"/>
      <c r="F17" s="306"/>
      <c r="G17" s="306"/>
      <c r="H17" s="306"/>
      <c r="I17" s="306"/>
      <c r="J17" s="306"/>
      <c r="K17" s="97"/>
      <c r="L17" s="14"/>
    </row>
    <row r="18" spans="1:12" ht="30" customHeight="1">
      <c r="A18" s="88" t="s">
        <v>330</v>
      </c>
      <c r="B18" s="305" t="s">
        <v>225</v>
      </c>
      <c r="C18" s="306"/>
      <c r="D18" s="306"/>
      <c r="E18" s="306"/>
      <c r="F18" s="310"/>
      <c r="G18" s="306"/>
      <c r="H18" s="306"/>
      <c r="I18" s="306"/>
      <c r="J18" s="306"/>
      <c r="K18" s="97"/>
      <c r="L18" s="14"/>
    </row>
    <row r="19" spans="1:12" ht="30" customHeight="1">
      <c r="A19" s="88" t="s">
        <v>213</v>
      </c>
      <c r="B19" s="305" t="s">
        <v>475</v>
      </c>
      <c r="C19" s="306"/>
      <c r="D19" s="306"/>
      <c r="E19" s="306"/>
      <c r="F19" s="306"/>
      <c r="G19" s="306"/>
      <c r="H19" s="306"/>
      <c r="I19" s="306"/>
      <c r="J19" s="306"/>
      <c r="K19" s="97"/>
      <c r="L19" s="14"/>
    </row>
    <row r="20" spans="1:12" ht="30" customHeight="1">
      <c r="A20" s="91"/>
      <c r="B20" s="92"/>
      <c r="C20" s="92"/>
      <c r="D20" s="92"/>
      <c r="E20" s="92"/>
      <c r="F20" s="92"/>
      <c r="G20" s="92"/>
      <c r="H20" s="93"/>
      <c r="I20" s="93"/>
      <c r="J20" s="93"/>
      <c r="K20" s="20"/>
      <c r="L20" s="14"/>
    </row>
    <row r="21" spans="1:12" ht="30" customHeight="1">
      <c r="A21" s="95"/>
      <c r="B21" s="294" t="s">
        <v>215</v>
      </c>
      <c r="C21" s="295"/>
      <c r="D21" s="295"/>
      <c r="E21" s="295"/>
      <c r="F21" s="295"/>
      <c r="G21" s="295"/>
      <c r="H21" s="97"/>
      <c r="I21" s="20"/>
      <c r="J21" s="20"/>
      <c r="K21" s="20"/>
      <c r="L21" s="14"/>
    </row>
    <row r="22" spans="1:12" ht="30" customHeight="1">
      <c r="A22" s="98"/>
      <c r="B22" s="99" t="s">
        <v>216</v>
      </c>
      <c r="C22" s="99" t="s">
        <v>217</v>
      </c>
      <c r="D22" s="99" t="s">
        <v>218</v>
      </c>
      <c r="E22" s="99" t="s">
        <v>219</v>
      </c>
      <c r="F22" s="99" t="s">
        <v>220</v>
      </c>
      <c r="G22" s="99" t="s">
        <v>221</v>
      </c>
      <c r="H22" s="97"/>
      <c r="I22" s="20"/>
      <c r="J22" s="20"/>
      <c r="K22" s="20"/>
      <c r="L22" s="14"/>
    </row>
    <row r="23" spans="1:12" ht="30" customHeight="1">
      <c r="A23" s="100" t="s">
        <v>222</v>
      </c>
      <c r="B23" s="174">
        <v>0</v>
      </c>
      <c r="C23" s="174">
        <v>0.1</v>
      </c>
      <c r="D23" s="174">
        <v>0.6</v>
      </c>
      <c r="E23" s="174">
        <v>0.95</v>
      </c>
      <c r="F23" s="174">
        <v>1</v>
      </c>
      <c r="G23" s="174">
        <v>1</v>
      </c>
      <c r="H23" s="97"/>
      <c r="I23" s="20"/>
      <c r="J23" s="20"/>
      <c r="K23" s="20"/>
      <c r="L23" s="14"/>
    </row>
    <row r="24" spans="1:12" ht="30" customHeight="1">
      <c r="A24" s="100" t="s">
        <v>223</v>
      </c>
      <c r="B24" s="221">
        <f>MAX(D30:D31)</f>
        <v>0</v>
      </c>
      <c r="C24" s="221">
        <f>MAX(D32:D35)</f>
        <v>0.1</v>
      </c>
      <c r="D24" s="221">
        <f>MAX(D36:D39)</f>
        <v>0.35</v>
      </c>
      <c r="E24" s="221">
        <f>MAX(D40:D43)</f>
        <v>0</v>
      </c>
      <c r="F24" s="221">
        <f>MAX(D44:D45)</f>
        <v>0</v>
      </c>
      <c r="G24" s="195">
        <f>MAX(B24:F24)</f>
        <v>0.35</v>
      </c>
      <c r="H24" s="97"/>
      <c r="I24" s="20"/>
      <c r="J24" s="20"/>
      <c r="K24" s="20"/>
      <c r="L24" s="14"/>
    </row>
    <row r="25" spans="1:12" ht="30" customHeight="1">
      <c r="A25" s="100" t="s">
        <v>224</v>
      </c>
      <c r="B25" s="103">
        <f>IFERROR(IF(B24/B23&gt;100%,100%,B24/B23),0)</f>
        <v>0</v>
      </c>
      <c r="C25" s="103">
        <f>IFERROR(IF(C24/C23&gt;100%,100%,C24/C23),0)</f>
        <v>1</v>
      </c>
      <c r="D25" s="103">
        <f>IFERROR(IF(D24/D23&gt;100%,100%,D24/D23),0)</f>
        <v>0.58333333333333337</v>
      </c>
      <c r="E25" s="103">
        <f>IFERROR(IF(E24/E23&gt;100%,100%,E24/E23),0)</f>
        <v>0</v>
      </c>
      <c r="F25" s="103">
        <f>IFERROR(IF(F24/F23&gt;100%,100%,F24/F23),0)</f>
        <v>0</v>
      </c>
      <c r="G25" s="104" t="s">
        <v>225</v>
      </c>
      <c r="H25" s="97"/>
      <c r="I25" s="20"/>
      <c r="J25" s="20"/>
      <c r="K25" s="20"/>
      <c r="L25" s="14"/>
    </row>
    <row r="26" spans="1:12" ht="30" customHeight="1">
      <c r="A26" s="100" t="s">
        <v>226</v>
      </c>
      <c r="B26" s="103">
        <f>B24/$G$23</f>
        <v>0</v>
      </c>
      <c r="C26" s="103">
        <f>C24/$G$23</f>
        <v>0.1</v>
      </c>
      <c r="D26" s="103">
        <f>IFERROR(D24/$G$23,"")</f>
        <v>0.35</v>
      </c>
      <c r="E26" s="103">
        <f t="shared" ref="E26:G26" si="0">E24/$G$23</f>
        <v>0</v>
      </c>
      <c r="F26" s="103">
        <f t="shared" si="0"/>
        <v>0</v>
      </c>
      <c r="G26" s="103">
        <f t="shared" si="0"/>
        <v>0.35</v>
      </c>
      <c r="H26" s="97"/>
      <c r="I26" s="20"/>
      <c r="J26" s="20"/>
      <c r="K26" s="20"/>
      <c r="L26" s="14"/>
    </row>
    <row r="27" spans="1:12" ht="30" customHeight="1">
      <c r="A27" s="106"/>
      <c r="B27" s="92"/>
      <c r="C27" s="92"/>
      <c r="D27" s="92"/>
      <c r="E27" s="92"/>
      <c r="F27" s="92"/>
      <c r="G27" s="92"/>
      <c r="H27" s="107"/>
      <c r="I27" s="107"/>
      <c r="J27" s="107"/>
      <c r="K27" s="20"/>
      <c r="L27" s="14"/>
    </row>
    <row r="28" spans="1:12" ht="30" customHeight="1">
      <c r="A28" s="294" t="s">
        <v>227</v>
      </c>
      <c r="B28" s="295"/>
      <c r="C28" s="295"/>
      <c r="D28" s="295"/>
      <c r="E28" s="295"/>
      <c r="F28" s="295"/>
      <c r="G28" s="295"/>
      <c r="H28" s="295"/>
      <c r="I28" s="295"/>
      <c r="J28" s="295"/>
      <c r="K28" s="97"/>
      <c r="L28" s="14"/>
    </row>
    <row r="29" spans="1:12" ht="30" customHeight="1">
      <c r="A29" s="96" t="s">
        <v>228</v>
      </c>
      <c r="B29" s="96" t="s">
        <v>229</v>
      </c>
      <c r="C29" s="96" t="s">
        <v>230</v>
      </c>
      <c r="D29" s="96" t="s">
        <v>231</v>
      </c>
      <c r="E29" s="96" t="s">
        <v>232</v>
      </c>
      <c r="F29" s="294" t="s">
        <v>233</v>
      </c>
      <c r="G29" s="295"/>
      <c r="H29" s="295"/>
      <c r="I29" s="294" t="s">
        <v>234</v>
      </c>
      <c r="J29" s="295"/>
      <c r="K29" s="97"/>
      <c r="L29" s="14"/>
    </row>
    <row r="30" spans="1:12" ht="18.75" customHeight="1">
      <c r="A30" s="109">
        <v>2024</v>
      </c>
      <c r="B30" s="110" t="s">
        <v>235</v>
      </c>
      <c r="C30" s="113">
        <v>0</v>
      </c>
      <c r="D30" s="198">
        <v>0</v>
      </c>
      <c r="E30" s="219">
        <f>IFERROR(IF(D30/C30&gt;100%,100%,D30/C30),0)</f>
        <v>0</v>
      </c>
      <c r="F30" s="289" t="s">
        <v>243</v>
      </c>
      <c r="G30" s="290"/>
      <c r="H30" s="291"/>
      <c r="I30" s="317" t="s">
        <v>243</v>
      </c>
      <c r="J30" s="293"/>
      <c r="K30" s="97"/>
      <c r="L30" s="14"/>
    </row>
    <row r="31" spans="1:12" ht="18.75" customHeight="1">
      <c r="A31" s="109">
        <v>2024</v>
      </c>
      <c r="B31" s="110" t="s">
        <v>238</v>
      </c>
      <c r="C31" s="113">
        <v>0</v>
      </c>
      <c r="D31" s="198">
        <v>0</v>
      </c>
      <c r="E31" s="219">
        <f t="shared" ref="E31:E45" si="1">IFERROR(IF(D31/C31&gt;100%,100%,D31/C31),0)</f>
        <v>0</v>
      </c>
      <c r="F31" s="289" t="s">
        <v>243</v>
      </c>
      <c r="G31" s="290"/>
      <c r="H31" s="291"/>
      <c r="I31" s="317" t="s">
        <v>243</v>
      </c>
      <c r="J31" s="293"/>
      <c r="K31" s="97"/>
      <c r="L31" s="14"/>
    </row>
    <row r="32" spans="1:12" ht="37.5" customHeight="1">
      <c r="A32" s="109">
        <v>2025</v>
      </c>
      <c r="B32" s="110" t="s">
        <v>240</v>
      </c>
      <c r="C32" s="113">
        <v>0.01</v>
      </c>
      <c r="D32" s="198">
        <v>0.01</v>
      </c>
      <c r="E32" s="219">
        <f t="shared" si="1"/>
        <v>1</v>
      </c>
      <c r="F32" s="289" t="s">
        <v>568</v>
      </c>
      <c r="G32" s="290"/>
      <c r="H32" s="291"/>
      <c r="I32" s="292" t="s">
        <v>569</v>
      </c>
      <c r="J32" s="293"/>
      <c r="K32" s="97"/>
      <c r="L32" s="14"/>
    </row>
    <row r="33" spans="1:12" ht="160.5" customHeight="1">
      <c r="A33" s="109">
        <v>2025</v>
      </c>
      <c r="B33" s="110" t="s">
        <v>242</v>
      </c>
      <c r="C33" s="113">
        <v>0.05</v>
      </c>
      <c r="D33" s="112">
        <v>0.05</v>
      </c>
      <c r="E33" s="219">
        <f t="shared" si="1"/>
        <v>1</v>
      </c>
      <c r="F33" s="452" t="s">
        <v>570</v>
      </c>
      <c r="G33" s="453"/>
      <c r="H33" s="454"/>
      <c r="I33" s="338" t="s">
        <v>571</v>
      </c>
      <c r="J33" s="339"/>
      <c r="K33" s="97"/>
      <c r="L33" s="140"/>
    </row>
    <row r="34" spans="1:12" ht="384.75" customHeight="1">
      <c r="A34" s="109">
        <v>2025</v>
      </c>
      <c r="B34" s="110" t="s">
        <v>235</v>
      </c>
      <c r="C34" s="113">
        <v>0.08</v>
      </c>
      <c r="D34" s="198">
        <v>0.08</v>
      </c>
      <c r="E34" s="219">
        <f t="shared" si="1"/>
        <v>1</v>
      </c>
      <c r="F34" s="284" t="s">
        <v>572</v>
      </c>
      <c r="G34" s="285"/>
      <c r="H34" s="286"/>
      <c r="I34" s="377" t="s">
        <v>573</v>
      </c>
      <c r="J34" s="377"/>
      <c r="K34" s="97"/>
      <c r="L34" s="14"/>
    </row>
    <row r="35" spans="1:12" ht="204.75" customHeight="1">
      <c r="A35" s="109">
        <v>2025</v>
      </c>
      <c r="B35" s="110" t="s">
        <v>238</v>
      </c>
      <c r="C35" s="113">
        <v>0.1</v>
      </c>
      <c r="D35" s="198">
        <v>0.1</v>
      </c>
      <c r="E35" s="219">
        <f t="shared" si="1"/>
        <v>1</v>
      </c>
      <c r="F35" s="379" t="s">
        <v>574</v>
      </c>
      <c r="G35" s="380"/>
      <c r="H35" s="381"/>
      <c r="I35" s="455" t="s">
        <v>575</v>
      </c>
      <c r="J35" s="456"/>
      <c r="K35" s="97"/>
      <c r="L35" s="14"/>
    </row>
    <row r="36" spans="1:12" ht="240.75" customHeight="1">
      <c r="A36" s="109">
        <v>2026</v>
      </c>
      <c r="B36" s="110" t="s">
        <v>240</v>
      </c>
      <c r="C36" s="113">
        <v>0.15</v>
      </c>
      <c r="D36" s="198">
        <v>0.15</v>
      </c>
      <c r="E36" s="219">
        <f t="shared" si="1"/>
        <v>1</v>
      </c>
      <c r="F36" s="289" t="s">
        <v>576</v>
      </c>
      <c r="G36" s="290"/>
      <c r="H36" s="291"/>
      <c r="I36" s="292" t="s">
        <v>577</v>
      </c>
      <c r="J36" s="293"/>
      <c r="K36" s="97"/>
      <c r="L36" s="14"/>
    </row>
    <row r="37" spans="1:12" ht="342" customHeight="1">
      <c r="A37" s="109">
        <v>2026</v>
      </c>
      <c r="B37" s="110" t="s">
        <v>242</v>
      </c>
      <c r="C37" s="113">
        <v>0.35</v>
      </c>
      <c r="D37" s="198">
        <v>0.35</v>
      </c>
      <c r="E37" s="219">
        <f t="shared" si="1"/>
        <v>1</v>
      </c>
      <c r="F37" s="289" t="s">
        <v>578</v>
      </c>
      <c r="G37" s="290"/>
      <c r="H37" s="291"/>
      <c r="I37" s="292" t="s">
        <v>579</v>
      </c>
      <c r="J37" s="293"/>
      <c r="K37" s="97"/>
      <c r="L37" s="14"/>
    </row>
    <row r="38" spans="1:12" ht="18.75" customHeight="1">
      <c r="A38" s="109">
        <v>2026</v>
      </c>
      <c r="B38" s="110" t="s">
        <v>235</v>
      </c>
      <c r="C38" s="113">
        <v>0.5</v>
      </c>
      <c r="D38" s="198"/>
      <c r="E38" s="219">
        <f t="shared" si="1"/>
        <v>0</v>
      </c>
      <c r="F38" s="289"/>
      <c r="G38" s="290"/>
      <c r="H38" s="291"/>
      <c r="I38" s="292"/>
      <c r="J38" s="293"/>
      <c r="K38" s="97"/>
      <c r="L38" s="14"/>
    </row>
    <row r="39" spans="1:12" ht="18.75" customHeight="1">
      <c r="A39" s="109">
        <v>2026</v>
      </c>
      <c r="B39" s="110" t="s">
        <v>238</v>
      </c>
      <c r="C39" s="113">
        <f>D23</f>
        <v>0.6</v>
      </c>
      <c r="D39" s="198"/>
      <c r="E39" s="219">
        <f t="shared" si="1"/>
        <v>0</v>
      </c>
      <c r="F39" s="289"/>
      <c r="G39" s="290"/>
      <c r="H39" s="291"/>
      <c r="I39" s="292"/>
      <c r="J39" s="293"/>
      <c r="K39" s="97"/>
      <c r="L39" s="14"/>
    </row>
    <row r="40" spans="1:12" ht="18.75">
      <c r="A40" s="109">
        <v>2027</v>
      </c>
      <c r="B40" s="110" t="s">
        <v>240</v>
      </c>
      <c r="C40" s="113"/>
      <c r="D40" s="198"/>
      <c r="E40" s="219">
        <f t="shared" si="1"/>
        <v>0</v>
      </c>
      <c r="F40" s="289"/>
      <c r="G40" s="290"/>
      <c r="H40" s="291"/>
      <c r="I40" s="292"/>
      <c r="J40" s="293"/>
      <c r="K40" s="97"/>
      <c r="L40" s="14"/>
    </row>
    <row r="41" spans="1:12" ht="18.75">
      <c r="A41" s="109">
        <v>2027</v>
      </c>
      <c r="B41" s="110" t="s">
        <v>242</v>
      </c>
      <c r="C41" s="113"/>
      <c r="D41" s="198"/>
      <c r="E41" s="219">
        <f t="shared" si="1"/>
        <v>0</v>
      </c>
      <c r="F41" s="289"/>
      <c r="G41" s="290"/>
      <c r="H41" s="291"/>
      <c r="I41" s="292"/>
      <c r="J41" s="293"/>
      <c r="K41" s="97"/>
      <c r="L41" s="14"/>
    </row>
    <row r="42" spans="1:12" ht="18.75" customHeight="1">
      <c r="A42" s="109">
        <v>2027</v>
      </c>
      <c r="B42" s="110" t="s">
        <v>235</v>
      </c>
      <c r="C42" s="113"/>
      <c r="D42" s="198"/>
      <c r="E42" s="219">
        <f t="shared" si="1"/>
        <v>0</v>
      </c>
      <c r="F42" s="289"/>
      <c r="G42" s="290"/>
      <c r="H42" s="291"/>
      <c r="I42" s="292"/>
      <c r="J42" s="293"/>
      <c r="K42" s="97"/>
      <c r="L42" s="14"/>
    </row>
    <row r="43" spans="1:12" ht="18.75">
      <c r="A43" s="109">
        <v>2027</v>
      </c>
      <c r="B43" s="110" t="s">
        <v>238</v>
      </c>
      <c r="C43" s="113">
        <f>E23</f>
        <v>0.95</v>
      </c>
      <c r="D43" s="198"/>
      <c r="E43" s="219">
        <f t="shared" si="1"/>
        <v>0</v>
      </c>
      <c r="F43" s="289"/>
      <c r="G43" s="290"/>
      <c r="H43" s="291"/>
      <c r="I43" s="292"/>
      <c r="J43" s="293"/>
      <c r="K43" s="97"/>
      <c r="L43" s="14"/>
    </row>
    <row r="44" spans="1:12" ht="18.75" customHeight="1">
      <c r="A44" s="109">
        <v>2028</v>
      </c>
      <c r="B44" s="110" t="s">
        <v>240</v>
      </c>
      <c r="C44" s="113"/>
      <c r="D44" s="198"/>
      <c r="E44" s="219">
        <f t="shared" si="1"/>
        <v>0</v>
      </c>
      <c r="F44" s="289"/>
      <c r="G44" s="290"/>
      <c r="H44" s="291"/>
      <c r="I44" s="292"/>
      <c r="J44" s="293"/>
      <c r="K44" s="97"/>
      <c r="L44" s="14"/>
    </row>
    <row r="45" spans="1:12" ht="18.75">
      <c r="A45" s="109">
        <v>2028</v>
      </c>
      <c r="B45" s="110" t="s">
        <v>242</v>
      </c>
      <c r="C45" s="113">
        <f>F23</f>
        <v>1</v>
      </c>
      <c r="D45" s="198"/>
      <c r="E45" s="219">
        <f t="shared" si="1"/>
        <v>0</v>
      </c>
      <c r="F45" s="289"/>
      <c r="G45" s="290"/>
      <c r="H45" s="291"/>
      <c r="I45" s="292"/>
      <c r="J45" s="293"/>
      <c r="K45" s="141"/>
      <c r="L45" s="56"/>
    </row>
  </sheetData>
  <mergeCells count="51">
    <mergeCell ref="B19:J19"/>
    <mergeCell ref="B21:G21"/>
    <mergeCell ref="F29:H29"/>
    <mergeCell ref="I29:J29"/>
    <mergeCell ref="F30:H30"/>
    <mergeCell ref="I30:J30"/>
    <mergeCell ref="C1:H4"/>
    <mergeCell ref="B6:J6"/>
    <mergeCell ref="B8:J8"/>
    <mergeCell ref="B18:J18"/>
    <mergeCell ref="B10:J10"/>
    <mergeCell ref="B11:J11"/>
    <mergeCell ref="B12:J12"/>
    <mergeCell ref="C9:J9"/>
    <mergeCell ref="B13:J13"/>
    <mergeCell ref="B14:J14"/>
    <mergeCell ref="B15:J15"/>
    <mergeCell ref="B16:J16"/>
    <mergeCell ref="B17:J17"/>
    <mergeCell ref="B7:J7"/>
    <mergeCell ref="F40:H40"/>
    <mergeCell ref="I40:J40"/>
    <mergeCell ref="F31:H31"/>
    <mergeCell ref="I31:J31"/>
    <mergeCell ref="A28:J28"/>
    <mergeCell ref="F37:H37"/>
    <mergeCell ref="I37:J37"/>
    <mergeCell ref="F38:H38"/>
    <mergeCell ref="I38:J38"/>
    <mergeCell ref="F39:H39"/>
    <mergeCell ref="I39:J39"/>
    <mergeCell ref="I34:J34"/>
    <mergeCell ref="F35:H35"/>
    <mergeCell ref="I35:J35"/>
    <mergeCell ref="F36:H36"/>
    <mergeCell ref="I36:J36"/>
    <mergeCell ref="F44:H44"/>
    <mergeCell ref="I44:J44"/>
    <mergeCell ref="F45:H45"/>
    <mergeCell ref="I45:J45"/>
    <mergeCell ref="F41:H41"/>
    <mergeCell ref="I41:J41"/>
    <mergeCell ref="F42:H42"/>
    <mergeCell ref="I42:J42"/>
    <mergeCell ref="F43:H43"/>
    <mergeCell ref="I43:J43"/>
    <mergeCell ref="F32:H32"/>
    <mergeCell ref="I32:J32"/>
    <mergeCell ref="F33:H33"/>
    <mergeCell ref="I33:J33"/>
    <mergeCell ref="F34:H34"/>
  </mergeCells>
  <pageMargins left="0.7" right="0.7" top="0.75" bottom="0.75" header="0.3" footer="0.3"/>
  <pageSetup scale="43" orientation="portrait"/>
  <headerFooter>
    <oddFooter>&amp;C&amp;"Helvetica Neue,Regular"&amp;12&amp;K000000&amp;P</oddFooter>
  </headerFooter>
  <ignoredErrors>
    <ignoredError sqref="J3:J4" numberStoredAsText="1"/>
    <ignoredError sqref="B24:C24" formulaRange="1"/>
  </ignoredErrors>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45"/>
  <sheetViews>
    <sheetView showGridLines="0" topLeftCell="A11" workbookViewId="0">
      <selection activeCell="D26" sqref="D26"/>
    </sheetView>
  </sheetViews>
  <sheetFormatPr baseColWidth="10" defaultColWidth="10.85546875" defaultRowHeight="15" customHeight="1"/>
  <cols>
    <col min="1" max="1" width="45.42578125" style="1" customWidth="1"/>
    <col min="2" max="10" width="21.28515625" style="1" customWidth="1"/>
    <col min="11" max="13" width="10.85546875" style="1" customWidth="1"/>
    <col min="14" max="16384" width="10.85546875" style="1"/>
  </cols>
  <sheetData>
    <row r="1" spans="1:12" ht="23.25" customHeight="1">
      <c r="A1" s="6"/>
      <c r="B1" s="76"/>
      <c r="C1" s="301" t="s">
        <v>189</v>
      </c>
      <c r="D1" s="302"/>
      <c r="E1" s="302"/>
      <c r="F1" s="302"/>
      <c r="G1" s="302"/>
      <c r="H1" s="302"/>
      <c r="I1" s="77" t="s">
        <v>1</v>
      </c>
      <c r="J1" s="78" t="s">
        <v>2</v>
      </c>
      <c r="K1" s="9"/>
      <c r="L1" s="10"/>
    </row>
    <row r="2" spans="1:12" ht="23.25" customHeight="1">
      <c r="A2" s="11"/>
      <c r="B2" s="79"/>
      <c r="C2" s="303"/>
      <c r="D2" s="303"/>
      <c r="E2" s="303"/>
      <c r="F2" s="303"/>
      <c r="G2" s="303"/>
      <c r="H2" s="303"/>
      <c r="I2" s="80" t="s">
        <v>3</v>
      </c>
      <c r="J2" s="81">
        <v>4</v>
      </c>
      <c r="K2" s="11"/>
      <c r="L2" s="14"/>
    </row>
    <row r="3" spans="1:12" ht="23.25" customHeight="1">
      <c r="A3" s="11"/>
      <c r="B3" s="79"/>
      <c r="C3" s="303"/>
      <c r="D3" s="303"/>
      <c r="E3" s="303"/>
      <c r="F3" s="303"/>
      <c r="G3" s="303"/>
      <c r="H3" s="303"/>
      <c r="I3" s="80" t="s">
        <v>4</v>
      </c>
      <c r="J3" s="179" t="s">
        <v>5</v>
      </c>
      <c r="K3" s="11"/>
      <c r="L3" s="14"/>
    </row>
    <row r="4" spans="1:12" ht="23.25" customHeight="1">
      <c r="A4" s="15"/>
      <c r="B4" s="82"/>
      <c r="C4" s="304"/>
      <c r="D4" s="304"/>
      <c r="E4" s="304"/>
      <c r="F4" s="304"/>
      <c r="G4" s="304"/>
      <c r="H4" s="304"/>
      <c r="I4" s="83" t="s">
        <v>6</v>
      </c>
      <c r="J4" s="180" t="s">
        <v>7</v>
      </c>
      <c r="K4" s="11"/>
      <c r="L4" s="14"/>
    </row>
    <row r="5" spans="1:12" ht="30.75" customHeight="1">
      <c r="A5" s="84"/>
      <c r="B5" s="85"/>
      <c r="C5" s="85"/>
      <c r="D5" s="85"/>
      <c r="E5" s="85"/>
      <c r="F5" s="85"/>
      <c r="G5" s="85"/>
      <c r="H5" s="85"/>
      <c r="I5" s="86"/>
      <c r="J5" s="139"/>
      <c r="K5" s="20"/>
      <c r="L5" s="14"/>
    </row>
    <row r="6" spans="1:12" ht="30.75" customHeight="1">
      <c r="A6" s="88" t="s">
        <v>127</v>
      </c>
      <c r="B6" s="305" t="s">
        <v>93</v>
      </c>
      <c r="C6" s="306"/>
      <c r="D6" s="306"/>
      <c r="E6" s="306"/>
      <c r="F6" s="306"/>
      <c r="G6" s="306"/>
      <c r="H6" s="306"/>
      <c r="I6" s="306"/>
      <c r="J6" s="306"/>
      <c r="K6" s="97"/>
      <c r="L6" s="14"/>
    </row>
    <row r="7" spans="1:12" ht="30.75" customHeight="1">
      <c r="A7" s="258" t="s">
        <v>190</v>
      </c>
      <c r="B7" s="314" t="s">
        <v>294</v>
      </c>
      <c r="C7" s="315"/>
      <c r="D7" s="315"/>
      <c r="E7" s="315"/>
      <c r="F7" s="315"/>
      <c r="G7" s="315"/>
      <c r="H7" s="315"/>
      <c r="I7" s="315"/>
      <c r="J7" s="316"/>
      <c r="K7" s="97"/>
      <c r="L7" s="14"/>
    </row>
    <row r="8" spans="1:12" ht="30.75" customHeight="1">
      <c r="A8" s="88" t="s">
        <v>192</v>
      </c>
      <c r="B8" s="307" t="s">
        <v>539</v>
      </c>
      <c r="C8" s="308"/>
      <c r="D8" s="308"/>
      <c r="E8" s="308"/>
      <c r="F8" s="308"/>
      <c r="G8" s="308"/>
      <c r="H8" s="308"/>
      <c r="I8" s="308"/>
      <c r="J8" s="309"/>
      <c r="K8" s="97"/>
      <c r="L8" s="14"/>
    </row>
    <row r="9" spans="1:12" ht="30.75" customHeight="1">
      <c r="A9" s="88" t="s">
        <v>194</v>
      </c>
      <c r="B9" s="90" t="s">
        <v>580</v>
      </c>
      <c r="C9" s="307" t="s">
        <v>581</v>
      </c>
      <c r="D9" s="308"/>
      <c r="E9" s="308"/>
      <c r="F9" s="308"/>
      <c r="G9" s="308"/>
      <c r="H9" s="308"/>
      <c r="I9" s="308"/>
      <c r="J9" s="309"/>
      <c r="K9" s="97"/>
      <c r="L9" s="14"/>
    </row>
    <row r="10" spans="1:12" ht="30.75" customHeight="1">
      <c r="A10" s="88" t="s">
        <v>197</v>
      </c>
      <c r="B10" s="305" t="s">
        <v>582</v>
      </c>
      <c r="C10" s="306"/>
      <c r="D10" s="306"/>
      <c r="E10" s="306"/>
      <c r="F10" s="306"/>
      <c r="G10" s="306"/>
      <c r="H10" s="306"/>
      <c r="I10" s="306"/>
      <c r="J10" s="306"/>
      <c r="K10" s="97"/>
      <c r="L10" s="14"/>
    </row>
    <row r="11" spans="1:12" ht="30.75" customHeight="1">
      <c r="A11" s="88" t="s">
        <v>199</v>
      </c>
      <c r="B11" s="305" t="s">
        <v>583</v>
      </c>
      <c r="C11" s="306"/>
      <c r="D11" s="306"/>
      <c r="E11" s="306"/>
      <c r="F11" s="306"/>
      <c r="G11" s="306"/>
      <c r="H11" s="306"/>
      <c r="I11" s="306"/>
      <c r="J11" s="306"/>
      <c r="K11" s="97"/>
      <c r="L11" s="14"/>
    </row>
    <row r="12" spans="1:12" ht="30.75" customHeight="1">
      <c r="A12" s="88" t="s">
        <v>200</v>
      </c>
      <c r="B12" s="305" t="s">
        <v>251</v>
      </c>
      <c r="C12" s="306"/>
      <c r="D12" s="306"/>
      <c r="E12" s="306"/>
      <c r="F12" s="306"/>
      <c r="G12" s="306"/>
      <c r="H12" s="306"/>
      <c r="I12" s="306"/>
      <c r="J12" s="306"/>
      <c r="K12" s="97"/>
      <c r="L12" s="14"/>
    </row>
    <row r="13" spans="1:12" ht="30.75" customHeight="1">
      <c r="A13" s="88" t="s">
        <v>202</v>
      </c>
      <c r="B13" s="305" t="s">
        <v>203</v>
      </c>
      <c r="C13" s="306"/>
      <c r="D13" s="306"/>
      <c r="E13" s="306"/>
      <c r="F13" s="306"/>
      <c r="G13" s="306"/>
      <c r="H13" s="306"/>
      <c r="I13" s="306"/>
      <c r="J13" s="306"/>
      <c r="K13" s="97"/>
      <c r="L13" s="14"/>
    </row>
    <row r="14" spans="1:12" ht="30.75" customHeight="1">
      <c r="A14" s="88" t="s">
        <v>204</v>
      </c>
      <c r="B14" s="311" t="s">
        <v>205</v>
      </c>
      <c r="C14" s="312"/>
      <c r="D14" s="312"/>
      <c r="E14" s="312"/>
      <c r="F14" s="312"/>
      <c r="G14" s="312"/>
      <c r="H14" s="312"/>
      <c r="I14" s="312"/>
      <c r="J14" s="313"/>
      <c r="K14" s="97"/>
      <c r="L14" s="14"/>
    </row>
    <row r="15" spans="1:12" ht="30.75" customHeight="1">
      <c r="A15" s="88" t="s">
        <v>206</v>
      </c>
      <c r="B15" s="305" t="s">
        <v>584</v>
      </c>
      <c r="C15" s="306"/>
      <c r="D15" s="306"/>
      <c r="E15" s="306"/>
      <c r="F15" s="306"/>
      <c r="G15" s="306"/>
      <c r="H15" s="306"/>
      <c r="I15" s="306"/>
      <c r="J15" s="306"/>
      <c r="K15" s="97"/>
      <c r="L15" s="14"/>
    </row>
    <row r="16" spans="1:12" ht="30.75" customHeight="1">
      <c r="A16" s="88" t="s">
        <v>208</v>
      </c>
      <c r="B16" s="305" t="s">
        <v>585</v>
      </c>
      <c r="C16" s="306"/>
      <c r="D16" s="306"/>
      <c r="E16" s="306"/>
      <c r="F16" s="306"/>
      <c r="G16" s="306"/>
      <c r="H16" s="306"/>
      <c r="I16" s="306"/>
      <c r="J16" s="306"/>
      <c r="K16" s="97"/>
      <c r="L16" s="14"/>
    </row>
    <row r="17" spans="1:12" ht="30.75" customHeight="1">
      <c r="A17" s="88" t="s">
        <v>210</v>
      </c>
      <c r="B17" s="305" t="s">
        <v>586</v>
      </c>
      <c r="C17" s="306"/>
      <c r="D17" s="306"/>
      <c r="E17" s="306"/>
      <c r="F17" s="306"/>
      <c r="G17" s="306"/>
      <c r="H17" s="306"/>
      <c r="I17" s="306"/>
      <c r="J17" s="306"/>
      <c r="K17" s="97"/>
      <c r="L17" s="14"/>
    </row>
    <row r="18" spans="1:12" ht="30.75" customHeight="1">
      <c r="A18" s="88" t="s">
        <v>212</v>
      </c>
      <c r="B18" s="305" t="s">
        <v>587</v>
      </c>
      <c r="C18" s="306"/>
      <c r="D18" s="306"/>
      <c r="E18" s="306"/>
      <c r="F18" s="310"/>
      <c r="G18" s="306"/>
      <c r="H18" s="306"/>
      <c r="I18" s="306"/>
      <c r="J18" s="306"/>
      <c r="K18" s="97"/>
      <c r="L18" s="14"/>
    </row>
    <row r="19" spans="1:12" ht="30.75" customHeight="1">
      <c r="A19" s="88" t="s">
        <v>213</v>
      </c>
      <c r="B19" s="305" t="s">
        <v>254</v>
      </c>
      <c r="C19" s="306"/>
      <c r="D19" s="306"/>
      <c r="E19" s="306"/>
      <c r="F19" s="306"/>
      <c r="G19" s="306"/>
      <c r="H19" s="306"/>
      <c r="I19" s="306"/>
      <c r="J19" s="306"/>
      <c r="K19" s="97"/>
      <c r="L19" s="14"/>
    </row>
    <row r="20" spans="1:12" ht="30.75" customHeight="1">
      <c r="A20" s="91"/>
      <c r="B20" s="92"/>
      <c r="C20" s="92"/>
      <c r="D20" s="92"/>
      <c r="E20" s="92"/>
      <c r="F20" s="92"/>
      <c r="G20" s="92"/>
      <c r="H20" s="93"/>
      <c r="I20" s="93"/>
      <c r="J20" s="93"/>
      <c r="K20" s="20"/>
      <c r="L20" s="14"/>
    </row>
    <row r="21" spans="1:12" ht="30.75" customHeight="1">
      <c r="A21" s="95"/>
      <c r="B21" s="294" t="s">
        <v>215</v>
      </c>
      <c r="C21" s="295"/>
      <c r="D21" s="295"/>
      <c r="E21" s="295"/>
      <c r="F21" s="295"/>
      <c r="G21" s="295"/>
      <c r="H21" s="97"/>
      <c r="I21" s="20"/>
      <c r="J21" s="20"/>
      <c r="K21" s="20"/>
      <c r="L21" s="14"/>
    </row>
    <row r="22" spans="1:12" ht="30.75" customHeight="1">
      <c r="A22" s="98"/>
      <c r="B22" s="99" t="s">
        <v>216</v>
      </c>
      <c r="C22" s="99" t="s">
        <v>217</v>
      </c>
      <c r="D22" s="99" t="s">
        <v>218</v>
      </c>
      <c r="E22" s="99" t="s">
        <v>219</v>
      </c>
      <c r="F22" s="99" t="s">
        <v>220</v>
      </c>
      <c r="G22" s="99" t="s">
        <v>221</v>
      </c>
      <c r="H22" s="97"/>
      <c r="I22" s="20"/>
      <c r="J22" s="20"/>
      <c r="K22" s="20"/>
      <c r="L22" s="14"/>
    </row>
    <row r="23" spans="1:12" ht="30.75" customHeight="1">
      <c r="A23" s="100" t="s">
        <v>222</v>
      </c>
      <c r="B23" s="174">
        <v>1</v>
      </c>
      <c r="C23" s="174">
        <v>1</v>
      </c>
      <c r="D23" s="174">
        <v>1</v>
      </c>
      <c r="E23" s="174">
        <v>1</v>
      </c>
      <c r="F23" s="174">
        <v>1</v>
      </c>
      <c r="G23" s="105">
        <v>1</v>
      </c>
      <c r="H23" s="97"/>
      <c r="I23" s="20"/>
      <c r="J23" s="20"/>
      <c r="K23" s="20"/>
      <c r="L23" s="14"/>
    </row>
    <row r="24" spans="1:12" ht="30.75" customHeight="1">
      <c r="A24" s="100" t="s">
        <v>223</v>
      </c>
      <c r="B24" s="134">
        <f>IFERROR(AVERAGE(D30:D31),"")</f>
        <v>1</v>
      </c>
      <c r="C24" s="134">
        <f>IFERROR(AVERAGE(D32:D35),"")</f>
        <v>1</v>
      </c>
      <c r="D24" s="134">
        <f>IFERROR(AVERAGE(D36:D39),"")</f>
        <v>1</v>
      </c>
      <c r="E24" s="134" t="str">
        <f>IFERROR(AVERAGE(D40:D43),"")</f>
        <v/>
      </c>
      <c r="F24" s="134" t="str">
        <f>IFERROR(AVERAGE(D44:D45),"")</f>
        <v/>
      </c>
      <c r="G24" s="195">
        <f>AVERAGE(B24:F24)</f>
        <v>1</v>
      </c>
      <c r="H24" s="97"/>
      <c r="I24" s="20"/>
      <c r="J24" s="20"/>
      <c r="K24" s="20"/>
      <c r="L24" s="14"/>
    </row>
    <row r="25" spans="1:12" ht="30.75" customHeight="1">
      <c r="A25" s="100" t="s">
        <v>224</v>
      </c>
      <c r="B25" s="103">
        <f>IFERROR(IF(B24/B23&gt;100%,100%,B24/B23),"")</f>
        <v>1</v>
      </c>
      <c r="C25" s="237">
        <f>IFERROR(IF(C24/C23&gt;100%,100%,C24/C23)*1,"")</f>
        <v>1</v>
      </c>
      <c r="D25" s="103">
        <f>IFERROR(IF(D24/D23&gt;100%,100%,D24/D23),"")</f>
        <v>1</v>
      </c>
      <c r="E25" s="103" t="str">
        <f>IFERROR(IF(E24/E23&gt;100%,100%,E24/E23),"")</f>
        <v/>
      </c>
      <c r="F25" s="103" t="str">
        <f>IFERROR(IF(F24/F23&gt;100%,100%,F24/F23),"")</f>
        <v/>
      </c>
      <c r="G25" s="104" t="s">
        <v>225</v>
      </c>
      <c r="H25" s="97"/>
      <c r="I25" s="20"/>
      <c r="J25" s="20"/>
      <c r="K25" s="20"/>
      <c r="L25" s="14"/>
    </row>
    <row r="26" spans="1:12" ht="30.75" customHeight="1">
      <c r="A26" s="100" t="s">
        <v>226</v>
      </c>
      <c r="B26" s="237">
        <f>IF(((B24/B23)*0.125)&gt;0.125,0.125,(B24/B23)*0.125)</f>
        <v>0.125</v>
      </c>
      <c r="C26" s="237">
        <f>IF(((B24/B23)*0.125)+((C24/C23)*0.25)&gt;0.375,0.375,((B24/B23)*0.125)+((C24/C23)*0.25))</f>
        <v>0.375</v>
      </c>
      <c r="D26" s="103">
        <f>IF(((B24/B23)*0.125)+((C24/C23)*0.25)+((D24/D23)*0.125)&gt;0.5,0.5,((B24/B23)*0.125)+((C24/C23)*0.25))+((D24/D23)*0.125)</f>
        <v>0.5</v>
      </c>
      <c r="E26" s="103"/>
      <c r="F26" s="103"/>
      <c r="G26" s="103">
        <f>MAX(B26:F26)</f>
        <v>0.5</v>
      </c>
      <c r="H26" s="97"/>
      <c r="I26" s="20"/>
      <c r="J26" s="20"/>
      <c r="K26" s="20"/>
      <c r="L26" s="14"/>
    </row>
    <row r="27" spans="1:12" ht="30.75" customHeight="1">
      <c r="A27" s="106"/>
      <c r="B27" s="92"/>
      <c r="C27" s="92"/>
      <c r="D27" s="92"/>
      <c r="E27" s="92"/>
      <c r="F27" s="92"/>
      <c r="G27" s="92"/>
      <c r="H27" s="107"/>
      <c r="I27" s="107"/>
      <c r="J27" s="107"/>
      <c r="K27" s="20"/>
      <c r="L27" s="14"/>
    </row>
    <row r="28" spans="1:12" ht="30.75" customHeight="1">
      <c r="A28" s="294" t="s">
        <v>227</v>
      </c>
      <c r="B28" s="295"/>
      <c r="C28" s="295"/>
      <c r="D28" s="295"/>
      <c r="E28" s="295"/>
      <c r="F28" s="295"/>
      <c r="G28" s="295"/>
      <c r="H28" s="295"/>
      <c r="I28" s="295"/>
      <c r="J28" s="295"/>
      <c r="K28" s="97"/>
      <c r="L28" s="14"/>
    </row>
    <row r="29" spans="1:12" ht="30" customHeight="1">
      <c r="A29" s="96" t="s">
        <v>228</v>
      </c>
      <c r="B29" s="96" t="s">
        <v>229</v>
      </c>
      <c r="C29" s="96" t="s">
        <v>230</v>
      </c>
      <c r="D29" s="96" t="s">
        <v>231</v>
      </c>
      <c r="E29" s="96" t="s">
        <v>232</v>
      </c>
      <c r="F29" s="294" t="s">
        <v>233</v>
      </c>
      <c r="G29" s="295"/>
      <c r="H29" s="295"/>
      <c r="I29" s="294" t="s">
        <v>234</v>
      </c>
      <c r="J29" s="295"/>
      <c r="K29" s="97"/>
      <c r="L29" s="14"/>
    </row>
    <row r="30" spans="1:12" ht="235.5" customHeight="1">
      <c r="A30" s="109">
        <v>2024</v>
      </c>
      <c r="B30" s="110" t="s">
        <v>235</v>
      </c>
      <c r="C30" s="187">
        <v>1</v>
      </c>
      <c r="D30" s="197">
        <v>1</v>
      </c>
      <c r="E30" s="192">
        <f t="shared" ref="E30:E45" si="0">IFERROR(IF(D30/C30&gt;100%,100%,D30/C30),0)</f>
        <v>1</v>
      </c>
      <c r="F30" s="371" t="s">
        <v>588</v>
      </c>
      <c r="G30" s="372"/>
      <c r="H30" s="425"/>
      <c r="I30" s="422" t="s">
        <v>589</v>
      </c>
      <c r="J30" s="423"/>
      <c r="K30" s="97"/>
      <c r="L30" s="14"/>
    </row>
    <row r="31" spans="1:12" ht="235.5" customHeight="1">
      <c r="A31" s="109">
        <v>2024</v>
      </c>
      <c r="B31" s="110" t="s">
        <v>238</v>
      </c>
      <c r="C31" s="187">
        <v>1</v>
      </c>
      <c r="D31" s="197">
        <v>1</v>
      </c>
      <c r="E31" s="192">
        <f t="shared" si="0"/>
        <v>1</v>
      </c>
      <c r="F31" s="371" t="s">
        <v>590</v>
      </c>
      <c r="G31" s="372"/>
      <c r="H31" s="425"/>
      <c r="I31" s="422" t="s">
        <v>589</v>
      </c>
      <c r="J31" s="423"/>
      <c r="K31" s="97"/>
      <c r="L31" s="14"/>
    </row>
    <row r="32" spans="1:12" ht="235.5" customHeight="1">
      <c r="A32" s="109">
        <v>2025</v>
      </c>
      <c r="B32" s="110" t="s">
        <v>240</v>
      </c>
      <c r="C32" s="187">
        <v>1</v>
      </c>
      <c r="D32" s="197">
        <v>1</v>
      </c>
      <c r="E32" s="192">
        <f t="shared" si="0"/>
        <v>1</v>
      </c>
      <c r="F32" s="371" t="s">
        <v>591</v>
      </c>
      <c r="G32" s="372"/>
      <c r="H32" s="425"/>
      <c r="I32" s="422" t="s">
        <v>589</v>
      </c>
      <c r="J32" s="423"/>
      <c r="K32" s="97"/>
      <c r="L32" s="14"/>
    </row>
    <row r="33" spans="1:12" ht="190.5" customHeight="1">
      <c r="A33" s="109">
        <v>2025</v>
      </c>
      <c r="B33" s="110" t="s">
        <v>242</v>
      </c>
      <c r="C33" s="187">
        <v>1</v>
      </c>
      <c r="D33" s="112">
        <v>1</v>
      </c>
      <c r="E33" s="192">
        <f t="shared" si="0"/>
        <v>1</v>
      </c>
      <c r="F33" s="296" t="s">
        <v>592</v>
      </c>
      <c r="G33" s="297"/>
      <c r="H33" s="298"/>
      <c r="I33" s="299" t="s">
        <v>589</v>
      </c>
      <c r="J33" s="300"/>
      <c r="K33" s="97"/>
      <c r="L33" s="140"/>
    </row>
    <row r="34" spans="1:12" ht="311.25" customHeight="1">
      <c r="A34" s="109">
        <v>2025</v>
      </c>
      <c r="B34" s="110" t="s">
        <v>235</v>
      </c>
      <c r="C34" s="187">
        <v>1</v>
      </c>
      <c r="D34" s="112">
        <v>1</v>
      </c>
      <c r="E34" s="192">
        <f t="shared" si="0"/>
        <v>1</v>
      </c>
      <c r="F34" s="376" t="s">
        <v>593</v>
      </c>
      <c r="G34" s="377"/>
      <c r="H34" s="378"/>
      <c r="I34" s="287" t="s">
        <v>589</v>
      </c>
      <c r="J34" s="288"/>
      <c r="K34" s="97"/>
      <c r="L34" s="14"/>
    </row>
    <row r="35" spans="1:12" ht="259.5" customHeight="1">
      <c r="A35" s="109">
        <v>2025</v>
      </c>
      <c r="B35" s="110" t="s">
        <v>238</v>
      </c>
      <c r="C35" s="187">
        <v>1</v>
      </c>
      <c r="D35" s="112">
        <v>1</v>
      </c>
      <c r="E35" s="192">
        <f t="shared" si="0"/>
        <v>1</v>
      </c>
      <c r="F35" s="296" t="s">
        <v>594</v>
      </c>
      <c r="G35" s="297"/>
      <c r="H35" s="298"/>
      <c r="I35" s="299" t="s">
        <v>589</v>
      </c>
      <c r="J35" s="300"/>
      <c r="K35" s="97"/>
      <c r="L35" s="14"/>
    </row>
    <row r="36" spans="1:12" ht="314.25" customHeight="1">
      <c r="A36" s="109">
        <v>2026</v>
      </c>
      <c r="B36" s="110" t="s">
        <v>240</v>
      </c>
      <c r="C36" s="187">
        <v>1</v>
      </c>
      <c r="D36" s="112">
        <v>1</v>
      </c>
      <c r="E36" s="192">
        <f t="shared" si="0"/>
        <v>1</v>
      </c>
      <c r="F36" s="289" t="s">
        <v>595</v>
      </c>
      <c r="G36" s="290"/>
      <c r="H36" s="291"/>
      <c r="I36" s="292" t="s">
        <v>589</v>
      </c>
      <c r="J36" s="293"/>
      <c r="K36" s="97"/>
      <c r="L36" s="14"/>
    </row>
    <row r="37" spans="1:12" ht="285.75" customHeight="1">
      <c r="A37" s="109">
        <v>2026</v>
      </c>
      <c r="B37" s="110" t="s">
        <v>242</v>
      </c>
      <c r="C37" s="187">
        <v>1</v>
      </c>
      <c r="D37" s="113">
        <v>1</v>
      </c>
      <c r="E37" s="192">
        <f t="shared" si="0"/>
        <v>1</v>
      </c>
      <c r="F37" s="289" t="s">
        <v>596</v>
      </c>
      <c r="G37" s="290"/>
      <c r="H37" s="291"/>
      <c r="I37" s="292" t="s">
        <v>597</v>
      </c>
      <c r="J37" s="293"/>
      <c r="K37" s="97"/>
      <c r="L37" s="14"/>
    </row>
    <row r="38" spans="1:12" ht="18.75" customHeight="1">
      <c r="A38" s="109">
        <v>2026</v>
      </c>
      <c r="B38" s="110" t="s">
        <v>235</v>
      </c>
      <c r="C38" s="187">
        <v>1</v>
      </c>
      <c r="D38" s="71"/>
      <c r="E38" s="192">
        <f t="shared" si="0"/>
        <v>0</v>
      </c>
      <c r="F38" s="289"/>
      <c r="G38" s="290"/>
      <c r="H38" s="291"/>
      <c r="I38" s="292"/>
      <c r="J38" s="293"/>
      <c r="K38" s="97"/>
      <c r="L38" s="14"/>
    </row>
    <row r="39" spans="1:12" ht="18.75" customHeight="1">
      <c r="A39" s="109">
        <v>2026</v>
      </c>
      <c r="B39" s="110" t="s">
        <v>238</v>
      </c>
      <c r="C39" s="187">
        <v>1</v>
      </c>
      <c r="D39" s="71"/>
      <c r="E39" s="192">
        <f t="shared" si="0"/>
        <v>0</v>
      </c>
      <c r="F39" s="289"/>
      <c r="G39" s="290"/>
      <c r="H39" s="291"/>
      <c r="I39" s="292"/>
      <c r="J39" s="293"/>
      <c r="K39" s="97"/>
      <c r="L39" s="14"/>
    </row>
    <row r="40" spans="1:12" ht="18.75" customHeight="1">
      <c r="A40" s="109">
        <v>2027</v>
      </c>
      <c r="B40" s="110" t="s">
        <v>240</v>
      </c>
      <c r="C40" s="187">
        <v>1</v>
      </c>
      <c r="D40" s="113"/>
      <c r="E40" s="192">
        <f t="shared" si="0"/>
        <v>0</v>
      </c>
      <c r="F40" s="289"/>
      <c r="G40" s="290"/>
      <c r="H40" s="291"/>
      <c r="I40" s="292"/>
      <c r="J40" s="293"/>
      <c r="K40" s="97"/>
      <c r="L40" s="14"/>
    </row>
    <row r="41" spans="1:12" ht="18.75" customHeight="1">
      <c r="A41" s="109">
        <v>2027</v>
      </c>
      <c r="B41" s="110" t="s">
        <v>242</v>
      </c>
      <c r="C41" s="187">
        <v>1</v>
      </c>
      <c r="D41" s="71"/>
      <c r="E41" s="192">
        <f t="shared" si="0"/>
        <v>0</v>
      </c>
      <c r="F41" s="289"/>
      <c r="G41" s="290"/>
      <c r="H41" s="291"/>
      <c r="I41" s="292"/>
      <c r="J41" s="293"/>
      <c r="K41" s="97"/>
      <c r="L41" s="14"/>
    </row>
    <row r="42" spans="1:12" ht="18.75" customHeight="1">
      <c r="A42" s="109">
        <v>2027</v>
      </c>
      <c r="B42" s="110" t="s">
        <v>235</v>
      </c>
      <c r="C42" s="187">
        <v>1</v>
      </c>
      <c r="D42" s="71"/>
      <c r="E42" s="192">
        <f t="shared" si="0"/>
        <v>0</v>
      </c>
      <c r="F42" s="289"/>
      <c r="G42" s="290"/>
      <c r="H42" s="291"/>
      <c r="I42" s="292"/>
      <c r="J42" s="293"/>
      <c r="K42" s="97"/>
      <c r="L42" s="14"/>
    </row>
    <row r="43" spans="1:12" ht="18.75" customHeight="1">
      <c r="A43" s="109">
        <v>2027</v>
      </c>
      <c r="B43" s="110" t="s">
        <v>238</v>
      </c>
      <c r="C43" s="187">
        <v>1</v>
      </c>
      <c r="D43" s="71"/>
      <c r="E43" s="192">
        <f t="shared" si="0"/>
        <v>0</v>
      </c>
      <c r="F43" s="289"/>
      <c r="G43" s="290"/>
      <c r="H43" s="291"/>
      <c r="I43" s="292"/>
      <c r="J43" s="293"/>
      <c r="K43" s="97"/>
      <c r="L43" s="14"/>
    </row>
    <row r="44" spans="1:12" ht="18.75" customHeight="1">
      <c r="A44" s="109">
        <v>2028</v>
      </c>
      <c r="B44" s="110" t="s">
        <v>240</v>
      </c>
      <c r="C44" s="187">
        <v>1</v>
      </c>
      <c r="D44" s="71"/>
      <c r="E44" s="192">
        <f t="shared" si="0"/>
        <v>0</v>
      </c>
      <c r="F44" s="289"/>
      <c r="G44" s="290"/>
      <c r="H44" s="291"/>
      <c r="I44" s="292"/>
      <c r="J44" s="293"/>
      <c r="K44" s="97"/>
      <c r="L44" s="14"/>
    </row>
    <row r="45" spans="1:12" ht="18.75" customHeight="1">
      <c r="A45" s="109">
        <v>2028</v>
      </c>
      <c r="B45" s="110" t="s">
        <v>242</v>
      </c>
      <c r="C45" s="187">
        <v>1</v>
      </c>
      <c r="D45" s="113"/>
      <c r="E45" s="192">
        <f t="shared" si="0"/>
        <v>0</v>
      </c>
      <c r="F45" s="289"/>
      <c r="G45" s="290"/>
      <c r="H45" s="291"/>
      <c r="I45" s="292"/>
      <c r="J45" s="293"/>
      <c r="K45" s="141"/>
      <c r="L45" s="56"/>
    </row>
  </sheetData>
  <mergeCells count="51">
    <mergeCell ref="F29:H29"/>
    <mergeCell ref="I29:J29"/>
    <mergeCell ref="F30:H30"/>
    <mergeCell ref="I30:J30"/>
    <mergeCell ref="F31:H31"/>
    <mergeCell ref="I31:J31"/>
    <mergeCell ref="A28:J28"/>
    <mergeCell ref="B16:J16"/>
    <mergeCell ref="B17:J17"/>
    <mergeCell ref="B18:J18"/>
    <mergeCell ref="B19:J19"/>
    <mergeCell ref="B21:G21"/>
    <mergeCell ref="B11:J11"/>
    <mergeCell ref="B12:J12"/>
    <mergeCell ref="B13:J13"/>
    <mergeCell ref="B14:J14"/>
    <mergeCell ref="B15:J15"/>
    <mergeCell ref="C9:J9"/>
    <mergeCell ref="C1:H4"/>
    <mergeCell ref="B6:J6"/>
    <mergeCell ref="B8:J8"/>
    <mergeCell ref="B10:J10"/>
    <mergeCell ref="B7:J7"/>
    <mergeCell ref="F38:H38"/>
    <mergeCell ref="I38:J38"/>
    <mergeCell ref="F39:H39"/>
    <mergeCell ref="I39:J39"/>
    <mergeCell ref="F40:H40"/>
    <mergeCell ref="I40:J40"/>
    <mergeCell ref="F35:H35"/>
    <mergeCell ref="I35:J35"/>
    <mergeCell ref="F36:H36"/>
    <mergeCell ref="I36:J36"/>
    <mergeCell ref="F37:H37"/>
    <mergeCell ref="I37:J37"/>
    <mergeCell ref="F32:H32"/>
    <mergeCell ref="I32:J32"/>
    <mergeCell ref="F33:H33"/>
    <mergeCell ref="I33:J33"/>
    <mergeCell ref="F34:H34"/>
    <mergeCell ref="I34:J34"/>
    <mergeCell ref="F44:H44"/>
    <mergeCell ref="I44:J44"/>
    <mergeCell ref="F45:H45"/>
    <mergeCell ref="I45:J45"/>
    <mergeCell ref="F41:H41"/>
    <mergeCell ref="I41:J41"/>
    <mergeCell ref="F42:H42"/>
    <mergeCell ref="I42:J42"/>
    <mergeCell ref="F43:H43"/>
    <mergeCell ref="I43:J43"/>
  </mergeCells>
  <pageMargins left="0.7" right="0.7" top="0.75" bottom="0.75" header="0.3" footer="0.3"/>
  <pageSetup scale="43" orientation="portrait"/>
  <headerFooter>
    <oddFooter>&amp;C&amp;"Helvetica Neue,Regular"&amp;12&amp;K000000&amp;P</oddFooter>
  </headerFooter>
  <ignoredErrors>
    <ignoredError sqref="J3:J4" numberStoredAsText="1"/>
  </ignoredErrors>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45"/>
  <sheetViews>
    <sheetView showGridLines="0" topLeftCell="A14" workbookViewId="0">
      <selection activeCell="D26" sqref="D26"/>
    </sheetView>
  </sheetViews>
  <sheetFormatPr baseColWidth="10" defaultColWidth="10.85546875" defaultRowHeight="15" customHeight="1"/>
  <cols>
    <col min="1" max="1" width="45.42578125" style="1" customWidth="1"/>
    <col min="2" max="10" width="21.42578125" style="1" customWidth="1"/>
    <col min="11" max="13" width="10.85546875" style="1" customWidth="1"/>
    <col min="14" max="16384" width="10.85546875" style="1"/>
  </cols>
  <sheetData>
    <row r="1" spans="1:12" ht="23.25" customHeight="1">
      <c r="A1" s="6"/>
      <c r="B1" s="76"/>
      <c r="C1" s="301" t="s">
        <v>189</v>
      </c>
      <c r="D1" s="302"/>
      <c r="E1" s="302"/>
      <c r="F1" s="302"/>
      <c r="G1" s="302"/>
      <c r="H1" s="302"/>
      <c r="I1" s="77" t="s">
        <v>1</v>
      </c>
      <c r="J1" s="78" t="s">
        <v>2</v>
      </c>
      <c r="K1" s="9"/>
      <c r="L1" s="10"/>
    </row>
    <row r="2" spans="1:12" ht="23.25" customHeight="1">
      <c r="A2" s="11"/>
      <c r="B2" s="79"/>
      <c r="C2" s="303"/>
      <c r="D2" s="303"/>
      <c r="E2" s="303"/>
      <c r="F2" s="303"/>
      <c r="G2" s="303"/>
      <c r="H2" s="303"/>
      <c r="I2" s="80" t="s">
        <v>3</v>
      </c>
      <c r="J2" s="81">
        <v>4</v>
      </c>
      <c r="K2" s="11"/>
      <c r="L2" s="14"/>
    </row>
    <row r="3" spans="1:12" ht="23.25" customHeight="1">
      <c r="A3" s="11"/>
      <c r="B3" s="79"/>
      <c r="C3" s="303"/>
      <c r="D3" s="303"/>
      <c r="E3" s="303"/>
      <c r="F3" s="303"/>
      <c r="G3" s="303"/>
      <c r="H3" s="303"/>
      <c r="I3" s="80" t="s">
        <v>4</v>
      </c>
      <c r="J3" s="179" t="s">
        <v>5</v>
      </c>
      <c r="K3" s="11"/>
      <c r="L3" s="14"/>
    </row>
    <row r="4" spans="1:12" ht="23.25" customHeight="1">
      <c r="A4" s="15"/>
      <c r="B4" s="82"/>
      <c r="C4" s="304"/>
      <c r="D4" s="304"/>
      <c r="E4" s="304"/>
      <c r="F4" s="304"/>
      <c r="G4" s="304"/>
      <c r="H4" s="304"/>
      <c r="I4" s="83" t="s">
        <v>6</v>
      </c>
      <c r="J4" s="180" t="s">
        <v>7</v>
      </c>
      <c r="K4" s="11"/>
      <c r="L4" s="14"/>
    </row>
    <row r="5" spans="1:12" ht="30" customHeight="1">
      <c r="A5" s="84"/>
      <c r="B5" s="85"/>
      <c r="C5" s="85"/>
      <c r="D5" s="85"/>
      <c r="E5" s="85"/>
      <c r="F5" s="85"/>
      <c r="G5" s="85"/>
      <c r="H5" s="85"/>
      <c r="I5" s="86"/>
      <c r="J5" s="139"/>
      <c r="K5" s="20"/>
      <c r="L5" s="14"/>
    </row>
    <row r="6" spans="1:12" ht="30" customHeight="1">
      <c r="A6" s="88" t="s">
        <v>317</v>
      </c>
      <c r="B6" s="305" t="s">
        <v>93</v>
      </c>
      <c r="C6" s="306"/>
      <c r="D6" s="306"/>
      <c r="E6" s="306"/>
      <c r="F6" s="306"/>
      <c r="G6" s="306"/>
      <c r="H6" s="306"/>
      <c r="I6" s="306"/>
      <c r="J6" s="306"/>
      <c r="K6" s="97"/>
      <c r="L6" s="14"/>
    </row>
    <row r="7" spans="1:12" ht="30" customHeight="1">
      <c r="A7" s="258" t="s">
        <v>190</v>
      </c>
      <c r="B7" s="314" t="s">
        <v>294</v>
      </c>
      <c r="C7" s="315"/>
      <c r="D7" s="315"/>
      <c r="E7" s="315"/>
      <c r="F7" s="315"/>
      <c r="G7" s="315"/>
      <c r="H7" s="315"/>
      <c r="I7" s="315"/>
      <c r="J7" s="316"/>
      <c r="K7" s="97"/>
      <c r="L7" s="14"/>
    </row>
    <row r="8" spans="1:12" ht="30" customHeight="1">
      <c r="A8" s="88" t="s">
        <v>319</v>
      </c>
      <c r="B8" s="307" t="s">
        <v>539</v>
      </c>
      <c r="C8" s="308"/>
      <c r="D8" s="308"/>
      <c r="E8" s="308"/>
      <c r="F8" s="308"/>
      <c r="G8" s="308"/>
      <c r="H8" s="308"/>
      <c r="I8" s="308"/>
      <c r="J8" s="309"/>
      <c r="K8" s="97"/>
      <c r="L8" s="14"/>
    </row>
    <row r="9" spans="1:12" ht="30" customHeight="1">
      <c r="A9" s="88" t="s">
        <v>320</v>
      </c>
      <c r="B9" s="90" t="s">
        <v>598</v>
      </c>
      <c r="C9" s="457" t="s">
        <v>599</v>
      </c>
      <c r="D9" s="458"/>
      <c r="E9" s="458"/>
      <c r="F9" s="458"/>
      <c r="G9" s="458"/>
      <c r="H9" s="458"/>
      <c r="I9" s="458"/>
      <c r="J9" s="459"/>
      <c r="K9" s="97"/>
      <c r="L9" s="14"/>
    </row>
    <row r="10" spans="1:12" ht="30" customHeight="1">
      <c r="A10" s="88" t="s">
        <v>323</v>
      </c>
      <c r="B10" s="305" t="s">
        <v>600</v>
      </c>
      <c r="C10" s="306"/>
      <c r="D10" s="306"/>
      <c r="E10" s="306"/>
      <c r="F10" s="306"/>
      <c r="G10" s="306"/>
      <c r="H10" s="306"/>
      <c r="I10" s="306"/>
      <c r="J10" s="306"/>
      <c r="K10" s="97"/>
      <c r="L10" s="14"/>
    </row>
    <row r="11" spans="1:12" ht="30" customHeight="1">
      <c r="A11" s="88" t="s">
        <v>325</v>
      </c>
      <c r="B11" s="305" t="s">
        <v>601</v>
      </c>
      <c r="C11" s="306"/>
      <c r="D11" s="306"/>
      <c r="E11" s="306"/>
      <c r="F11" s="306"/>
      <c r="G11" s="306"/>
      <c r="H11" s="306"/>
      <c r="I11" s="306"/>
      <c r="J11" s="306"/>
      <c r="K11" s="97"/>
      <c r="L11" s="14"/>
    </row>
    <row r="12" spans="1:12" ht="30" customHeight="1">
      <c r="A12" s="88" t="s">
        <v>200</v>
      </c>
      <c r="B12" s="305" t="s">
        <v>251</v>
      </c>
      <c r="C12" s="306"/>
      <c r="D12" s="306"/>
      <c r="E12" s="306"/>
      <c r="F12" s="306"/>
      <c r="G12" s="306"/>
      <c r="H12" s="306"/>
      <c r="I12" s="306"/>
      <c r="J12" s="306"/>
      <c r="K12" s="97"/>
      <c r="L12" s="14"/>
    </row>
    <row r="13" spans="1:12" ht="30" customHeight="1">
      <c r="A13" s="88" t="s">
        <v>202</v>
      </c>
      <c r="B13" s="305" t="s">
        <v>203</v>
      </c>
      <c r="C13" s="306"/>
      <c r="D13" s="306"/>
      <c r="E13" s="306"/>
      <c r="F13" s="306"/>
      <c r="G13" s="306"/>
      <c r="H13" s="306"/>
      <c r="I13" s="306"/>
      <c r="J13" s="306"/>
      <c r="K13" s="97"/>
      <c r="L13" s="14"/>
    </row>
    <row r="14" spans="1:12" ht="30" customHeight="1">
      <c r="A14" s="88" t="s">
        <v>204</v>
      </c>
      <c r="B14" s="311" t="s">
        <v>602</v>
      </c>
      <c r="C14" s="312"/>
      <c r="D14" s="312"/>
      <c r="E14" s="312"/>
      <c r="F14" s="312"/>
      <c r="G14" s="312"/>
      <c r="H14" s="312"/>
      <c r="I14" s="312"/>
      <c r="J14" s="313"/>
      <c r="K14" s="97"/>
      <c r="L14" s="14"/>
    </row>
    <row r="15" spans="1:12" ht="30" customHeight="1">
      <c r="A15" s="88" t="s">
        <v>206</v>
      </c>
      <c r="B15" s="305" t="s">
        <v>603</v>
      </c>
      <c r="C15" s="306"/>
      <c r="D15" s="306"/>
      <c r="E15" s="306"/>
      <c r="F15" s="306"/>
      <c r="G15" s="306"/>
      <c r="H15" s="306"/>
      <c r="I15" s="306"/>
      <c r="J15" s="306"/>
      <c r="K15" s="97"/>
      <c r="L15" s="14"/>
    </row>
    <row r="16" spans="1:12" ht="30" customHeight="1">
      <c r="A16" s="88" t="s">
        <v>208</v>
      </c>
      <c r="B16" s="305" t="s">
        <v>604</v>
      </c>
      <c r="C16" s="306"/>
      <c r="D16" s="306"/>
      <c r="E16" s="306"/>
      <c r="F16" s="306"/>
      <c r="G16" s="306"/>
      <c r="H16" s="306"/>
      <c r="I16" s="306"/>
      <c r="J16" s="306"/>
      <c r="K16" s="97"/>
      <c r="L16" s="14"/>
    </row>
    <row r="17" spans="1:12" ht="30" customHeight="1">
      <c r="A17" s="88" t="s">
        <v>210</v>
      </c>
      <c r="B17" s="305" t="s">
        <v>605</v>
      </c>
      <c r="C17" s="306"/>
      <c r="D17" s="306"/>
      <c r="E17" s="306"/>
      <c r="F17" s="306"/>
      <c r="G17" s="306"/>
      <c r="H17" s="306"/>
      <c r="I17" s="306"/>
      <c r="J17" s="306"/>
      <c r="K17" s="97"/>
      <c r="L17" s="14"/>
    </row>
    <row r="18" spans="1:12" ht="30" customHeight="1">
      <c r="A18" s="88" t="s">
        <v>330</v>
      </c>
      <c r="B18" s="434">
        <v>0</v>
      </c>
      <c r="C18" s="430"/>
      <c r="D18" s="430"/>
      <c r="E18" s="430"/>
      <c r="F18" s="431"/>
      <c r="G18" s="430"/>
      <c r="H18" s="430"/>
      <c r="I18" s="430"/>
      <c r="J18" s="430"/>
      <c r="K18" s="97"/>
      <c r="L18" s="14"/>
    </row>
    <row r="19" spans="1:12" ht="30" customHeight="1">
      <c r="A19" s="88" t="s">
        <v>213</v>
      </c>
      <c r="B19" s="305" t="s">
        <v>475</v>
      </c>
      <c r="C19" s="306"/>
      <c r="D19" s="306"/>
      <c r="E19" s="306"/>
      <c r="F19" s="306"/>
      <c r="G19" s="306"/>
      <c r="H19" s="306"/>
      <c r="I19" s="306"/>
      <c r="J19" s="306"/>
      <c r="K19" s="97"/>
      <c r="L19" s="14"/>
    </row>
    <row r="20" spans="1:12" ht="30" customHeight="1">
      <c r="A20" s="91"/>
      <c r="B20" s="92"/>
      <c r="C20" s="92"/>
      <c r="D20" s="92"/>
      <c r="E20" s="92"/>
      <c r="F20" s="92"/>
      <c r="G20" s="92"/>
      <c r="H20" s="93"/>
      <c r="I20" s="93"/>
      <c r="J20" s="93"/>
      <c r="K20" s="20"/>
      <c r="L20" s="14"/>
    </row>
    <row r="21" spans="1:12" ht="30" customHeight="1">
      <c r="A21" s="95"/>
      <c r="B21" s="294" t="s">
        <v>215</v>
      </c>
      <c r="C21" s="295"/>
      <c r="D21" s="295"/>
      <c r="E21" s="295"/>
      <c r="F21" s="295"/>
      <c r="G21" s="295"/>
      <c r="H21" s="97"/>
      <c r="I21" s="20"/>
      <c r="J21" s="20"/>
      <c r="K21" s="20"/>
      <c r="L21" s="14"/>
    </row>
    <row r="22" spans="1:12" ht="30" customHeight="1">
      <c r="A22" s="98"/>
      <c r="B22" s="99" t="s">
        <v>216</v>
      </c>
      <c r="C22" s="99" t="s">
        <v>217</v>
      </c>
      <c r="D22" s="99" t="s">
        <v>218</v>
      </c>
      <c r="E22" s="99" t="s">
        <v>219</v>
      </c>
      <c r="F22" s="99" t="s">
        <v>220</v>
      </c>
      <c r="G22" s="99" t="s">
        <v>221</v>
      </c>
      <c r="H22" s="97"/>
      <c r="I22" s="20"/>
      <c r="J22" s="20"/>
      <c r="K22" s="20"/>
      <c r="L22" s="14"/>
    </row>
    <row r="23" spans="1:12" ht="30" customHeight="1">
      <c r="A23" s="100" t="s">
        <v>222</v>
      </c>
      <c r="B23" s="174">
        <v>0.02</v>
      </c>
      <c r="C23" s="174">
        <v>0.30000000000000004</v>
      </c>
      <c r="D23" s="174">
        <v>0.58000000000000007</v>
      </c>
      <c r="E23" s="174">
        <v>0.8600000000000001</v>
      </c>
      <c r="F23" s="174">
        <v>1</v>
      </c>
      <c r="G23" s="105">
        <f>MAX(B23:F23)</f>
        <v>1</v>
      </c>
      <c r="H23" s="97"/>
      <c r="I23" s="20"/>
      <c r="J23" s="20"/>
      <c r="K23" s="20"/>
      <c r="L23" s="14"/>
    </row>
    <row r="24" spans="1:12" ht="30" customHeight="1">
      <c r="A24" s="100" t="s">
        <v>223</v>
      </c>
      <c r="B24" s="221">
        <f>MAX(D30:D31)</f>
        <v>0.02</v>
      </c>
      <c r="C24" s="221">
        <f>MAX(D32:D35)</f>
        <v>0.3</v>
      </c>
      <c r="D24" s="221">
        <f>MAX(D36:D39)</f>
        <v>0.41</v>
      </c>
      <c r="E24" s="221">
        <f>MAX(D40:D43)</f>
        <v>0</v>
      </c>
      <c r="F24" s="221">
        <f>MAX(D44:D45)</f>
        <v>0</v>
      </c>
      <c r="G24" s="195">
        <f>MAX(B24:F24)</f>
        <v>0.41</v>
      </c>
      <c r="H24" s="97"/>
      <c r="I24" s="20"/>
      <c r="J24" s="20"/>
      <c r="K24" s="20"/>
      <c r="L24" s="14"/>
    </row>
    <row r="25" spans="1:12" ht="30" customHeight="1">
      <c r="A25" s="100" t="s">
        <v>224</v>
      </c>
      <c r="B25" s="103">
        <f>IFERROR(IF(B24/B23&gt;100%,100%,B24/B23),0)</f>
        <v>1</v>
      </c>
      <c r="C25" s="103">
        <f>IFERROR(IF(C24/C23&gt;100%,100%,C24/C23),0)</f>
        <v>0.99999999999999978</v>
      </c>
      <c r="D25" s="103">
        <f>IFERROR(IF(D24/D23&gt;100%,100%,D24/D23),0)</f>
        <v>0.70689655172413779</v>
      </c>
      <c r="E25" s="103">
        <f>IFERROR(IF(E24/E23&gt;100%,100%,E24/E23),0)</f>
        <v>0</v>
      </c>
      <c r="F25" s="103">
        <f>IFERROR(IF(F24/F23&gt;100%,100%,F24/F23),0)</f>
        <v>0</v>
      </c>
      <c r="G25" s="104" t="s">
        <v>225</v>
      </c>
      <c r="H25" s="97"/>
      <c r="I25" s="20"/>
      <c r="J25" s="20"/>
      <c r="K25" s="20"/>
      <c r="L25" s="14"/>
    </row>
    <row r="26" spans="1:12" ht="30" customHeight="1">
      <c r="A26" s="100" t="s">
        <v>226</v>
      </c>
      <c r="B26" s="103">
        <f>B24/$G$23</f>
        <v>0.02</v>
      </c>
      <c r="C26" s="103">
        <f t="shared" ref="C26:G26" si="0">C24/$G$23</f>
        <v>0.3</v>
      </c>
      <c r="D26" s="103">
        <f t="shared" si="0"/>
        <v>0.41</v>
      </c>
      <c r="E26" s="103">
        <f t="shared" si="0"/>
        <v>0</v>
      </c>
      <c r="F26" s="103">
        <f t="shared" si="0"/>
        <v>0</v>
      </c>
      <c r="G26" s="103">
        <f t="shared" si="0"/>
        <v>0.41</v>
      </c>
      <c r="H26" s="97"/>
      <c r="I26" s="20"/>
      <c r="J26" s="20"/>
      <c r="K26" s="20"/>
      <c r="L26" s="14"/>
    </row>
    <row r="27" spans="1:12" ht="30" customHeight="1">
      <c r="A27" s="106"/>
      <c r="B27" s="92"/>
      <c r="C27" s="92"/>
      <c r="D27" s="92"/>
      <c r="E27" s="92"/>
      <c r="F27" s="92"/>
      <c r="G27" s="92"/>
      <c r="H27" s="107"/>
      <c r="I27" s="107"/>
      <c r="J27" s="107"/>
      <c r="K27" s="20"/>
      <c r="L27" s="14"/>
    </row>
    <row r="28" spans="1:12" ht="30" customHeight="1">
      <c r="A28" s="294" t="s">
        <v>227</v>
      </c>
      <c r="B28" s="295"/>
      <c r="C28" s="295"/>
      <c r="D28" s="295"/>
      <c r="E28" s="295"/>
      <c r="F28" s="295"/>
      <c r="G28" s="295"/>
      <c r="H28" s="295"/>
      <c r="I28" s="295"/>
      <c r="J28" s="295"/>
      <c r="K28" s="97"/>
      <c r="L28" s="14"/>
    </row>
    <row r="29" spans="1:12" ht="30" customHeight="1">
      <c r="A29" s="96" t="s">
        <v>228</v>
      </c>
      <c r="B29" s="96" t="s">
        <v>229</v>
      </c>
      <c r="C29" s="96" t="s">
        <v>230</v>
      </c>
      <c r="D29" s="96" t="s">
        <v>231</v>
      </c>
      <c r="E29" s="96" t="s">
        <v>232</v>
      </c>
      <c r="F29" s="294" t="s">
        <v>233</v>
      </c>
      <c r="G29" s="295"/>
      <c r="H29" s="295"/>
      <c r="I29" s="294" t="s">
        <v>234</v>
      </c>
      <c r="J29" s="295"/>
      <c r="K29" s="97"/>
      <c r="L29" s="14"/>
    </row>
    <row r="30" spans="1:12" ht="50.25" customHeight="1">
      <c r="A30" s="109">
        <v>2024</v>
      </c>
      <c r="B30" s="110" t="s">
        <v>235</v>
      </c>
      <c r="C30" s="112">
        <v>1.4999999999999999E-2</v>
      </c>
      <c r="D30" s="229">
        <v>1.4999999999999999E-2</v>
      </c>
      <c r="E30" s="192">
        <f>IFERROR(IF(D30/C30&gt;100%,100%,D30/C30),0)</f>
        <v>1</v>
      </c>
      <c r="F30" s="376" t="s">
        <v>606</v>
      </c>
      <c r="G30" s="377"/>
      <c r="H30" s="378"/>
      <c r="I30" s="287" t="s">
        <v>607</v>
      </c>
      <c r="J30" s="288"/>
      <c r="K30" s="97"/>
      <c r="L30" s="14"/>
    </row>
    <row r="31" spans="1:12" ht="50.25" customHeight="1">
      <c r="A31" s="109">
        <v>2024</v>
      </c>
      <c r="B31" s="110" t="s">
        <v>238</v>
      </c>
      <c r="C31" s="112">
        <v>0.02</v>
      </c>
      <c r="D31" s="229">
        <v>0.02</v>
      </c>
      <c r="E31" s="192">
        <f t="shared" ref="E31:E45" si="1">IFERROR(IF(D31/C31&gt;100%,100%,D31/C31),0)</f>
        <v>1</v>
      </c>
      <c r="F31" s="376" t="s">
        <v>608</v>
      </c>
      <c r="G31" s="377"/>
      <c r="H31" s="378"/>
      <c r="I31" s="287" t="s">
        <v>607</v>
      </c>
      <c r="J31" s="288"/>
      <c r="K31" s="97"/>
      <c r="L31" s="14"/>
    </row>
    <row r="32" spans="1:12" ht="76.5" customHeight="1">
      <c r="A32" s="109">
        <v>2025</v>
      </c>
      <c r="B32" s="110" t="s">
        <v>240</v>
      </c>
      <c r="C32" s="112">
        <v>0.1</v>
      </c>
      <c r="D32" s="198">
        <v>0.1</v>
      </c>
      <c r="E32" s="192">
        <f t="shared" si="1"/>
        <v>1</v>
      </c>
      <c r="F32" s="289" t="s">
        <v>609</v>
      </c>
      <c r="G32" s="290"/>
      <c r="H32" s="291"/>
      <c r="I32" s="292" t="s">
        <v>610</v>
      </c>
      <c r="J32" s="293"/>
      <c r="K32" s="97"/>
      <c r="L32" s="14"/>
    </row>
    <row r="33" spans="1:12" ht="193.5" customHeight="1">
      <c r="A33" s="109">
        <v>2025</v>
      </c>
      <c r="B33" s="110" t="s">
        <v>242</v>
      </c>
      <c r="C33" s="112">
        <v>0.15</v>
      </c>
      <c r="D33" s="112">
        <v>0.15</v>
      </c>
      <c r="E33" s="192">
        <f t="shared" si="1"/>
        <v>1</v>
      </c>
      <c r="F33" s="396" t="s">
        <v>611</v>
      </c>
      <c r="G33" s="397"/>
      <c r="H33" s="398"/>
      <c r="I33" s="292" t="s">
        <v>612</v>
      </c>
      <c r="J33" s="293"/>
      <c r="K33" s="97"/>
      <c r="L33" s="140"/>
    </row>
    <row r="34" spans="1:12" ht="381" customHeight="1">
      <c r="A34" s="109">
        <v>2025</v>
      </c>
      <c r="B34" s="110" t="s">
        <v>235</v>
      </c>
      <c r="C34" s="112">
        <v>0.25</v>
      </c>
      <c r="D34" s="198">
        <v>0.25</v>
      </c>
      <c r="E34" s="192">
        <f t="shared" si="1"/>
        <v>1</v>
      </c>
      <c r="F34" s="284" t="s">
        <v>613</v>
      </c>
      <c r="G34" s="285"/>
      <c r="H34" s="286"/>
      <c r="I34" s="287" t="s">
        <v>614</v>
      </c>
      <c r="J34" s="288"/>
      <c r="K34" s="97"/>
      <c r="L34" s="14"/>
    </row>
    <row r="35" spans="1:12" ht="310.5" customHeight="1">
      <c r="A35" s="109">
        <v>2025</v>
      </c>
      <c r="B35" s="110" t="s">
        <v>238</v>
      </c>
      <c r="C35" s="112">
        <v>0.3</v>
      </c>
      <c r="D35" s="198">
        <v>0.3</v>
      </c>
      <c r="E35" s="192">
        <f t="shared" si="1"/>
        <v>1</v>
      </c>
      <c r="F35" s="379" t="s">
        <v>615</v>
      </c>
      <c r="G35" s="380"/>
      <c r="H35" s="381"/>
      <c r="I35" s="299" t="s">
        <v>616</v>
      </c>
      <c r="J35" s="300"/>
      <c r="K35" s="97"/>
      <c r="L35" s="14"/>
    </row>
    <row r="36" spans="1:12" ht="252.75" customHeight="1">
      <c r="A36" s="109">
        <v>2026</v>
      </c>
      <c r="B36" s="110" t="s">
        <v>240</v>
      </c>
      <c r="C36" s="112">
        <v>0.35</v>
      </c>
      <c r="D36" s="198">
        <v>0.34</v>
      </c>
      <c r="E36" s="192">
        <f t="shared" si="1"/>
        <v>0.97142857142857153</v>
      </c>
      <c r="F36" s="289" t="s">
        <v>617</v>
      </c>
      <c r="G36" s="290"/>
      <c r="H36" s="291"/>
      <c r="I36" s="292" t="s">
        <v>618</v>
      </c>
      <c r="J36" s="293"/>
      <c r="K36" s="97"/>
      <c r="L36" s="14"/>
    </row>
    <row r="37" spans="1:12" ht="409.5" customHeight="1">
      <c r="A37" s="109">
        <v>2026</v>
      </c>
      <c r="B37" s="110" t="s">
        <v>242</v>
      </c>
      <c r="C37" s="112">
        <v>0.46</v>
      </c>
      <c r="D37" s="198">
        <v>0.41</v>
      </c>
      <c r="E37" s="192">
        <f t="shared" si="1"/>
        <v>0.89130434782608692</v>
      </c>
      <c r="F37" s="289" t="s">
        <v>619</v>
      </c>
      <c r="G37" s="290"/>
      <c r="H37" s="291"/>
      <c r="I37" s="292" t="s">
        <v>620</v>
      </c>
      <c r="J37" s="293"/>
      <c r="K37" s="97"/>
      <c r="L37" s="14"/>
    </row>
    <row r="38" spans="1:12" ht="18.75" customHeight="1">
      <c r="A38" s="109">
        <v>2026</v>
      </c>
      <c r="B38" s="110" t="s">
        <v>235</v>
      </c>
      <c r="C38" s="112">
        <v>0.51</v>
      </c>
      <c r="D38" s="198"/>
      <c r="E38" s="192">
        <f t="shared" si="1"/>
        <v>0</v>
      </c>
      <c r="F38" s="289"/>
      <c r="G38" s="290"/>
      <c r="H38" s="291"/>
      <c r="I38" s="292"/>
      <c r="J38" s="293"/>
      <c r="K38" s="97"/>
      <c r="L38" s="14"/>
    </row>
    <row r="39" spans="1:12" ht="18.75">
      <c r="A39" s="109">
        <v>2026</v>
      </c>
      <c r="B39" s="110" t="s">
        <v>238</v>
      </c>
      <c r="C39" s="112">
        <f>D23</f>
        <v>0.58000000000000007</v>
      </c>
      <c r="D39" s="198"/>
      <c r="E39" s="192">
        <f t="shared" si="1"/>
        <v>0</v>
      </c>
      <c r="F39" s="289"/>
      <c r="G39" s="290"/>
      <c r="H39" s="291"/>
      <c r="I39" s="292"/>
      <c r="J39" s="293"/>
      <c r="K39" s="97"/>
      <c r="L39" s="14"/>
    </row>
    <row r="40" spans="1:12" ht="18.75" customHeight="1">
      <c r="A40" s="109">
        <v>2027</v>
      </c>
      <c r="B40" s="110" t="s">
        <v>240</v>
      </c>
      <c r="C40" s="112"/>
      <c r="D40" s="198"/>
      <c r="E40" s="192">
        <f t="shared" si="1"/>
        <v>0</v>
      </c>
      <c r="F40" s="289"/>
      <c r="G40" s="290"/>
      <c r="H40" s="291"/>
      <c r="I40" s="292"/>
      <c r="J40" s="293"/>
      <c r="K40" s="97"/>
      <c r="L40" s="14"/>
    </row>
    <row r="41" spans="1:12" ht="18.75">
      <c r="A41" s="109">
        <v>2027</v>
      </c>
      <c r="B41" s="110" t="s">
        <v>242</v>
      </c>
      <c r="C41" s="112"/>
      <c r="D41" s="198"/>
      <c r="E41" s="192">
        <f t="shared" si="1"/>
        <v>0</v>
      </c>
      <c r="F41" s="289"/>
      <c r="G41" s="290"/>
      <c r="H41" s="291"/>
      <c r="I41" s="292"/>
      <c r="J41" s="293"/>
      <c r="K41" s="97"/>
      <c r="L41" s="14"/>
    </row>
    <row r="42" spans="1:12" ht="18.75" customHeight="1">
      <c r="A42" s="109">
        <v>2027</v>
      </c>
      <c r="B42" s="110" t="s">
        <v>235</v>
      </c>
      <c r="C42" s="112"/>
      <c r="D42" s="198"/>
      <c r="E42" s="192">
        <f t="shared" si="1"/>
        <v>0</v>
      </c>
      <c r="F42" s="289"/>
      <c r="G42" s="290"/>
      <c r="H42" s="291"/>
      <c r="I42" s="292"/>
      <c r="J42" s="293"/>
      <c r="K42" s="97"/>
      <c r="L42" s="14"/>
    </row>
    <row r="43" spans="1:12" ht="18.75">
      <c r="A43" s="109">
        <v>2027</v>
      </c>
      <c r="B43" s="110" t="s">
        <v>238</v>
      </c>
      <c r="C43" s="112">
        <f>E23</f>
        <v>0.8600000000000001</v>
      </c>
      <c r="D43" s="198"/>
      <c r="E43" s="192">
        <f t="shared" si="1"/>
        <v>0</v>
      </c>
      <c r="F43" s="289"/>
      <c r="G43" s="290"/>
      <c r="H43" s="291"/>
      <c r="I43" s="292"/>
      <c r="J43" s="293"/>
      <c r="K43" s="97"/>
      <c r="L43" s="14"/>
    </row>
    <row r="44" spans="1:12" ht="18.75" customHeight="1">
      <c r="A44" s="109">
        <v>2028</v>
      </c>
      <c r="B44" s="110" t="s">
        <v>240</v>
      </c>
      <c r="C44" s="112"/>
      <c r="D44" s="71"/>
      <c r="E44" s="192">
        <f t="shared" si="1"/>
        <v>0</v>
      </c>
      <c r="F44" s="289"/>
      <c r="G44" s="290"/>
      <c r="H44" s="291"/>
      <c r="I44" s="292"/>
      <c r="J44" s="293"/>
      <c r="K44" s="97"/>
      <c r="L44" s="14"/>
    </row>
    <row r="45" spans="1:12" ht="18.75">
      <c r="A45" s="109">
        <v>2028</v>
      </c>
      <c r="B45" s="110" t="s">
        <v>242</v>
      </c>
      <c r="C45" s="112">
        <f>F23</f>
        <v>1</v>
      </c>
      <c r="D45" s="113"/>
      <c r="E45" s="192">
        <f t="shared" si="1"/>
        <v>0</v>
      </c>
      <c r="F45" s="289"/>
      <c r="G45" s="290"/>
      <c r="H45" s="291"/>
      <c r="I45" s="292"/>
      <c r="J45" s="293"/>
      <c r="K45" s="141"/>
      <c r="L45" s="56"/>
    </row>
  </sheetData>
  <mergeCells count="51">
    <mergeCell ref="B19:J19"/>
    <mergeCell ref="B21:G21"/>
    <mergeCell ref="F29:H29"/>
    <mergeCell ref="I29:J29"/>
    <mergeCell ref="F30:H30"/>
    <mergeCell ref="I30:J30"/>
    <mergeCell ref="C1:H4"/>
    <mergeCell ref="B6:J6"/>
    <mergeCell ref="B8:J8"/>
    <mergeCell ref="B18:J18"/>
    <mergeCell ref="B10:J10"/>
    <mergeCell ref="B11:J11"/>
    <mergeCell ref="B12:J12"/>
    <mergeCell ref="C9:J9"/>
    <mergeCell ref="B13:J13"/>
    <mergeCell ref="B14:J14"/>
    <mergeCell ref="B15:J15"/>
    <mergeCell ref="B16:J16"/>
    <mergeCell ref="B17:J17"/>
    <mergeCell ref="B7:J7"/>
    <mergeCell ref="F40:H40"/>
    <mergeCell ref="I40:J40"/>
    <mergeCell ref="F31:H31"/>
    <mergeCell ref="I31:J31"/>
    <mergeCell ref="A28:J28"/>
    <mergeCell ref="F37:H37"/>
    <mergeCell ref="I37:J37"/>
    <mergeCell ref="F38:H38"/>
    <mergeCell ref="I38:J38"/>
    <mergeCell ref="F39:H39"/>
    <mergeCell ref="I39:J39"/>
    <mergeCell ref="I34:J34"/>
    <mergeCell ref="F35:H35"/>
    <mergeCell ref="I35:J35"/>
    <mergeCell ref="F36:H36"/>
    <mergeCell ref="I36:J36"/>
    <mergeCell ref="F44:H44"/>
    <mergeCell ref="I44:J44"/>
    <mergeCell ref="F45:H45"/>
    <mergeCell ref="I45:J45"/>
    <mergeCell ref="F41:H41"/>
    <mergeCell ref="I41:J41"/>
    <mergeCell ref="F42:H42"/>
    <mergeCell ref="I42:J42"/>
    <mergeCell ref="F43:H43"/>
    <mergeCell ref="I43:J43"/>
    <mergeCell ref="F32:H32"/>
    <mergeCell ref="I32:J32"/>
    <mergeCell ref="F33:H33"/>
    <mergeCell ref="I33:J33"/>
    <mergeCell ref="F34:H34"/>
  </mergeCells>
  <pageMargins left="0.7" right="0.7" top="0.75" bottom="0.75" header="0.3" footer="0.3"/>
  <pageSetup scale="43" orientation="portrait"/>
  <headerFooter>
    <oddFooter>&amp;C&amp;"Helvetica Neue,Regular"&amp;12&amp;K000000&amp;P</oddFooter>
  </headerFooter>
  <ignoredErrors>
    <ignoredError sqref="J3:J4" numberStoredAsText="1"/>
    <ignoredError sqref="B24:C24" formulaRange="1"/>
  </ignoredErrors>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45"/>
  <sheetViews>
    <sheetView showGridLines="0" topLeftCell="A15" workbookViewId="0">
      <selection activeCell="D26" sqref="D26"/>
    </sheetView>
  </sheetViews>
  <sheetFormatPr baseColWidth="10" defaultColWidth="10.85546875" defaultRowHeight="15" customHeight="1"/>
  <cols>
    <col min="1" max="1" width="45.7109375" style="1" customWidth="1"/>
    <col min="2" max="10" width="21.42578125" style="1" customWidth="1"/>
    <col min="11" max="13" width="10.85546875" style="1" customWidth="1"/>
    <col min="14" max="16384" width="10.85546875" style="1"/>
  </cols>
  <sheetData>
    <row r="1" spans="1:12" ht="23.25" customHeight="1">
      <c r="A1" s="6"/>
      <c r="B1" s="76"/>
      <c r="C1" s="301" t="s">
        <v>189</v>
      </c>
      <c r="D1" s="302"/>
      <c r="E1" s="302"/>
      <c r="F1" s="302"/>
      <c r="G1" s="302"/>
      <c r="H1" s="302"/>
      <c r="I1" s="77" t="s">
        <v>1</v>
      </c>
      <c r="J1" s="78" t="s">
        <v>2</v>
      </c>
      <c r="K1" s="9"/>
      <c r="L1" s="10"/>
    </row>
    <row r="2" spans="1:12" ht="23.25" customHeight="1">
      <c r="A2" s="11"/>
      <c r="B2" s="79"/>
      <c r="C2" s="303"/>
      <c r="D2" s="303"/>
      <c r="E2" s="303"/>
      <c r="F2" s="303"/>
      <c r="G2" s="303"/>
      <c r="H2" s="303"/>
      <c r="I2" s="80" t="s">
        <v>3</v>
      </c>
      <c r="J2" s="81">
        <v>4</v>
      </c>
      <c r="K2" s="11"/>
      <c r="L2" s="14"/>
    </row>
    <row r="3" spans="1:12" ht="23.25" customHeight="1">
      <c r="A3" s="11"/>
      <c r="B3" s="79"/>
      <c r="C3" s="303"/>
      <c r="D3" s="303"/>
      <c r="E3" s="303"/>
      <c r="F3" s="303"/>
      <c r="G3" s="303"/>
      <c r="H3" s="303"/>
      <c r="I3" s="80" t="s">
        <v>4</v>
      </c>
      <c r="J3" s="179" t="s">
        <v>5</v>
      </c>
      <c r="K3" s="11"/>
      <c r="L3" s="14"/>
    </row>
    <row r="4" spans="1:12" ht="23.25" customHeight="1">
      <c r="A4" s="15"/>
      <c r="B4" s="82"/>
      <c r="C4" s="304"/>
      <c r="D4" s="304"/>
      <c r="E4" s="304"/>
      <c r="F4" s="304"/>
      <c r="G4" s="304"/>
      <c r="H4" s="304"/>
      <c r="I4" s="83" t="s">
        <v>6</v>
      </c>
      <c r="J4" s="180" t="s">
        <v>7</v>
      </c>
      <c r="K4" s="11"/>
      <c r="L4" s="14"/>
    </row>
    <row r="5" spans="1:12" ht="30" customHeight="1">
      <c r="A5" s="84"/>
      <c r="B5" s="85"/>
      <c r="C5" s="85"/>
      <c r="D5" s="85"/>
      <c r="E5" s="85"/>
      <c r="F5" s="85"/>
      <c r="G5" s="85"/>
      <c r="H5" s="85"/>
      <c r="I5" s="86"/>
      <c r="J5" s="139"/>
      <c r="K5" s="20"/>
      <c r="L5" s="14"/>
    </row>
    <row r="6" spans="1:12" ht="30" customHeight="1">
      <c r="A6" s="88" t="s">
        <v>317</v>
      </c>
      <c r="B6" s="305" t="s">
        <v>93</v>
      </c>
      <c r="C6" s="306"/>
      <c r="D6" s="306"/>
      <c r="E6" s="306"/>
      <c r="F6" s="306"/>
      <c r="G6" s="306"/>
      <c r="H6" s="306"/>
      <c r="I6" s="306"/>
      <c r="J6" s="306"/>
      <c r="K6" s="97"/>
      <c r="L6" s="14"/>
    </row>
    <row r="7" spans="1:12" ht="30" customHeight="1">
      <c r="A7" s="258" t="s">
        <v>190</v>
      </c>
      <c r="B7" s="314" t="s">
        <v>294</v>
      </c>
      <c r="C7" s="315"/>
      <c r="D7" s="315"/>
      <c r="E7" s="315"/>
      <c r="F7" s="315"/>
      <c r="G7" s="315"/>
      <c r="H7" s="315"/>
      <c r="I7" s="315"/>
      <c r="J7" s="316"/>
      <c r="K7" s="97"/>
      <c r="L7" s="14"/>
    </row>
    <row r="8" spans="1:12" ht="30" customHeight="1">
      <c r="A8" s="88" t="s">
        <v>319</v>
      </c>
      <c r="B8" s="307" t="s">
        <v>539</v>
      </c>
      <c r="C8" s="308"/>
      <c r="D8" s="308"/>
      <c r="E8" s="308"/>
      <c r="F8" s="308"/>
      <c r="G8" s="308"/>
      <c r="H8" s="308"/>
      <c r="I8" s="308"/>
      <c r="J8" s="309"/>
      <c r="K8" s="97"/>
      <c r="L8" s="14"/>
    </row>
    <row r="9" spans="1:12" ht="30" customHeight="1">
      <c r="A9" s="88" t="s">
        <v>320</v>
      </c>
      <c r="B9" s="90" t="s">
        <v>621</v>
      </c>
      <c r="C9" s="457" t="s">
        <v>622</v>
      </c>
      <c r="D9" s="458"/>
      <c r="E9" s="458"/>
      <c r="F9" s="458"/>
      <c r="G9" s="458"/>
      <c r="H9" s="458"/>
      <c r="I9" s="458"/>
      <c r="J9" s="459"/>
      <c r="K9" s="97"/>
      <c r="L9" s="14"/>
    </row>
    <row r="10" spans="1:12" ht="30" customHeight="1">
      <c r="A10" s="88" t="s">
        <v>323</v>
      </c>
      <c r="B10" s="305" t="s">
        <v>623</v>
      </c>
      <c r="C10" s="306"/>
      <c r="D10" s="306"/>
      <c r="E10" s="306"/>
      <c r="F10" s="306"/>
      <c r="G10" s="306"/>
      <c r="H10" s="306"/>
      <c r="I10" s="306"/>
      <c r="J10" s="306"/>
      <c r="K10" s="97"/>
      <c r="L10" s="14"/>
    </row>
    <row r="11" spans="1:12" ht="30" customHeight="1">
      <c r="A11" s="88" t="s">
        <v>325</v>
      </c>
      <c r="B11" s="305" t="s">
        <v>624</v>
      </c>
      <c r="C11" s="306"/>
      <c r="D11" s="306"/>
      <c r="E11" s="306"/>
      <c r="F11" s="306"/>
      <c r="G11" s="306"/>
      <c r="H11" s="306"/>
      <c r="I11" s="306"/>
      <c r="J11" s="306"/>
      <c r="K11" s="97"/>
      <c r="L11" s="14"/>
    </row>
    <row r="12" spans="1:12" ht="30" customHeight="1">
      <c r="A12" s="88" t="s">
        <v>200</v>
      </c>
      <c r="B12" s="305" t="s">
        <v>251</v>
      </c>
      <c r="C12" s="306"/>
      <c r="D12" s="306"/>
      <c r="E12" s="306"/>
      <c r="F12" s="306"/>
      <c r="G12" s="306"/>
      <c r="H12" s="306"/>
      <c r="I12" s="306"/>
      <c r="J12" s="306"/>
      <c r="K12" s="97"/>
      <c r="L12" s="14"/>
    </row>
    <row r="13" spans="1:12" ht="30" customHeight="1">
      <c r="A13" s="88" t="s">
        <v>202</v>
      </c>
      <c r="B13" s="305" t="s">
        <v>203</v>
      </c>
      <c r="C13" s="306"/>
      <c r="D13" s="306"/>
      <c r="E13" s="306"/>
      <c r="F13" s="306"/>
      <c r="G13" s="306"/>
      <c r="H13" s="306"/>
      <c r="I13" s="306"/>
      <c r="J13" s="306"/>
      <c r="K13" s="97"/>
      <c r="L13" s="14"/>
    </row>
    <row r="14" spans="1:12" ht="30" customHeight="1">
      <c r="A14" s="88" t="s">
        <v>204</v>
      </c>
      <c r="B14" s="311" t="s">
        <v>602</v>
      </c>
      <c r="C14" s="312"/>
      <c r="D14" s="312"/>
      <c r="E14" s="312"/>
      <c r="F14" s="312"/>
      <c r="G14" s="312"/>
      <c r="H14" s="312"/>
      <c r="I14" s="312"/>
      <c r="J14" s="313"/>
      <c r="K14" s="97"/>
      <c r="L14" s="14"/>
    </row>
    <row r="15" spans="1:12" ht="30" customHeight="1">
      <c r="A15" s="88" t="s">
        <v>206</v>
      </c>
      <c r="B15" s="305" t="s">
        <v>625</v>
      </c>
      <c r="C15" s="306"/>
      <c r="D15" s="306"/>
      <c r="E15" s="306"/>
      <c r="F15" s="306"/>
      <c r="G15" s="306"/>
      <c r="H15" s="306"/>
      <c r="I15" s="306"/>
      <c r="J15" s="306"/>
      <c r="K15" s="97"/>
      <c r="L15" s="14"/>
    </row>
    <row r="16" spans="1:12" ht="30" customHeight="1">
      <c r="A16" s="88" t="s">
        <v>208</v>
      </c>
      <c r="B16" s="305" t="s">
        <v>626</v>
      </c>
      <c r="C16" s="306"/>
      <c r="D16" s="306"/>
      <c r="E16" s="306"/>
      <c r="F16" s="306"/>
      <c r="G16" s="306"/>
      <c r="H16" s="306"/>
      <c r="I16" s="306"/>
      <c r="J16" s="306"/>
      <c r="K16" s="97"/>
      <c r="L16" s="14"/>
    </row>
    <row r="17" spans="1:12" ht="30" customHeight="1">
      <c r="A17" s="88" t="s">
        <v>210</v>
      </c>
      <c r="B17" s="305" t="s">
        <v>605</v>
      </c>
      <c r="C17" s="306"/>
      <c r="D17" s="306"/>
      <c r="E17" s="306"/>
      <c r="F17" s="306"/>
      <c r="G17" s="306"/>
      <c r="H17" s="306"/>
      <c r="I17" s="306"/>
      <c r="J17" s="306"/>
      <c r="K17" s="97"/>
      <c r="L17" s="14"/>
    </row>
    <row r="18" spans="1:12" ht="30" customHeight="1">
      <c r="A18" s="88" t="s">
        <v>330</v>
      </c>
      <c r="B18" s="434">
        <v>0</v>
      </c>
      <c r="C18" s="430"/>
      <c r="D18" s="430"/>
      <c r="E18" s="430"/>
      <c r="F18" s="431"/>
      <c r="G18" s="430"/>
      <c r="H18" s="430"/>
      <c r="I18" s="430"/>
      <c r="J18" s="430"/>
      <c r="K18" s="97"/>
      <c r="L18" s="14"/>
    </row>
    <row r="19" spans="1:12" ht="30" customHeight="1">
      <c r="A19" s="88" t="s">
        <v>213</v>
      </c>
      <c r="B19" s="305" t="s">
        <v>475</v>
      </c>
      <c r="C19" s="306"/>
      <c r="D19" s="306"/>
      <c r="E19" s="306"/>
      <c r="F19" s="306"/>
      <c r="G19" s="306"/>
      <c r="H19" s="306"/>
      <c r="I19" s="306"/>
      <c r="J19" s="306"/>
      <c r="K19" s="97"/>
      <c r="L19" s="14"/>
    </row>
    <row r="20" spans="1:12" ht="30" customHeight="1">
      <c r="A20" s="91"/>
      <c r="B20" s="92"/>
      <c r="C20" s="92"/>
      <c r="D20" s="92"/>
      <c r="E20" s="92"/>
      <c r="F20" s="92"/>
      <c r="G20" s="92"/>
      <c r="H20" s="93"/>
      <c r="I20" s="93"/>
      <c r="J20" s="93"/>
      <c r="K20" s="20"/>
      <c r="L20" s="14"/>
    </row>
    <row r="21" spans="1:12" ht="30" customHeight="1">
      <c r="A21" s="95"/>
      <c r="B21" s="294" t="s">
        <v>215</v>
      </c>
      <c r="C21" s="295"/>
      <c r="D21" s="295"/>
      <c r="E21" s="295"/>
      <c r="F21" s="295"/>
      <c r="G21" s="295"/>
      <c r="H21" s="97"/>
      <c r="I21" s="20"/>
      <c r="J21" s="20"/>
      <c r="K21" s="20"/>
      <c r="L21" s="14"/>
    </row>
    <row r="22" spans="1:12" ht="30" customHeight="1">
      <c r="A22" s="98"/>
      <c r="B22" s="99" t="s">
        <v>216</v>
      </c>
      <c r="C22" s="99" t="s">
        <v>217</v>
      </c>
      <c r="D22" s="99" t="s">
        <v>218</v>
      </c>
      <c r="E22" s="99" t="s">
        <v>219</v>
      </c>
      <c r="F22" s="99" t="s">
        <v>220</v>
      </c>
      <c r="G22" s="99" t="s">
        <v>221</v>
      </c>
      <c r="H22" s="97"/>
      <c r="I22" s="20"/>
      <c r="J22" s="20"/>
      <c r="K22" s="20"/>
      <c r="L22" s="14"/>
    </row>
    <row r="23" spans="1:12" ht="30" customHeight="1">
      <c r="A23" s="100" t="s">
        <v>222</v>
      </c>
      <c r="B23" s="174">
        <v>0.02</v>
      </c>
      <c r="C23" s="174">
        <v>0.30000000000000004</v>
      </c>
      <c r="D23" s="174">
        <v>0.58000000000000007</v>
      </c>
      <c r="E23" s="174">
        <v>0.8600000000000001</v>
      </c>
      <c r="F23" s="174">
        <v>1</v>
      </c>
      <c r="G23" s="195">
        <f>MAX(B23:F23)</f>
        <v>1</v>
      </c>
      <c r="H23" s="97"/>
      <c r="I23" s="20"/>
      <c r="J23" s="20"/>
      <c r="K23" s="20"/>
      <c r="L23" s="14"/>
    </row>
    <row r="24" spans="1:12" ht="30" customHeight="1">
      <c r="A24" s="100" t="s">
        <v>223</v>
      </c>
      <c r="B24" s="221">
        <f>MAX(D30:D31)</f>
        <v>0.02</v>
      </c>
      <c r="C24" s="221">
        <f>MAX(D32:D35)</f>
        <v>0.3</v>
      </c>
      <c r="D24" s="221">
        <f>MAX(D36:D39)</f>
        <v>0.44</v>
      </c>
      <c r="E24" s="221">
        <f>MAX(D40:D43)</f>
        <v>0</v>
      </c>
      <c r="F24" s="221">
        <f>MAX(D44:D45)</f>
        <v>0</v>
      </c>
      <c r="G24" s="195">
        <f>MAX(B24:F24)</f>
        <v>0.44</v>
      </c>
      <c r="H24" s="97"/>
      <c r="I24" s="20"/>
      <c r="J24" s="20"/>
      <c r="K24" s="20"/>
      <c r="L24" s="14"/>
    </row>
    <row r="25" spans="1:12" ht="30" customHeight="1">
      <c r="A25" s="100" t="s">
        <v>224</v>
      </c>
      <c r="B25" s="103">
        <f>IFERROR(IF(B24/B23&gt;100%,100%,B24/B23),0)</f>
        <v>1</v>
      </c>
      <c r="C25" s="103">
        <f>IFERROR(IF(C24/C23&gt;100%,100%,C24/C23),0)</f>
        <v>0.99999999999999978</v>
      </c>
      <c r="D25" s="103">
        <f>IFERROR(IF(D24/D23&gt;100%,100%,D24/D23),0)</f>
        <v>0.75862068965517238</v>
      </c>
      <c r="E25" s="103">
        <f>IFERROR(IF(E24/E23&gt;100%,100%,E24/E23),0)</f>
        <v>0</v>
      </c>
      <c r="F25" s="103">
        <f>IFERROR(IF(F24/F23&gt;100%,100%,F24/F23),0)</f>
        <v>0</v>
      </c>
      <c r="G25" s="104" t="s">
        <v>225</v>
      </c>
      <c r="H25" s="97"/>
      <c r="I25" s="20"/>
      <c r="J25" s="20"/>
      <c r="K25" s="20"/>
      <c r="L25" s="14"/>
    </row>
    <row r="26" spans="1:12" ht="30" customHeight="1">
      <c r="A26" s="100" t="s">
        <v>226</v>
      </c>
      <c r="B26" s="103">
        <f>B24/$G$23</f>
        <v>0.02</v>
      </c>
      <c r="C26" s="103">
        <f t="shared" ref="C26:G26" si="0">C24/$G$23</f>
        <v>0.3</v>
      </c>
      <c r="D26" s="103">
        <f t="shared" si="0"/>
        <v>0.44</v>
      </c>
      <c r="E26" s="103">
        <f t="shared" si="0"/>
        <v>0</v>
      </c>
      <c r="F26" s="103">
        <f t="shared" si="0"/>
        <v>0</v>
      </c>
      <c r="G26" s="103">
        <f t="shared" si="0"/>
        <v>0.44</v>
      </c>
      <c r="H26" s="97"/>
      <c r="I26" s="20"/>
      <c r="J26" s="20"/>
      <c r="K26" s="20"/>
      <c r="L26" s="14"/>
    </row>
    <row r="27" spans="1:12" ht="30" customHeight="1">
      <c r="A27" s="106"/>
      <c r="B27" s="92"/>
      <c r="C27" s="92"/>
      <c r="D27" s="92"/>
      <c r="E27" s="92"/>
      <c r="F27" s="92"/>
      <c r="G27" s="92"/>
      <c r="H27" s="107"/>
      <c r="I27" s="107"/>
      <c r="J27" s="107"/>
      <c r="K27" s="20"/>
      <c r="L27" s="14"/>
    </row>
    <row r="28" spans="1:12" ht="30" customHeight="1">
      <c r="A28" s="294" t="s">
        <v>227</v>
      </c>
      <c r="B28" s="295"/>
      <c r="C28" s="295"/>
      <c r="D28" s="295"/>
      <c r="E28" s="295"/>
      <c r="F28" s="295"/>
      <c r="G28" s="295"/>
      <c r="H28" s="295"/>
      <c r="I28" s="295"/>
      <c r="J28" s="295"/>
      <c r="K28" s="97"/>
      <c r="L28" s="14"/>
    </row>
    <row r="29" spans="1:12" ht="30" customHeight="1">
      <c r="A29" s="96" t="s">
        <v>228</v>
      </c>
      <c r="B29" s="96" t="s">
        <v>229</v>
      </c>
      <c r="C29" s="96" t="s">
        <v>230</v>
      </c>
      <c r="D29" s="96" t="s">
        <v>231</v>
      </c>
      <c r="E29" s="96" t="s">
        <v>232</v>
      </c>
      <c r="F29" s="294" t="s">
        <v>233</v>
      </c>
      <c r="G29" s="295"/>
      <c r="H29" s="295"/>
      <c r="I29" s="294" t="s">
        <v>234</v>
      </c>
      <c r="J29" s="295"/>
      <c r="K29" s="97"/>
      <c r="L29" s="14"/>
    </row>
    <row r="30" spans="1:12" ht="101.25" customHeight="1">
      <c r="A30" s="109">
        <v>2024</v>
      </c>
      <c r="B30" s="110" t="s">
        <v>235</v>
      </c>
      <c r="C30" s="112">
        <v>1.4999999999999999E-2</v>
      </c>
      <c r="D30" s="232">
        <v>1.4999999999999999E-2</v>
      </c>
      <c r="E30" s="192">
        <f>IFERROR(IF(D30/C30&gt;100%,100%,D30/C30),0)</f>
        <v>1</v>
      </c>
      <c r="F30" s="335" t="s">
        <v>627</v>
      </c>
      <c r="G30" s="336"/>
      <c r="H30" s="337"/>
      <c r="I30" s="338" t="s">
        <v>628</v>
      </c>
      <c r="J30" s="339"/>
      <c r="K30" s="97"/>
      <c r="L30" s="14"/>
    </row>
    <row r="31" spans="1:12" ht="146.25" customHeight="1">
      <c r="A31" s="109">
        <v>2024</v>
      </c>
      <c r="B31" s="110" t="s">
        <v>238</v>
      </c>
      <c r="C31" s="112">
        <v>0.02</v>
      </c>
      <c r="D31" s="232">
        <v>0.02</v>
      </c>
      <c r="E31" s="192">
        <f t="shared" ref="E31:E45" si="1">IFERROR(IF(D31/C31&gt;100%,100%,D31/C31),0)</f>
        <v>1</v>
      </c>
      <c r="F31" s="335" t="s">
        <v>629</v>
      </c>
      <c r="G31" s="336"/>
      <c r="H31" s="337"/>
      <c r="I31" s="338" t="s">
        <v>630</v>
      </c>
      <c r="J31" s="339"/>
      <c r="K31" s="97"/>
      <c r="L31" s="14"/>
    </row>
    <row r="32" spans="1:12" ht="91.5" customHeight="1">
      <c r="A32" s="109">
        <v>2025</v>
      </c>
      <c r="B32" s="110" t="s">
        <v>240</v>
      </c>
      <c r="C32" s="112">
        <v>0.1</v>
      </c>
      <c r="D32" s="198">
        <v>0.1</v>
      </c>
      <c r="E32" s="192">
        <f t="shared" si="1"/>
        <v>1</v>
      </c>
      <c r="F32" s="289" t="s">
        <v>631</v>
      </c>
      <c r="G32" s="290"/>
      <c r="H32" s="291"/>
      <c r="I32" s="292" t="s">
        <v>632</v>
      </c>
      <c r="J32" s="293"/>
      <c r="K32" s="97"/>
      <c r="L32" s="14"/>
    </row>
    <row r="33" spans="1:12" ht="171" customHeight="1">
      <c r="A33" s="109">
        <v>2025</v>
      </c>
      <c r="B33" s="110" t="s">
        <v>242</v>
      </c>
      <c r="C33" s="112">
        <v>0.15</v>
      </c>
      <c r="D33" s="229">
        <v>0.15</v>
      </c>
      <c r="E33" s="230">
        <f t="shared" si="1"/>
        <v>1</v>
      </c>
      <c r="F33" s="335" t="s">
        <v>633</v>
      </c>
      <c r="G33" s="336"/>
      <c r="H33" s="337"/>
      <c r="I33" s="338" t="s">
        <v>634</v>
      </c>
      <c r="J33" s="339"/>
      <c r="K33" s="97"/>
      <c r="L33" s="140"/>
    </row>
    <row r="34" spans="1:12" ht="232.5" customHeight="1">
      <c r="A34" s="109">
        <v>2025</v>
      </c>
      <c r="B34" s="110" t="s">
        <v>235</v>
      </c>
      <c r="C34" s="112">
        <v>0.25</v>
      </c>
      <c r="D34" s="198">
        <v>0.25</v>
      </c>
      <c r="E34" s="192">
        <f t="shared" si="1"/>
        <v>1</v>
      </c>
      <c r="F34" s="389" t="s">
        <v>635</v>
      </c>
      <c r="G34" s="390"/>
      <c r="H34" s="391"/>
      <c r="I34" s="402" t="s">
        <v>636</v>
      </c>
      <c r="J34" s="403"/>
      <c r="K34" s="97"/>
      <c r="L34" s="14"/>
    </row>
    <row r="35" spans="1:12" ht="168" customHeight="1">
      <c r="A35" s="109">
        <v>2025</v>
      </c>
      <c r="B35" s="110" t="s">
        <v>238</v>
      </c>
      <c r="C35" s="112">
        <v>0.3</v>
      </c>
      <c r="D35" s="198">
        <v>0.3</v>
      </c>
      <c r="E35" s="192">
        <f t="shared" si="1"/>
        <v>1</v>
      </c>
      <c r="F35" s="289" t="s">
        <v>637</v>
      </c>
      <c r="G35" s="290"/>
      <c r="H35" s="291"/>
      <c r="I35" s="292" t="s">
        <v>638</v>
      </c>
      <c r="J35" s="293"/>
      <c r="K35" s="97"/>
      <c r="L35" s="14"/>
    </row>
    <row r="36" spans="1:12" ht="171" customHeight="1">
      <c r="A36" s="109">
        <v>2026</v>
      </c>
      <c r="B36" s="110" t="s">
        <v>240</v>
      </c>
      <c r="C36" s="112">
        <v>0.35</v>
      </c>
      <c r="D36" s="198">
        <v>0.35</v>
      </c>
      <c r="E36" s="192">
        <f t="shared" si="1"/>
        <v>1</v>
      </c>
      <c r="F36" s="289" t="s">
        <v>639</v>
      </c>
      <c r="G36" s="290"/>
      <c r="H36" s="291"/>
      <c r="I36" s="292" t="s">
        <v>640</v>
      </c>
      <c r="J36" s="293"/>
      <c r="K36" s="97"/>
      <c r="L36" s="14"/>
    </row>
    <row r="37" spans="1:12" ht="292.5" customHeight="1">
      <c r="A37" s="109">
        <v>2026</v>
      </c>
      <c r="B37" s="110" t="s">
        <v>242</v>
      </c>
      <c r="C37" s="112">
        <v>0.44</v>
      </c>
      <c r="D37" s="198">
        <v>0.44</v>
      </c>
      <c r="E37" s="192">
        <f t="shared" si="1"/>
        <v>1</v>
      </c>
      <c r="F37" s="289" t="s">
        <v>641</v>
      </c>
      <c r="G37" s="290"/>
      <c r="H37" s="291"/>
      <c r="I37" s="292" t="s">
        <v>642</v>
      </c>
      <c r="J37" s="293"/>
      <c r="K37" s="97"/>
      <c r="L37" s="14"/>
    </row>
    <row r="38" spans="1:12" ht="18.75" customHeight="1">
      <c r="A38" s="109">
        <v>2026</v>
      </c>
      <c r="B38" s="110" t="s">
        <v>235</v>
      </c>
      <c r="C38" s="112">
        <v>0.49</v>
      </c>
      <c r="D38" s="198"/>
      <c r="E38" s="192">
        <f t="shared" si="1"/>
        <v>0</v>
      </c>
      <c r="F38" s="289"/>
      <c r="G38" s="290"/>
      <c r="H38" s="291"/>
      <c r="I38" s="292"/>
      <c r="J38" s="293"/>
      <c r="K38" s="97"/>
      <c r="L38" s="14"/>
    </row>
    <row r="39" spans="1:12" ht="18.75" customHeight="1">
      <c r="A39" s="109">
        <v>2026</v>
      </c>
      <c r="B39" s="110" t="s">
        <v>238</v>
      </c>
      <c r="C39" s="112">
        <f>D23</f>
        <v>0.58000000000000007</v>
      </c>
      <c r="D39" s="198"/>
      <c r="E39" s="192">
        <f t="shared" si="1"/>
        <v>0</v>
      </c>
      <c r="F39" s="289"/>
      <c r="G39" s="290"/>
      <c r="H39" s="291"/>
      <c r="I39" s="292"/>
      <c r="J39" s="293"/>
      <c r="K39" s="97"/>
      <c r="L39" s="14"/>
    </row>
    <row r="40" spans="1:12" ht="18.75" customHeight="1">
      <c r="A40" s="109">
        <v>2027</v>
      </c>
      <c r="B40" s="110" t="s">
        <v>240</v>
      </c>
      <c r="C40" s="113"/>
      <c r="D40" s="198"/>
      <c r="E40" s="192">
        <f t="shared" si="1"/>
        <v>0</v>
      </c>
      <c r="F40" s="289"/>
      <c r="G40" s="290"/>
      <c r="H40" s="291"/>
      <c r="I40" s="292"/>
      <c r="J40" s="293"/>
      <c r="K40" s="97"/>
      <c r="L40" s="14"/>
    </row>
    <row r="41" spans="1:12" ht="18.75" customHeight="1">
      <c r="A41" s="109">
        <v>2027</v>
      </c>
      <c r="B41" s="110" t="s">
        <v>242</v>
      </c>
      <c r="C41" s="113"/>
      <c r="D41" s="198"/>
      <c r="E41" s="192">
        <f t="shared" si="1"/>
        <v>0</v>
      </c>
      <c r="F41" s="289"/>
      <c r="G41" s="290"/>
      <c r="H41" s="291"/>
      <c r="I41" s="292"/>
      <c r="J41" s="293"/>
      <c r="K41" s="97"/>
      <c r="L41" s="14"/>
    </row>
    <row r="42" spans="1:12" ht="18.75" customHeight="1">
      <c r="A42" s="109">
        <v>2027</v>
      </c>
      <c r="B42" s="110" t="s">
        <v>235</v>
      </c>
      <c r="C42" s="113"/>
      <c r="D42" s="198"/>
      <c r="E42" s="192">
        <f t="shared" si="1"/>
        <v>0</v>
      </c>
      <c r="F42" s="289"/>
      <c r="G42" s="290"/>
      <c r="H42" s="291"/>
      <c r="I42" s="292"/>
      <c r="J42" s="293"/>
      <c r="K42" s="97"/>
      <c r="L42" s="14"/>
    </row>
    <row r="43" spans="1:12" ht="18.75" customHeight="1">
      <c r="A43" s="109">
        <v>2027</v>
      </c>
      <c r="B43" s="110" t="s">
        <v>238</v>
      </c>
      <c r="C43" s="113">
        <f>E23</f>
        <v>0.8600000000000001</v>
      </c>
      <c r="D43" s="198"/>
      <c r="E43" s="192">
        <f t="shared" si="1"/>
        <v>0</v>
      </c>
      <c r="F43" s="289"/>
      <c r="G43" s="290"/>
      <c r="H43" s="291"/>
      <c r="I43" s="292"/>
      <c r="J43" s="293"/>
      <c r="K43" s="97"/>
      <c r="L43" s="14"/>
    </row>
    <row r="44" spans="1:12" ht="18.75" customHeight="1">
      <c r="A44" s="109">
        <v>2028</v>
      </c>
      <c r="B44" s="110" t="s">
        <v>240</v>
      </c>
      <c r="C44" s="113"/>
      <c r="D44" s="198"/>
      <c r="E44" s="192">
        <f t="shared" si="1"/>
        <v>0</v>
      </c>
      <c r="F44" s="289"/>
      <c r="G44" s="290"/>
      <c r="H44" s="291"/>
      <c r="I44" s="292"/>
      <c r="J44" s="293"/>
      <c r="K44" s="97"/>
      <c r="L44" s="14"/>
    </row>
    <row r="45" spans="1:12" ht="18.75" customHeight="1">
      <c r="A45" s="109">
        <v>2028</v>
      </c>
      <c r="B45" s="110" t="s">
        <v>242</v>
      </c>
      <c r="C45" s="113">
        <f>F23</f>
        <v>1</v>
      </c>
      <c r="D45" s="198"/>
      <c r="E45" s="192">
        <f t="shared" si="1"/>
        <v>0</v>
      </c>
      <c r="F45" s="289"/>
      <c r="G45" s="290"/>
      <c r="H45" s="291"/>
      <c r="I45" s="292"/>
      <c r="J45" s="293"/>
      <c r="K45" s="141"/>
      <c r="L45" s="56"/>
    </row>
  </sheetData>
  <mergeCells count="51">
    <mergeCell ref="B19:J19"/>
    <mergeCell ref="B21:G21"/>
    <mergeCell ref="F29:H29"/>
    <mergeCell ref="I29:J29"/>
    <mergeCell ref="F30:H30"/>
    <mergeCell ref="I30:J30"/>
    <mergeCell ref="C1:H4"/>
    <mergeCell ref="B6:J6"/>
    <mergeCell ref="B8:J8"/>
    <mergeCell ref="B18:J18"/>
    <mergeCell ref="B10:J10"/>
    <mergeCell ref="B11:J11"/>
    <mergeCell ref="B12:J12"/>
    <mergeCell ref="C9:J9"/>
    <mergeCell ref="B13:J13"/>
    <mergeCell ref="B14:J14"/>
    <mergeCell ref="B15:J15"/>
    <mergeCell ref="B16:J16"/>
    <mergeCell ref="B17:J17"/>
    <mergeCell ref="B7:J7"/>
    <mergeCell ref="F40:H40"/>
    <mergeCell ref="I40:J40"/>
    <mergeCell ref="F31:H31"/>
    <mergeCell ref="I31:J31"/>
    <mergeCell ref="A28:J28"/>
    <mergeCell ref="F37:H37"/>
    <mergeCell ref="I37:J37"/>
    <mergeCell ref="F38:H38"/>
    <mergeCell ref="I38:J38"/>
    <mergeCell ref="F39:H39"/>
    <mergeCell ref="I39:J39"/>
    <mergeCell ref="I34:J34"/>
    <mergeCell ref="F35:H35"/>
    <mergeCell ref="I35:J35"/>
    <mergeCell ref="F36:H36"/>
    <mergeCell ref="I36:J36"/>
    <mergeCell ref="F44:H44"/>
    <mergeCell ref="I44:J44"/>
    <mergeCell ref="F45:H45"/>
    <mergeCell ref="I45:J45"/>
    <mergeCell ref="F41:H41"/>
    <mergeCell ref="I41:J41"/>
    <mergeCell ref="F42:H42"/>
    <mergeCell ref="I42:J42"/>
    <mergeCell ref="F43:H43"/>
    <mergeCell ref="I43:J43"/>
    <mergeCell ref="F32:H32"/>
    <mergeCell ref="I32:J32"/>
    <mergeCell ref="F33:H33"/>
    <mergeCell ref="I33:J33"/>
    <mergeCell ref="F34:H34"/>
  </mergeCells>
  <pageMargins left="0.7" right="0.7" top="0.75" bottom="0.75" header="0.3" footer="0.3"/>
  <pageSetup scale="43" orientation="portrait"/>
  <headerFooter>
    <oddFooter>&amp;C&amp;"Helvetica Neue,Regular"&amp;12&amp;K000000&amp;P</oddFooter>
  </headerFooter>
  <ignoredErrors>
    <ignoredError sqref="J3:J4" numberStoredAsText="1"/>
    <ignoredError sqref="B24:C24" formulaRange="1"/>
  </ignoredErrors>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L45"/>
  <sheetViews>
    <sheetView showGridLines="0" topLeftCell="A17" workbookViewId="0">
      <selection activeCell="D26" sqref="D26"/>
    </sheetView>
  </sheetViews>
  <sheetFormatPr baseColWidth="10" defaultColWidth="10.85546875" defaultRowHeight="15" customHeight="1"/>
  <cols>
    <col min="1" max="1" width="45.42578125" style="1" customWidth="1"/>
    <col min="2" max="10" width="21.28515625" style="1" customWidth="1"/>
    <col min="11" max="13" width="10.85546875" style="1" customWidth="1"/>
    <col min="14" max="16384" width="10.85546875" style="1"/>
  </cols>
  <sheetData>
    <row r="1" spans="1:12" ht="23.25" customHeight="1">
      <c r="A1" s="6"/>
      <c r="B1" s="76"/>
      <c r="C1" s="301" t="s">
        <v>189</v>
      </c>
      <c r="D1" s="302"/>
      <c r="E1" s="302"/>
      <c r="F1" s="302"/>
      <c r="G1" s="302"/>
      <c r="H1" s="302"/>
      <c r="I1" s="77" t="s">
        <v>1</v>
      </c>
      <c r="J1" s="78" t="s">
        <v>2</v>
      </c>
      <c r="K1" s="9"/>
      <c r="L1" s="10"/>
    </row>
    <row r="2" spans="1:12" ht="23.25" customHeight="1">
      <c r="A2" s="11"/>
      <c r="B2" s="79"/>
      <c r="C2" s="303"/>
      <c r="D2" s="303"/>
      <c r="E2" s="303"/>
      <c r="F2" s="303"/>
      <c r="G2" s="303"/>
      <c r="H2" s="303"/>
      <c r="I2" s="80" t="s">
        <v>3</v>
      </c>
      <c r="J2" s="81">
        <v>4</v>
      </c>
      <c r="K2" s="11"/>
      <c r="L2" s="14"/>
    </row>
    <row r="3" spans="1:12" ht="23.25" customHeight="1">
      <c r="A3" s="11"/>
      <c r="B3" s="79"/>
      <c r="C3" s="303"/>
      <c r="D3" s="303"/>
      <c r="E3" s="303"/>
      <c r="F3" s="303"/>
      <c r="G3" s="303"/>
      <c r="H3" s="303"/>
      <c r="I3" s="80" t="s">
        <v>4</v>
      </c>
      <c r="J3" s="179" t="s">
        <v>5</v>
      </c>
      <c r="K3" s="11"/>
      <c r="L3" s="14"/>
    </row>
    <row r="4" spans="1:12" ht="23.25" customHeight="1">
      <c r="A4" s="15"/>
      <c r="B4" s="82"/>
      <c r="C4" s="304"/>
      <c r="D4" s="304"/>
      <c r="E4" s="304"/>
      <c r="F4" s="304"/>
      <c r="G4" s="304"/>
      <c r="H4" s="304"/>
      <c r="I4" s="83" t="s">
        <v>6</v>
      </c>
      <c r="J4" s="180" t="s">
        <v>7</v>
      </c>
      <c r="K4" s="11"/>
      <c r="L4" s="14"/>
    </row>
    <row r="5" spans="1:12" ht="30" customHeight="1">
      <c r="A5" s="84"/>
      <c r="B5" s="85"/>
      <c r="C5" s="85"/>
      <c r="D5" s="85"/>
      <c r="E5" s="85"/>
      <c r="F5" s="85"/>
      <c r="G5" s="85"/>
      <c r="H5" s="85"/>
      <c r="I5" s="86"/>
      <c r="J5" s="139"/>
      <c r="K5" s="20"/>
      <c r="L5" s="14"/>
    </row>
    <row r="6" spans="1:12" ht="30" customHeight="1">
      <c r="A6" s="88" t="s">
        <v>317</v>
      </c>
      <c r="B6" s="305" t="s">
        <v>178</v>
      </c>
      <c r="C6" s="306"/>
      <c r="D6" s="306"/>
      <c r="E6" s="306"/>
      <c r="F6" s="306"/>
      <c r="G6" s="306"/>
      <c r="H6" s="306"/>
      <c r="I6" s="306"/>
      <c r="J6" s="306"/>
      <c r="K6" s="97"/>
      <c r="L6" s="14"/>
    </row>
    <row r="7" spans="1:12" ht="30" customHeight="1">
      <c r="A7" s="258" t="s">
        <v>190</v>
      </c>
      <c r="B7" s="314" t="s">
        <v>269</v>
      </c>
      <c r="C7" s="315"/>
      <c r="D7" s="315"/>
      <c r="E7" s="315"/>
      <c r="F7" s="315"/>
      <c r="G7" s="315"/>
      <c r="H7" s="315"/>
      <c r="I7" s="315"/>
      <c r="J7" s="316"/>
      <c r="K7" s="97"/>
      <c r="L7" s="14"/>
    </row>
    <row r="8" spans="1:12" ht="30" customHeight="1">
      <c r="A8" s="88" t="s">
        <v>319</v>
      </c>
      <c r="B8" s="305" t="s">
        <v>643</v>
      </c>
      <c r="C8" s="306"/>
      <c r="D8" s="306"/>
      <c r="E8" s="306"/>
      <c r="F8" s="306"/>
      <c r="G8" s="306"/>
      <c r="H8" s="306"/>
      <c r="I8" s="306"/>
      <c r="J8" s="306"/>
      <c r="K8" s="97"/>
      <c r="L8" s="14"/>
    </row>
    <row r="9" spans="1:12" ht="30" customHeight="1">
      <c r="A9" s="88" t="s">
        <v>320</v>
      </c>
      <c r="B9" s="90" t="s">
        <v>644</v>
      </c>
      <c r="C9" s="311" t="s">
        <v>179</v>
      </c>
      <c r="D9" s="312"/>
      <c r="E9" s="312"/>
      <c r="F9" s="312"/>
      <c r="G9" s="312"/>
      <c r="H9" s="312"/>
      <c r="I9" s="312"/>
      <c r="J9" s="313"/>
      <c r="K9" s="97"/>
      <c r="L9" s="14"/>
    </row>
    <row r="10" spans="1:12" ht="30" customHeight="1">
      <c r="A10" s="88" t="s">
        <v>323</v>
      </c>
      <c r="B10" s="305" t="s">
        <v>645</v>
      </c>
      <c r="C10" s="306"/>
      <c r="D10" s="306"/>
      <c r="E10" s="306"/>
      <c r="F10" s="306"/>
      <c r="G10" s="306"/>
      <c r="H10" s="306"/>
      <c r="I10" s="306"/>
      <c r="J10" s="306"/>
      <c r="K10" s="97"/>
      <c r="L10" s="14"/>
    </row>
    <row r="11" spans="1:12" ht="30" customHeight="1">
      <c r="A11" s="88" t="s">
        <v>325</v>
      </c>
      <c r="B11" s="305" t="s">
        <v>646</v>
      </c>
      <c r="C11" s="306"/>
      <c r="D11" s="306"/>
      <c r="E11" s="306"/>
      <c r="F11" s="306"/>
      <c r="G11" s="306"/>
      <c r="H11" s="306"/>
      <c r="I11" s="306"/>
      <c r="J11" s="306"/>
      <c r="K11" s="97"/>
      <c r="L11" s="14"/>
    </row>
    <row r="12" spans="1:12" ht="30" customHeight="1">
      <c r="A12" s="88" t="s">
        <v>200</v>
      </c>
      <c r="B12" s="305" t="s">
        <v>251</v>
      </c>
      <c r="C12" s="306"/>
      <c r="D12" s="306"/>
      <c r="E12" s="306"/>
      <c r="F12" s="306"/>
      <c r="G12" s="306"/>
      <c r="H12" s="306"/>
      <c r="I12" s="306"/>
      <c r="J12" s="306"/>
      <c r="K12" s="97"/>
      <c r="L12" s="14"/>
    </row>
    <row r="13" spans="1:12" ht="30" customHeight="1">
      <c r="A13" s="88" t="s">
        <v>202</v>
      </c>
      <c r="B13" s="305" t="s">
        <v>203</v>
      </c>
      <c r="C13" s="306"/>
      <c r="D13" s="306"/>
      <c r="E13" s="306"/>
      <c r="F13" s="306"/>
      <c r="G13" s="306"/>
      <c r="H13" s="306"/>
      <c r="I13" s="306"/>
      <c r="J13" s="306"/>
      <c r="K13" s="97"/>
      <c r="L13" s="14"/>
    </row>
    <row r="14" spans="1:12" ht="30" customHeight="1">
      <c r="A14" s="88" t="s">
        <v>204</v>
      </c>
      <c r="B14" s="311" t="s">
        <v>205</v>
      </c>
      <c r="C14" s="312"/>
      <c r="D14" s="312"/>
      <c r="E14" s="312"/>
      <c r="F14" s="312"/>
      <c r="G14" s="312"/>
      <c r="H14" s="312"/>
      <c r="I14" s="312"/>
      <c r="J14" s="313"/>
      <c r="K14" s="97"/>
      <c r="L14" s="14"/>
    </row>
    <row r="15" spans="1:12" ht="30" customHeight="1">
      <c r="A15" s="88" t="s">
        <v>206</v>
      </c>
      <c r="B15" s="305" t="s">
        <v>647</v>
      </c>
      <c r="C15" s="306"/>
      <c r="D15" s="306"/>
      <c r="E15" s="306"/>
      <c r="F15" s="306"/>
      <c r="G15" s="306"/>
      <c r="H15" s="306"/>
      <c r="I15" s="306"/>
      <c r="J15" s="306"/>
      <c r="K15" s="97"/>
      <c r="L15" s="14"/>
    </row>
    <row r="16" spans="1:12" ht="30" customHeight="1">
      <c r="A16" s="88" t="s">
        <v>208</v>
      </c>
      <c r="B16" s="305" t="s">
        <v>648</v>
      </c>
      <c r="C16" s="306"/>
      <c r="D16" s="306"/>
      <c r="E16" s="306"/>
      <c r="F16" s="306"/>
      <c r="G16" s="306"/>
      <c r="H16" s="306"/>
      <c r="I16" s="306"/>
      <c r="J16" s="306"/>
      <c r="K16" s="97"/>
      <c r="L16" s="14"/>
    </row>
    <row r="17" spans="1:12" ht="30" customHeight="1">
      <c r="A17" s="88" t="s">
        <v>210</v>
      </c>
      <c r="B17" s="305" t="s">
        <v>649</v>
      </c>
      <c r="C17" s="306"/>
      <c r="D17" s="306"/>
      <c r="E17" s="306"/>
      <c r="F17" s="306"/>
      <c r="G17" s="306"/>
      <c r="H17" s="306"/>
      <c r="I17" s="306"/>
      <c r="J17" s="306"/>
      <c r="K17" s="97"/>
      <c r="L17" s="14"/>
    </row>
    <row r="18" spans="1:12" ht="30" customHeight="1">
      <c r="A18" s="88" t="s">
        <v>330</v>
      </c>
      <c r="B18" s="305" t="s">
        <v>650</v>
      </c>
      <c r="C18" s="306"/>
      <c r="D18" s="306"/>
      <c r="E18" s="306"/>
      <c r="F18" s="310"/>
      <c r="G18" s="306"/>
      <c r="H18" s="306"/>
      <c r="I18" s="306"/>
      <c r="J18" s="306"/>
      <c r="K18" s="97"/>
      <c r="L18" s="14"/>
    </row>
    <row r="19" spans="1:12" ht="30" customHeight="1">
      <c r="A19" s="88" t="s">
        <v>213</v>
      </c>
      <c r="B19" s="305" t="s">
        <v>254</v>
      </c>
      <c r="C19" s="306"/>
      <c r="D19" s="306"/>
      <c r="E19" s="306"/>
      <c r="F19" s="306"/>
      <c r="G19" s="306"/>
      <c r="H19" s="306"/>
      <c r="I19" s="306"/>
      <c r="J19" s="306"/>
      <c r="K19" s="97"/>
      <c r="L19" s="14"/>
    </row>
    <row r="20" spans="1:12" ht="30" customHeight="1">
      <c r="A20" s="91"/>
      <c r="B20" s="92"/>
      <c r="C20" s="92"/>
      <c r="D20" s="92"/>
      <c r="E20" s="92"/>
      <c r="F20" s="92"/>
      <c r="G20" s="92"/>
      <c r="H20" s="93"/>
      <c r="I20" s="93"/>
      <c r="J20" s="93"/>
      <c r="K20" s="20"/>
      <c r="L20" s="14"/>
    </row>
    <row r="21" spans="1:12" ht="30" customHeight="1">
      <c r="A21" s="95"/>
      <c r="B21" s="294" t="s">
        <v>215</v>
      </c>
      <c r="C21" s="295"/>
      <c r="D21" s="295"/>
      <c r="E21" s="295"/>
      <c r="F21" s="295"/>
      <c r="G21" s="295"/>
      <c r="H21" s="97"/>
      <c r="I21" s="20"/>
      <c r="J21" s="20"/>
      <c r="K21" s="20"/>
      <c r="L21" s="14"/>
    </row>
    <row r="22" spans="1:12" ht="30" customHeight="1">
      <c r="A22" s="98"/>
      <c r="B22" s="99" t="s">
        <v>216</v>
      </c>
      <c r="C22" s="99" t="s">
        <v>217</v>
      </c>
      <c r="D22" s="99" t="s">
        <v>218</v>
      </c>
      <c r="E22" s="99" t="s">
        <v>219</v>
      </c>
      <c r="F22" s="99" t="s">
        <v>220</v>
      </c>
      <c r="G22" s="99" t="s">
        <v>221</v>
      </c>
      <c r="H22" s="97"/>
      <c r="I22" s="20"/>
      <c r="J22" s="20"/>
      <c r="K22" s="20"/>
      <c r="L22" s="14"/>
    </row>
    <row r="23" spans="1:12" ht="30" customHeight="1">
      <c r="A23" s="100" t="s">
        <v>222</v>
      </c>
      <c r="B23" s="175">
        <v>0.95</v>
      </c>
      <c r="C23" s="174">
        <v>0.95</v>
      </c>
      <c r="D23" s="174">
        <v>0.95</v>
      </c>
      <c r="E23" s="174">
        <v>0.95</v>
      </c>
      <c r="F23" s="174">
        <v>0.95</v>
      </c>
      <c r="G23" s="105">
        <f>AVERAGE(C23:F23)</f>
        <v>0.95</v>
      </c>
      <c r="H23" s="97"/>
      <c r="I23" s="186"/>
      <c r="J23" s="20"/>
      <c r="K23" s="20"/>
      <c r="L23" s="14"/>
    </row>
    <row r="24" spans="1:12" ht="30" customHeight="1">
      <c r="A24" s="100" t="s">
        <v>223</v>
      </c>
      <c r="B24" s="134">
        <f>IFERROR(AVERAGE(D30:D31),"")</f>
        <v>0.94</v>
      </c>
      <c r="C24" s="134">
        <f>IFERROR(AVERAGE(D32:D35),"")</f>
        <v>0.72499999999999998</v>
      </c>
      <c r="D24" s="134">
        <f>IFERROR(AVERAGE(D36:D39),"")</f>
        <v>0.5</v>
      </c>
      <c r="E24" s="134"/>
      <c r="F24" s="134"/>
      <c r="G24" s="195">
        <f>AVERAGE(B24:F24)</f>
        <v>0.72166666666666668</v>
      </c>
      <c r="H24" s="97"/>
      <c r="I24" s="20"/>
      <c r="J24" s="20"/>
      <c r="K24" s="20"/>
      <c r="L24" s="14"/>
    </row>
    <row r="25" spans="1:12" ht="30" customHeight="1">
      <c r="A25" s="100" t="s">
        <v>224</v>
      </c>
      <c r="B25" s="103">
        <f>IFERROR(IF(B24/B23&gt;100%,100%,B24/B23),"")</f>
        <v>0.98947368421052628</v>
      </c>
      <c r="C25" s="237">
        <f>IFERROR(IF(C24/C23&gt;100%,100%,C24/C23)*1,"")</f>
        <v>0.76315789473684215</v>
      </c>
      <c r="D25" s="103">
        <f>IFERROR(IF(D24/D23&gt;100%,100%,D24/D23),"")</f>
        <v>0.52631578947368418</v>
      </c>
      <c r="E25" s="103"/>
      <c r="F25" s="103"/>
      <c r="G25" s="104" t="s">
        <v>225</v>
      </c>
      <c r="H25" s="97"/>
      <c r="I25" s="20"/>
      <c r="J25" s="20"/>
      <c r="K25" s="20"/>
      <c r="L25" s="14"/>
    </row>
    <row r="26" spans="1:12" ht="30" customHeight="1">
      <c r="A26" s="100" t="s">
        <v>226</v>
      </c>
      <c r="B26" s="237">
        <f>IF(((B24/B23)*0.125)&gt;0.125,0.125,(B24/B23)*0.125)</f>
        <v>0.12368421052631579</v>
      </c>
      <c r="C26" s="237">
        <f>IF(((B24/B23)*0.125)+((C24/C23)*0.25)&gt;0.375,0.375,((B24/B23)*0.125)+((C24/C23)*0.25))</f>
        <v>0.31447368421052635</v>
      </c>
      <c r="D26" s="103">
        <f>IF(((B24/B23)*0.125)+((C24/C23)*0.25)+((D24/D23)*0.125)&gt;0.5,0.5,((B24/B23)*0.125)+((C24/C23)*0.25))+((D24/D23)*0.125)</f>
        <v>0.38026315789473686</v>
      </c>
      <c r="E26" s="103"/>
      <c r="F26" s="103"/>
      <c r="G26" s="103">
        <f>MAX(B26:F26)</f>
        <v>0.38026315789473686</v>
      </c>
      <c r="H26" s="97"/>
      <c r="I26" s="20"/>
      <c r="J26" s="20"/>
      <c r="K26" s="20"/>
      <c r="L26" s="14"/>
    </row>
    <row r="27" spans="1:12" ht="30" customHeight="1">
      <c r="A27" s="106"/>
      <c r="B27" s="92"/>
      <c r="C27" s="92"/>
      <c r="D27" s="92"/>
      <c r="E27" s="92">
        <f>88/95</f>
        <v>0.9263157894736842</v>
      </c>
      <c r="F27" s="92"/>
      <c r="G27" s="92"/>
      <c r="H27" s="107"/>
      <c r="I27" s="107"/>
      <c r="J27" s="107"/>
      <c r="K27" s="20"/>
      <c r="L27" s="14"/>
    </row>
    <row r="28" spans="1:12" ht="30" customHeight="1">
      <c r="A28" s="294" t="s">
        <v>227</v>
      </c>
      <c r="B28" s="295"/>
      <c r="C28" s="295"/>
      <c r="D28" s="295"/>
      <c r="E28" s="295"/>
      <c r="F28" s="295"/>
      <c r="G28" s="295"/>
      <c r="H28" s="295"/>
      <c r="I28" s="295"/>
      <c r="J28" s="295"/>
      <c r="K28" s="97"/>
      <c r="L28" s="14"/>
    </row>
    <row r="29" spans="1:12" ht="30" customHeight="1">
      <c r="A29" s="96" t="s">
        <v>228</v>
      </c>
      <c r="B29" s="96" t="s">
        <v>229</v>
      </c>
      <c r="C29" s="96" t="s">
        <v>230</v>
      </c>
      <c r="D29" s="96" t="s">
        <v>231</v>
      </c>
      <c r="E29" s="96" t="s">
        <v>232</v>
      </c>
      <c r="F29" s="294" t="s">
        <v>233</v>
      </c>
      <c r="G29" s="295"/>
      <c r="H29" s="295"/>
      <c r="I29" s="294" t="s">
        <v>234</v>
      </c>
      <c r="J29" s="295"/>
      <c r="K29" s="97"/>
      <c r="L29" s="14"/>
    </row>
    <row r="30" spans="1:12" ht="140.25" customHeight="1">
      <c r="A30" s="109">
        <v>2024</v>
      </c>
      <c r="B30" s="110" t="s">
        <v>235</v>
      </c>
      <c r="C30" s="187">
        <v>0.95</v>
      </c>
      <c r="D30" s="197">
        <v>0.88</v>
      </c>
      <c r="E30" s="230">
        <f>IFERROR(IF(D30/C30&gt;95%,100%,D30/C30),0)</f>
        <v>0.9263157894736842</v>
      </c>
      <c r="F30" s="335" t="s">
        <v>651</v>
      </c>
      <c r="G30" s="336"/>
      <c r="H30" s="337"/>
      <c r="I30" s="338" t="s">
        <v>652</v>
      </c>
      <c r="J30" s="339"/>
      <c r="K30" s="97"/>
      <c r="L30" s="14"/>
    </row>
    <row r="31" spans="1:12" ht="90.75" customHeight="1">
      <c r="A31" s="109">
        <v>2024</v>
      </c>
      <c r="B31" s="110" t="s">
        <v>238</v>
      </c>
      <c r="C31" s="187">
        <v>0.95</v>
      </c>
      <c r="D31" s="197">
        <v>1</v>
      </c>
      <c r="E31" s="230">
        <f t="shared" ref="E31:E45" si="0">IFERROR(IF(D31/C31&gt;95%,100%,D31/C31),0)</f>
        <v>1</v>
      </c>
      <c r="F31" s="335" t="s">
        <v>653</v>
      </c>
      <c r="G31" s="336"/>
      <c r="H31" s="337"/>
      <c r="I31" s="338" t="s">
        <v>652</v>
      </c>
      <c r="J31" s="339"/>
      <c r="K31" s="97"/>
      <c r="L31" s="14"/>
    </row>
    <row r="32" spans="1:12" ht="204.75" customHeight="1">
      <c r="A32" s="109">
        <v>2025</v>
      </c>
      <c r="B32" s="110" t="s">
        <v>240</v>
      </c>
      <c r="C32" s="187">
        <v>0.95</v>
      </c>
      <c r="D32" s="197">
        <v>1</v>
      </c>
      <c r="E32" s="230">
        <f t="shared" si="0"/>
        <v>1</v>
      </c>
      <c r="F32" s="335" t="s">
        <v>654</v>
      </c>
      <c r="G32" s="336"/>
      <c r="H32" s="337"/>
      <c r="I32" s="338" t="s">
        <v>655</v>
      </c>
      <c r="J32" s="339"/>
      <c r="K32" s="97"/>
      <c r="L32" s="14"/>
    </row>
    <row r="33" spans="1:12" ht="256.5" customHeight="1">
      <c r="A33" s="109">
        <v>2025</v>
      </c>
      <c r="B33" s="110" t="s">
        <v>242</v>
      </c>
      <c r="C33" s="187">
        <v>0.95</v>
      </c>
      <c r="D33" s="197">
        <v>1</v>
      </c>
      <c r="E33" s="230">
        <f t="shared" si="0"/>
        <v>1</v>
      </c>
      <c r="F33" s="335" t="s">
        <v>656</v>
      </c>
      <c r="G33" s="336"/>
      <c r="H33" s="337"/>
      <c r="I33" s="338" t="s">
        <v>657</v>
      </c>
      <c r="J33" s="339"/>
      <c r="K33" s="97"/>
      <c r="L33" s="140"/>
    </row>
    <row r="34" spans="1:12" ht="211.5" customHeight="1">
      <c r="A34" s="109">
        <v>2025</v>
      </c>
      <c r="B34" s="110" t="s">
        <v>235</v>
      </c>
      <c r="C34" s="187">
        <v>0.95</v>
      </c>
      <c r="D34" s="197">
        <v>0.9</v>
      </c>
      <c r="E34" s="230">
        <f t="shared" si="0"/>
        <v>0.94736842105263164</v>
      </c>
      <c r="F34" s="460" t="s">
        <v>658</v>
      </c>
      <c r="G34" s="461"/>
      <c r="H34" s="462"/>
      <c r="I34" s="463" t="s">
        <v>659</v>
      </c>
      <c r="J34" s="464"/>
      <c r="K34" s="97"/>
      <c r="L34" s="14"/>
    </row>
    <row r="35" spans="1:12" ht="18.75" customHeight="1">
      <c r="A35" s="109">
        <v>2025</v>
      </c>
      <c r="B35" s="110" t="s">
        <v>238</v>
      </c>
      <c r="C35" s="187">
        <v>0.95</v>
      </c>
      <c r="D35" s="197">
        <v>0</v>
      </c>
      <c r="E35" s="230">
        <f t="shared" si="0"/>
        <v>0</v>
      </c>
      <c r="F35" s="335" t="s">
        <v>660</v>
      </c>
      <c r="G35" s="336"/>
      <c r="H35" s="337"/>
      <c r="I35" s="338" t="s">
        <v>661</v>
      </c>
      <c r="J35" s="339"/>
      <c r="K35" s="97"/>
      <c r="L35" s="14"/>
    </row>
    <row r="36" spans="1:12" ht="18.75" customHeight="1">
      <c r="A36" s="109">
        <v>2026</v>
      </c>
      <c r="B36" s="110" t="s">
        <v>240</v>
      </c>
      <c r="C36" s="187">
        <v>0.95</v>
      </c>
      <c r="D36" s="197">
        <v>0</v>
      </c>
      <c r="E36" s="192">
        <f t="shared" si="0"/>
        <v>0</v>
      </c>
      <c r="F36" s="335" t="s">
        <v>660</v>
      </c>
      <c r="G36" s="336"/>
      <c r="H36" s="337"/>
      <c r="I36" s="338" t="s">
        <v>661</v>
      </c>
      <c r="J36" s="339"/>
      <c r="K36" s="97"/>
      <c r="L36" s="14"/>
    </row>
    <row r="37" spans="1:12" ht="409.5" customHeight="1">
      <c r="A37" s="109">
        <v>2026</v>
      </c>
      <c r="B37" s="110" t="s">
        <v>242</v>
      </c>
      <c r="C37" s="187">
        <v>0.95</v>
      </c>
      <c r="D37" s="113">
        <v>1</v>
      </c>
      <c r="E37" s="192">
        <f t="shared" si="0"/>
        <v>1</v>
      </c>
      <c r="F37" s="289" t="s">
        <v>662</v>
      </c>
      <c r="G37" s="290"/>
      <c r="H37" s="291"/>
      <c r="I37" s="292" t="s">
        <v>663</v>
      </c>
      <c r="J37" s="293"/>
      <c r="K37" s="97"/>
      <c r="L37" s="14"/>
    </row>
    <row r="38" spans="1:12" ht="18.75" customHeight="1">
      <c r="A38" s="109">
        <v>2026</v>
      </c>
      <c r="B38" s="110" t="s">
        <v>235</v>
      </c>
      <c r="C38" s="187">
        <v>0.95</v>
      </c>
      <c r="D38" s="71"/>
      <c r="E38" s="192">
        <f t="shared" si="0"/>
        <v>0</v>
      </c>
      <c r="F38" s="289"/>
      <c r="G38" s="290"/>
      <c r="H38" s="291"/>
      <c r="I38" s="292"/>
      <c r="J38" s="293"/>
      <c r="K38" s="97"/>
      <c r="L38" s="14"/>
    </row>
    <row r="39" spans="1:12" ht="18.75" customHeight="1">
      <c r="A39" s="109">
        <v>2026</v>
      </c>
      <c r="B39" s="110" t="s">
        <v>238</v>
      </c>
      <c r="C39" s="187">
        <v>0.95</v>
      </c>
      <c r="D39" s="71"/>
      <c r="E39" s="192">
        <f t="shared" si="0"/>
        <v>0</v>
      </c>
      <c r="F39" s="289"/>
      <c r="G39" s="290"/>
      <c r="H39" s="291"/>
      <c r="I39" s="292"/>
      <c r="J39" s="293"/>
      <c r="K39" s="97"/>
      <c r="L39" s="14"/>
    </row>
    <row r="40" spans="1:12" ht="18.75" customHeight="1">
      <c r="A40" s="109">
        <v>2027</v>
      </c>
      <c r="B40" s="110" t="s">
        <v>240</v>
      </c>
      <c r="C40" s="187">
        <v>0.95</v>
      </c>
      <c r="D40" s="113"/>
      <c r="E40" s="192">
        <f t="shared" si="0"/>
        <v>0</v>
      </c>
      <c r="F40" s="289"/>
      <c r="G40" s="290"/>
      <c r="H40" s="291"/>
      <c r="I40" s="292"/>
      <c r="J40" s="293"/>
      <c r="K40" s="97"/>
      <c r="L40" s="14"/>
    </row>
    <row r="41" spans="1:12" ht="18.75" customHeight="1">
      <c r="A41" s="109">
        <v>2027</v>
      </c>
      <c r="B41" s="110" t="s">
        <v>242</v>
      </c>
      <c r="C41" s="187">
        <v>0.95</v>
      </c>
      <c r="D41" s="71"/>
      <c r="E41" s="192">
        <f t="shared" si="0"/>
        <v>0</v>
      </c>
      <c r="F41" s="289"/>
      <c r="G41" s="290"/>
      <c r="H41" s="291"/>
      <c r="I41" s="292"/>
      <c r="J41" s="293"/>
      <c r="K41" s="97"/>
      <c r="L41" s="14"/>
    </row>
    <row r="42" spans="1:12" ht="18.75" customHeight="1">
      <c r="A42" s="109">
        <v>2027</v>
      </c>
      <c r="B42" s="110" t="s">
        <v>235</v>
      </c>
      <c r="C42" s="187">
        <v>0.95</v>
      </c>
      <c r="D42" s="71"/>
      <c r="E42" s="192">
        <f t="shared" si="0"/>
        <v>0</v>
      </c>
      <c r="F42" s="289"/>
      <c r="G42" s="290"/>
      <c r="H42" s="291"/>
      <c r="I42" s="292"/>
      <c r="J42" s="293"/>
      <c r="K42" s="97"/>
      <c r="L42" s="14"/>
    </row>
    <row r="43" spans="1:12" ht="18.75" customHeight="1">
      <c r="A43" s="109">
        <v>2027</v>
      </c>
      <c r="B43" s="110" t="s">
        <v>238</v>
      </c>
      <c r="C43" s="187">
        <v>0.95</v>
      </c>
      <c r="D43" s="71"/>
      <c r="E43" s="192">
        <f t="shared" si="0"/>
        <v>0</v>
      </c>
      <c r="F43" s="289"/>
      <c r="G43" s="290"/>
      <c r="H43" s="291"/>
      <c r="I43" s="292"/>
      <c r="J43" s="293"/>
      <c r="K43" s="97"/>
      <c r="L43" s="14"/>
    </row>
    <row r="44" spans="1:12" ht="18.75" customHeight="1">
      <c r="A44" s="109">
        <v>2028</v>
      </c>
      <c r="B44" s="110" t="s">
        <v>240</v>
      </c>
      <c r="C44" s="187">
        <v>0.95</v>
      </c>
      <c r="D44" s="71"/>
      <c r="E44" s="192">
        <f t="shared" si="0"/>
        <v>0</v>
      </c>
      <c r="F44" s="289"/>
      <c r="G44" s="290"/>
      <c r="H44" s="291"/>
      <c r="I44" s="292"/>
      <c r="J44" s="293"/>
      <c r="K44" s="97"/>
      <c r="L44" s="14"/>
    </row>
    <row r="45" spans="1:12" ht="18.75" customHeight="1">
      <c r="A45" s="109">
        <v>2028</v>
      </c>
      <c r="B45" s="110" t="s">
        <v>242</v>
      </c>
      <c r="C45" s="187">
        <v>0.95</v>
      </c>
      <c r="D45" s="113"/>
      <c r="E45" s="192">
        <f t="shared" si="0"/>
        <v>0</v>
      </c>
      <c r="F45" s="289"/>
      <c r="G45" s="290"/>
      <c r="H45" s="291"/>
      <c r="I45" s="292"/>
      <c r="J45" s="293"/>
      <c r="K45" s="141"/>
      <c r="L45" s="56"/>
    </row>
  </sheetData>
  <mergeCells count="51">
    <mergeCell ref="C1:H4"/>
    <mergeCell ref="C9:J9"/>
    <mergeCell ref="B13:J13"/>
    <mergeCell ref="B6:J6"/>
    <mergeCell ref="B8:J8"/>
    <mergeCell ref="B10:J10"/>
    <mergeCell ref="B11:J11"/>
    <mergeCell ref="B12:J12"/>
    <mergeCell ref="B7:J7"/>
    <mergeCell ref="B14:J14"/>
    <mergeCell ref="B19:J19"/>
    <mergeCell ref="B21:G21"/>
    <mergeCell ref="F30:H30"/>
    <mergeCell ref="I30:J30"/>
    <mergeCell ref="B16:J16"/>
    <mergeCell ref="A28:J28"/>
    <mergeCell ref="B17:J17"/>
    <mergeCell ref="B18:J18"/>
    <mergeCell ref="B15:J15"/>
    <mergeCell ref="F31:H31"/>
    <mergeCell ref="I31:J31"/>
    <mergeCell ref="F29:H29"/>
    <mergeCell ref="I29:J29"/>
    <mergeCell ref="F32:H32"/>
    <mergeCell ref="I32:J32"/>
    <mergeCell ref="F33:H33"/>
    <mergeCell ref="I33:J33"/>
    <mergeCell ref="F34:H34"/>
    <mergeCell ref="I34:J34"/>
    <mergeCell ref="F35:H35"/>
    <mergeCell ref="I35:J35"/>
    <mergeCell ref="F36:H36"/>
    <mergeCell ref="I36:J36"/>
    <mergeCell ref="F37:H37"/>
    <mergeCell ref="I37:J37"/>
    <mergeCell ref="F38:H38"/>
    <mergeCell ref="I38:J38"/>
    <mergeCell ref="F39:H39"/>
    <mergeCell ref="I39:J39"/>
    <mergeCell ref="F40:H40"/>
    <mergeCell ref="I40:J40"/>
    <mergeCell ref="F41:H41"/>
    <mergeCell ref="I41:J41"/>
    <mergeCell ref="F45:H45"/>
    <mergeCell ref="I45:J45"/>
    <mergeCell ref="F42:H42"/>
    <mergeCell ref="I42:J42"/>
    <mergeCell ref="F43:H43"/>
    <mergeCell ref="I43:J43"/>
    <mergeCell ref="F44:H44"/>
    <mergeCell ref="I44:J44"/>
  </mergeCells>
  <pageMargins left="0.7" right="0.7" top="0.75" bottom="0.75" header="0.3" footer="0.3"/>
  <pageSetup scale="43" orientation="portrait"/>
  <headerFooter>
    <oddFooter>&amp;C&amp;"Helvetica Neue,Regular"&amp;12&amp;K000000&amp;P</oddFooter>
  </headerFooter>
  <ignoredErrors>
    <ignoredError sqref="J3:J4" numberStoredAsText="1"/>
    <ignoredError sqref="G23" formulaRange="1"/>
  </ignoredErrors>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L59"/>
  <sheetViews>
    <sheetView showGridLines="0" topLeftCell="A12" workbookViewId="0">
      <selection activeCell="D26" sqref="D26"/>
    </sheetView>
  </sheetViews>
  <sheetFormatPr baseColWidth="10" defaultColWidth="10.85546875" defaultRowHeight="15" customHeight="1"/>
  <cols>
    <col min="1" max="1" width="45.42578125" style="1" customWidth="1"/>
    <col min="2" max="10" width="21.140625" style="1" customWidth="1"/>
    <col min="11" max="13" width="10.85546875" style="1" customWidth="1"/>
    <col min="14" max="16384" width="10.85546875" style="1"/>
  </cols>
  <sheetData>
    <row r="1" spans="1:12" ht="23.25" customHeight="1">
      <c r="A1" s="6"/>
      <c r="B1" s="76"/>
      <c r="C1" s="301" t="s">
        <v>189</v>
      </c>
      <c r="D1" s="302"/>
      <c r="E1" s="302"/>
      <c r="F1" s="302"/>
      <c r="G1" s="302"/>
      <c r="H1" s="302"/>
      <c r="I1" s="77" t="s">
        <v>1</v>
      </c>
      <c r="J1" s="78" t="s">
        <v>2</v>
      </c>
      <c r="K1" s="9"/>
      <c r="L1" s="10"/>
    </row>
    <row r="2" spans="1:12" ht="23.25" customHeight="1">
      <c r="A2" s="11"/>
      <c r="B2" s="79"/>
      <c r="C2" s="303"/>
      <c r="D2" s="303"/>
      <c r="E2" s="303"/>
      <c r="F2" s="303"/>
      <c r="G2" s="303"/>
      <c r="H2" s="303"/>
      <c r="I2" s="80" t="s">
        <v>3</v>
      </c>
      <c r="J2" s="81">
        <v>4</v>
      </c>
      <c r="K2" s="11"/>
      <c r="L2" s="14"/>
    </row>
    <row r="3" spans="1:12" ht="23.25" customHeight="1">
      <c r="A3" s="11"/>
      <c r="B3" s="79"/>
      <c r="C3" s="303"/>
      <c r="D3" s="303"/>
      <c r="E3" s="303"/>
      <c r="F3" s="303"/>
      <c r="G3" s="303"/>
      <c r="H3" s="303"/>
      <c r="I3" s="80" t="s">
        <v>4</v>
      </c>
      <c r="J3" s="179" t="s">
        <v>5</v>
      </c>
      <c r="K3" s="11"/>
      <c r="L3" s="14"/>
    </row>
    <row r="4" spans="1:12" ht="23.25" customHeight="1">
      <c r="A4" s="15"/>
      <c r="B4" s="82"/>
      <c r="C4" s="304"/>
      <c r="D4" s="304"/>
      <c r="E4" s="304"/>
      <c r="F4" s="304"/>
      <c r="G4" s="304"/>
      <c r="H4" s="304"/>
      <c r="I4" s="83" t="s">
        <v>6</v>
      </c>
      <c r="J4" s="180" t="s">
        <v>7</v>
      </c>
      <c r="K4" s="11"/>
      <c r="L4" s="14"/>
    </row>
    <row r="5" spans="1:12" ht="30" customHeight="1">
      <c r="A5" s="84"/>
      <c r="B5" s="85"/>
      <c r="C5" s="85"/>
      <c r="D5" s="85"/>
      <c r="E5" s="85"/>
      <c r="F5" s="85"/>
      <c r="G5" s="85"/>
      <c r="H5" s="85"/>
      <c r="I5" s="86"/>
      <c r="J5" s="139"/>
      <c r="K5" s="20"/>
      <c r="L5" s="14"/>
    </row>
    <row r="6" spans="1:12" ht="30" customHeight="1">
      <c r="A6" s="88" t="s">
        <v>317</v>
      </c>
      <c r="B6" s="305" t="s">
        <v>140</v>
      </c>
      <c r="C6" s="306"/>
      <c r="D6" s="306"/>
      <c r="E6" s="306"/>
      <c r="F6" s="306"/>
      <c r="G6" s="306"/>
      <c r="H6" s="306"/>
      <c r="I6" s="306"/>
      <c r="J6" s="306"/>
      <c r="K6" s="97"/>
      <c r="L6" s="14"/>
    </row>
    <row r="7" spans="1:12" ht="30" customHeight="1">
      <c r="A7" s="258" t="s">
        <v>190</v>
      </c>
      <c r="B7" s="314" t="s">
        <v>269</v>
      </c>
      <c r="C7" s="315"/>
      <c r="D7" s="315"/>
      <c r="E7" s="315"/>
      <c r="F7" s="315"/>
      <c r="G7" s="315"/>
      <c r="H7" s="315"/>
      <c r="I7" s="315"/>
      <c r="J7" s="316"/>
      <c r="K7" s="97"/>
      <c r="L7" s="14"/>
    </row>
    <row r="8" spans="1:12" ht="30" customHeight="1">
      <c r="A8" s="88" t="s">
        <v>319</v>
      </c>
      <c r="B8" s="305" t="s">
        <v>643</v>
      </c>
      <c r="C8" s="306"/>
      <c r="D8" s="306"/>
      <c r="E8" s="306"/>
      <c r="F8" s="306"/>
      <c r="G8" s="306"/>
      <c r="H8" s="306"/>
      <c r="I8" s="306"/>
      <c r="J8" s="306"/>
      <c r="K8" s="97"/>
      <c r="L8" s="14"/>
    </row>
    <row r="9" spans="1:12" ht="30" customHeight="1">
      <c r="A9" s="88" t="s">
        <v>320</v>
      </c>
      <c r="B9" s="90" t="s">
        <v>664</v>
      </c>
      <c r="C9" s="311" t="s">
        <v>665</v>
      </c>
      <c r="D9" s="312"/>
      <c r="E9" s="312"/>
      <c r="F9" s="312"/>
      <c r="G9" s="312"/>
      <c r="H9" s="312"/>
      <c r="I9" s="312"/>
      <c r="J9" s="313"/>
      <c r="K9" s="97"/>
      <c r="L9" s="14"/>
    </row>
    <row r="10" spans="1:12" ht="30" customHeight="1">
      <c r="A10" s="88" t="s">
        <v>323</v>
      </c>
      <c r="B10" s="305" t="s">
        <v>666</v>
      </c>
      <c r="C10" s="306"/>
      <c r="D10" s="306"/>
      <c r="E10" s="306"/>
      <c r="F10" s="306"/>
      <c r="G10" s="306"/>
      <c r="H10" s="306"/>
      <c r="I10" s="306"/>
      <c r="J10" s="306"/>
      <c r="K10" s="97"/>
      <c r="L10" s="14"/>
    </row>
    <row r="11" spans="1:12" ht="30" customHeight="1">
      <c r="A11" s="88" t="s">
        <v>325</v>
      </c>
      <c r="B11" s="305" t="s">
        <v>666</v>
      </c>
      <c r="C11" s="306"/>
      <c r="D11" s="306"/>
      <c r="E11" s="306"/>
      <c r="F11" s="306"/>
      <c r="G11" s="306"/>
      <c r="H11" s="306"/>
      <c r="I11" s="306"/>
      <c r="J11" s="306"/>
      <c r="K11" s="97"/>
      <c r="L11" s="14"/>
    </row>
    <row r="12" spans="1:12" ht="30" customHeight="1">
      <c r="A12" s="88" t="s">
        <v>200</v>
      </c>
      <c r="B12" s="305" t="s">
        <v>667</v>
      </c>
      <c r="C12" s="306"/>
      <c r="D12" s="306"/>
      <c r="E12" s="306"/>
      <c r="F12" s="306"/>
      <c r="G12" s="306"/>
      <c r="H12" s="306"/>
      <c r="I12" s="306"/>
      <c r="J12" s="306"/>
      <c r="K12" s="97"/>
      <c r="L12" s="14"/>
    </row>
    <row r="13" spans="1:12" ht="30" customHeight="1">
      <c r="A13" s="88" t="s">
        <v>202</v>
      </c>
      <c r="B13" s="305" t="s">
        <v>203</v>
      </c>
      <c r="C13" s="306"/>
      <c r="D13" s="306"/>
      <c r="E13" s="306"/>
      <c r="F13" s="306"/>
      <c r="G13" s="306"/>
      <c r="H13" s="306"/>
      <c r="I13" s="306"/>
      <c r="J13" s="306"/>
      <c r="K13" s="97"/>
      <c r="L13" s="14"/>
    </row>
    <row r="14" spans="1:12" ht="30" customHeight="1">
      <c r="A14" s="88" t="s">
        <v>204</v>
      </c>
      <c r="B14" s="311" t="s">
        <v>205</v>
      </c>
      <c r="C14" s="312"/>
      <c r="D14" s="312"/>
      <c r="E14" s="312"/>
      <c r="F14" s="312"/>
      <c r="G14" s="312"/>
      <c r="H14" s="312"/>
      <c r="I14" s="312"/>
      <c r="J14" s="313"/>
      <c r="K14" s="97"/>
      <c r="L14" s="14"/>
    </row>
    <row r="15" spans="1:12" ht="30" customHeight="1">
      <c r="A15" s="88" t="s">
        <v>206</v>
      </c>
      <c r="B15" s="305" t="s">
        <v>668</v>
      </c>
      <c r="C15" s="306"/>
      <c r="D15" s="306"/>
      <c r="E15" s="306"/>
      <c r="F15" s="306"/>
      <c r="G15" s="306"/>
      <c r="H15" s="306"/>
      <c r="I15" s="306"/>
      <c r="J15" s="306"/>
      <c r="K15" s="97"/>
      <c r="L15" s="14"/>
    </row>
    <row r="16" spans="1:12" ht="30" customHeight="1">
      <c r="A16" s="88" t="s">
        <v>208</v>
      </c>
      <c r="B16" s="305" t="s">
        <v>669</v>
      </c>
      <c r="C16" s="306"/>
      <c r="D16" s="306"/>
      <c r="E16" s="306"/>
      <c r="F16" s="306"/>
      <c r="G16" s="306"/>
      <c r="H16" s="306"/>
      <c r="I16" s="306"/>
      <c r="J16" s="306"/>
      <c r="K16" s="97"/>
      <c r="L16" s="14"/>
    </row>
    <row r="17" spans="1:12" ht="30" customHeight="1">
      <c r="A17" s="88" t="s">
        <v>210</v>
      </c>
      <c r="B17" s="305" t="s">
        <v>138</v>
      </c>
      <c r="C17" s="306"/>
      <c r="D17" s="306"/>
      <c r="E17" s="306"/>
      <c r="F17" s="306"/>
      <c r="G17" s="306"/>
      <c r="H17" s="306"/>
      <c r="I17" s="306"/>
      <c r="J17" s="306"/>
      <c r="K17" s="97"/>
      <c r="L17" s="14"/>
    </row>
    <row r="18" spans="1:12" ht="30" customHeight="1">
      <c r="A18" s="88" t="s">
        <v>330</v>
      </c>
      <c r="B18" s="305" t="s">
        <v>670</v>
      </c>
      <c r="C18" s="306"/>
      <c r="D18" s="306"/>
      <c r="E18" s="306"/>
      <c r="F18" s="310"/>
      <c r="G18" s="306"/>
      <c r="H18" s="306"/>
      <c r="I18" s="306"/>
      <c r="J18" s="306"/>
      <c r="K18" s="97"/>
      <c r="L18" s="14"/>
    </row>
    <row r="19" spans="1:12" ht="30" customHeight="1">
      <c r="A19" s="88" t="s">
        <v>213</v>
      </c>
      <c r="B19" s="305" t="s">
        <v>214</v>
      </c>
      <c r="C19" s="306"/>
      <c r="D19" s="306"/>
      <c r="E19" s="306"/>
      <c r="F19" s="306"/>
      <c r="G19" s="306"/>
      <c r="H19" s="306"/>
      <c r="I19" s="306"/>
      <c r="J19" s="306"/>
      <c r="K19" s="97"/>
      <c r="L19" s="14"/>
    </row>
    <row r="20" spans="1:12" ht="30" customHeight="1">
      <c r="A20" s="91"/>
      <c r="B20" s="92"/>
      <c r="C20" s="92"/>
      <c r="D20" s="92"/>
      <c r="E20" s="92"/>
      <c r="F20" s="92"/>
      <c r="G20" s="92"/>
      <c r="H20" s="93"/>
      <c r="I20" s="93"/>
      <c r="J20" s="93"/>
      <c r="K20" s="20"/>
      <c r="L20" s="14"/>
    </row>
    <row r="21" spans="1:12" ht="30" customHeight="1">
      <c r="A21" s="95"/>
      <c r="B21" s="294" t="s">
        <v>215</v>
      </c>
      <c r="C21" s="295"/>
      <c r="D21" s="295"/>
      <c r="E21" s="295"/>
      <c r="F21" s="295"/>
      <c r="G21" s="295"/>
      <c r="H21" s="97"/>
      <c r="I21" s="20"/>
      <c r="J21" s="20"/>
      <c r="K21" s="20"/>
      <c r="L21" s="14"/>
    </row>
    <row r="22" spans="1:12" ht="30" customHeight="1">
      <c r="A22" s="98"/>
      <c r="B22" s="99" t="s">
        <v>216</v>
      </c>
      <c r="C22" s="99" t="s">
        <v>217</v>
      </c>
      <c r="D22" s="99" t="s">
        <v>218</v>
      </c>
      <c r="E22" s="99" t="s">
        <v>219</v>
      </c>
      <c r="F22" s="99" t="s">
        <v>220</v>
      </c>
      <c r="G22" s="99" t="s">
        <v>221</v>
      </c>
      <c r="H22" s="97"/>
      <c r="I22" s="20"/>
      <c r="J22" s="20"/>
      <c r="K22" s="20"/>
      <c r="L22" s="14"/>
    </row>
    <row r="23" spans="1:12" ht="30" customHeight="1">
      <c r="A23" s="100" t="s">
        <v>222</v>
      </c>
      <c r="B23" s="35">
        <v>1</v>
      </c>
      <c r="C23" s="35">
        <v>1</v>
      </c>
      <c r="D23" s="35">
        <v>1</v>
      </c>
      <c r="E23" s="35">
        <v>1</v>
      </c>
      <c r="F23" s="35">
        <v>1</v>
      </c>
      <c r="G23" s="268">
        <f>SUM(B23:F23)</f>
        <v>5</v>
      </c>
      <c r="H23" s="97"/>
      <c r="I23" s="20"/>
      <c r="J23" s="20"/>
      <c r="K23" s="20"/>
      <c r="L23" s="14"/>
    </row>
    <row r="24" spans="1:12" ht="30" customHeight="1">
      <c r="A24" s="100" t="s">
        <v>223</v>
      </c>
      <c r="B24" s="225">
        <f>SUM(D30:D31)</f>
        <v>1</v>
      </c>
      <c r="C24" s="225">
        <f>SUM(D32:D35)</f>
        <v>1</v>
      </c>
      <c r="D24" s="225">
        <f>SUM(D36:D39)</f>
        <v>0.44</v>
      </c>
      <c r="E24" s="225">
        <f>SUM(D40:D43)</f>
        <v>0</v>
      </c>
      <c r="F24" s="225">
        <f>SUM(D44:D45)</f>
        <v>0</v>
      </c>
      <c r="G24" s="268">
        <f>SUM(B24:F24)</f>
        <v>2.44</v>
      </c>
      <c r="H24" s="97"/>
      <c r="I24" s="20"/>
      <c r="J24" s="20"/>
      <c r="K24" s="20"/>
      <c r="L24" s="14"/>
    </row>
    <row r="25" spans="1:12" ht="30" customHeight="1">
      <c r="A25" s="100" t="s">
        <v>224</v>
      </c>
      <c r="B25" s="103">
        <f>IFERROR(IF(B24/B23&gt;100%,100%,B24/B23),0)</f>
        <v>1</v>
      </c>
      <c r="C25" s="103">
        <f>IFERROR(IF(C24/C23&gt;100%,100%,C24/C23),0)</f>
        <v>1</v>
      </c>
      <c r="D25" s="103">
        <f>IFERROR(IF(D24/D23&gt;100%,100%,D24/D23),0)</f>
        <v>0.44</v>
      </c>
      <c r="E25" s="103">
        <f>IFERROR(IF(E24/E23&gt;100%,100%,E24/E23),0)</f>
        <v>0</v>
      </c>
      <c r="F25" s="103">
        <f>IFERROR(IF(F24/F23&gt;100%,100%,F24/F23),0)</f>
        <v>0</v>
      </c>
      <c r="G25" s="104" t="s">
        <v>225</v>
      </c>
      <c r="H25" s="97"/>
      <c r="I25" s="20"/>
      <c r="J25" s="20"/>
      <c r="K25" s="20"/>
      <c r="L25" s="14"/>
    </row>
    <row r="26" spans="1:12" ht="30" customHeight="1">
      <c r="A26" s="100" t="s">
        <v>226</v>
      </c>
      <c r="B26" s="103">
        <f>B24/G23</f>
        <v>0.2</v>
      </c>
      <c r="C26" s="103">
        <f>(C24/$G$23)+B26</f>
        <v>0.4</v>
      </c>
      <c r="D26" s="103">
        <f>(D24/$G$23)+C26</f>
        <v>0.48799999999999999</v>
      </c>
      <c r="E26" s="103"/>
      <c r="F26" s="103"/>
      <c r="G26" s="103">
        <f>MAX(B26:F26)</f>
        <v>0.48799999999999999</v>
      </c>
      <c r="H26" s="97"/>
      <c r="I26" s="20"/>
      <c r="J26" s="20"/>
      <c r="K26" s="20"/>
      <c r="L26" s="14"/>
    </row>
    <row r="27" spans="1:12" ht="30" customHeight="1">
      <c r="A27" s="106"/>
      <c r="B27" s="92"/>
      <c r="C27" s="92"/>
      <c r="D27" s="92"/>
      <c r="E27" s="92"/>
      <c r="F27" s="92"/>
      <c r="G27" s="92"/>
      <c r="H27" s="107"/>
      <c r="I27" s="107"/>
      <c r="J27" s="107"/>
      <c r="K27" s="20"/>
      <c r="L27" s="14"/>
    </row>
    <row r="28" spans="1:12" ht="30" customHeight="1">
      <c r="A28" s="294" t="s">
        <v>227</v>
      </c>
      <c r="B28" s="295"/>
      <c r="C28" s="295"/>
      <c r="D28" s="295"/>
      <c r="E28" s="295"/>
      <c r="F28" s="295"/>
      <c r="G28" s="295"/>
      <c r="H28" s="295"/>
      <c r="I28" s="295"/>
      <c r="J28" s="295"/>
      <c r="K28" s="97"/>
      <c r="L28" s="14"/>
    </row>
    <row r="29" spans="1:12" ht="30" customHeight="1">
      <c r="A29" s="96" t="s">
        <v>228</v>
      </c>
      <c r="B29" s="96" t="s">
        <v>229</v>
      </c>
      <c r="C29" s="96" t="s">
        <v>230</v>
      </c>
      <c r="D29" s="96" t="s">
        <v>231</v>
      </c>
      <c r="E29" s="96" t="s">
        <v>232</v>
      </c>
      <c r="F29" s="294" t="s">
        <v>233</v>
      </c>
      <c r="G29" s="295"/>
      <c r="H29" s="295"/>
      <c r="I29" s="294" t="s">
        <v>234</v>
      </c>
      <c r="J29" s="295"/>
      <c r="K29" s="97"/>
      <c r="L29" s="14"/>
    </row>
    <row r="30" spans="1:12" ht="18.75" customHeight="1">
      <c r="A30" s="109">
        <v>2024</v>
      </c>
      <c r="B30" s="110" t="s">
        <v>235</v>
      </c>
      <c r="C30" s="111">
        <v>0</v>
      </c>
      <c r="D30" s="111">
        <v>0</v>
      </c>
      <c r="E30" s="219">
        <f>IFERROR(IF(D30/C30&gt;100%,100%,D30/C30),0)</f>
        <v>0</v>
      </c>
      <c r="F30" s="289" t="s">
        <v>243</v>
      </c>
      <c r="G30" s="290"/>
      <c r="H30" s="291"/>
      <c r="I30" s="317" t="s">
        <v>243</v>
      </c>
      <c r="J30" s="293"/>
      <c r="K30" s="97"/>
      <c r="L30" s="14"/>
    </row>
    <row r="31" spans="1:12" ht="51.75" customHeight="1">
      <c r="A31" s="109">
        <v>2024</v>
      </c>
      <c r="B31" s="110" t="s">
        <v>238</v>
      </c>
      <c r="C31" s="111">
        <v>1</v>
      </c>
      <c r="D31" s="111">
        <v>1</v>
      </c>
      <c r="E31" s="219">
        <f t="shared" ref="E31:E45" si="0">IFERROR(IF(D31/C31&gt;100%,100%,D31/C31),0)</f>
        <v>1</v>
      </c>
      <c r="F31" s="289" t="s">
        <v>671</v>
      </c>
      <c r="G31" s="290"/>
      <c r="H31" s="291"/>
      <c r="I31" s="292" t="s">
        <v>672</v>
      </c>
      <c r="J31" s="293"/>
      <c r="K31" s="97"/>
      <c r="L31" s="14"/>
    </row>
    <row r="32" spans="1:12" ht="51.75" customHeight="1">
      <c r="A32" s="109">
        <v>2025</v>
      </c>
      <c r="B32" s="110" t="s">
        <v>240</v>
      </c>
      <c r="C32" s="111">
        <v>0.18</v>
      </c>
      <c r="D32" s="71">
        <v>0.18</v>
      </c>
      <c r="E32" s="219">
        <f t="shared" si="0"/>
        <v>1</v>
      </c>
      <c r="F32" s="289" t="s">
        <v>673</v>
      </c>
      <c r="G32" s="290"/>
      <c r="H32" s="291"/>
      <c r="I32" s="292" t="s">
        <v>674</v>
      </c>
      <c r="J32" s="293"/>
      <c r="K32" s="97"/>
      <c r="L32" s="14"/>
    </row>
    <row r="33" spans="1:12" ht="51" customHeight="1">
      <c r="A33" s="109">
        <v>2025</v>
      </c>
      <c r="B33" s="110" t="s">
        <v>242</v>
      </c>
      <c r="C33" s="111">
        <v>0.25</v>
      </c>
      <c r="D33" s="111">
        <v>0.25</v>
      </c>
      <c r="E33" s="219">
        <f t="shared" si="0"/>
        <v>1</v>
      </c>
      <c r="F33" s="289" t="s">
        <v>675</v>
      </c>
      <c r="G33" s="290"/>
      <c r="H33" s="291"/>
      <c r="I33" s="292" t="s">
        <v>674</v>
      </c>
      <c r="J33" s="293"/>
      <c r="K33" s="97"/>
      <c r="L33" s="140"/>
    </row>
    <row r="34" spans="1:12" ht="45" customHeight="1">
      <c r="A34" s="109">
        <v>2025</v>
      </c>
      <c r="B34" s="110" t="s">
        <v>235</v>
      </c>
      <c r="C34" s="111">
        <v>0.27</v>
      </c>
      <c r="D34" s="71">
        <v>0.27</v>
      </c>
      <c r="E34" s="219">
        <f t="shared" si="0"/>
        <v>1</v>
      </c>
      <c r="F34" s="289" t="s">
        <v>676</v>
      </c>
      <c r="G34" s="290"/>
      <c r="H34" s="291"/>
      <c r="I34" s="292" t="s">
        <v>674</v>
      </c>
      <c r="J34" s="293"/>
      <c r="K34" s="97"/>
      <c r="L34" s="14"/>
    </row>
    <row r="35" spans="1:12" ht="92.25" customHeight="1">
      <c r="A35" s="109">
        <v>2025</v>
      </c>
      <c r="B35" s="110" t="s">
        <v>238</v>
      </c>
      <c r="C35" s="111">
        <v>0.3</v>
      </c>
      <c r="D35" s="111">
        <v>0.3</v>
      </c>
      <c r="E35" s="219">
        <f t="shared" si="0"/>
        <v>1</v>
      </c>
      <c r="F35" s="289" t="s">
        <v>677</v>
      </c>
      <c r="G35" s="290"/>
      <c r="H35" s="291"/>
      <c r="I35" s="292" t="s">
        <v>674</v>
      </c>
      <c r="J35" s="293"/>
      <c r="K35" s="97"/>
      <c r="L35" s="14"/>
    </row>
    <row r="36" spans="1:12" ht="30" customHeight="1">
      <c r="A36" s="109">
        <v>2026</v>
      </c>
      <c r="B36" s="110" t="s">
        <v>240</v>
      </c>
      <c r="C36" s="277">
        <v>0.22</v>
      </c>
      <c r="D36" s="277">
        <v>0.22</v>
      </c>
      <c r="E36" s="274">
        <v>1</v>
      </c>
      <c r="F36" s="436" t="s">
        <v>678</v>
      </c>
      <c r="G36" s="348"/>
      <c r="H36" s="386"/>
      <c r="I36" s="437" t="s">
        <v>679</v>
      </c>
      <c r="J36" s="438"/>
      <c r="K36" s="97"/>
      <c r="L36" s="14"/>
    </row>
    <row r="37" spans="1:12" ht="30" customHeight="1">
      <c r="A37" s="109">
        <v>2026</v>
      </c>
      <c r="B37" s="110" t="s">
        <v>242</v>
      </c>
      <c r="C37" s="111">
        <v>0.22</v>
      </c>
      <c r="D37" s="71">
        <v>0.22</v>
      </c>
      <c r="E37" s="219">
        <f t="shared" si="0"/>
        <v>1</v>
      </c>
      <c r="F37" s="289" t="s">
        <v>680</v>
      </c>
      <c r="G37" s="290"/>
      <c r="H37" s="291"/>
      <c r="I37" s="419" t="s">
        <v>679</v>
      </c>
      <c r="J37" s="420"/>
      <c r="K37" s="97"/>
      <c r="L37" s="14"/>
    </row>
    <row r="38" spans="1:12" ht="18.75" customHeight="1">
      <c r="A38" s="109">
        <v>2026</v>
      </c>
      <c r="B38" s="110" t="s">
        <v>235</v>
      </c>
      <c r="C38" s="111">
        <v>0.26</v>
      </c>
      <c r="D38" s="71"/>
      <c r="E38" s="219">
        <f t="shared" si="0"/>
        <v>0</v>
      </c>
      <c r="F38" s="289"/>
      <c r="G38" s="290"/>
      <c r="H38" s="291"/>
      <c r="I38" s="292"/>
      <c r="J38" s="293"/>
      <c r="K38" s="97"/>
      <c r="L38" s="14"/>
    </row>
    <row r="39" spans="1:12" ht="18.75" customHeight="1">
      <c r="A39" s="109">
        <v>2026</v>
      </c>
      <c r="B39" s="110" t="s">
        <v>238</v>
      </c>
      <c r="C39" s="111">
        <v>0.3</v>
      </c>
      <c r="D39" s="71"/>
      <c r="E39" s="219">
        <f t="shared" si="0"/>
        <v>0</v>
      </c>
      <c r="F39" s="289"/>
      <c r="G39" s="290"/>
      <c r="H39" s="291"/>
      <c r="I39" s="292"/>
      <c r="J39" s="293"/>
      <c r="K39" s="97"/>
      <c r="L39" s="14"/>
    </row>
    <row r="40" spans="1:12" ht="18.75" customHeight="1">
      <c r="A40" s="109">
        <v>2027</v>
      </c>
      <c r="B40" s="110" t="s">
        <v>240</v>
      </c>
      <c r="C40" s="111"/>
      <c r="D40" s="71"/>
      <c r="E40" s="219">
        <f t="shared" si="0"/>
        <v>0</v>
      </c>
      <c r="F40" s="289"/>
      <c r="G40" s="290"/>
      <c r="H40" s="291"/>
      <c r="I40" s="292"/>
      <c r="J40" s="293"/>
      <c r="K40" s="97"/>
      <c r="L40" s="14"/>
    </row>
    <row r="41" spans="1:12" ht="18.75" customHeight="1">
      <c r="A41" s="109">
        <v>2027</v>
      </c>
      <c r="B41" s="110" t="s">
        <v>242</v>
      </c>
      <c r="C41" s="111"/>
      <c r="D41" s="71"/>
      <c r="E41" s="219">
        <f t="shared" si="0"/>
        <v>0</v>
      </c>
      <c r="F41" s="289"/>
      <c r="G41" s="290"/>
      <c r="H41" s="291"/>
      <c r="I41" s="292"/>
      <c r="J41" s="293"/>
      <c r="K41" s="97"/>
      <c r="L41" s="14"/>
    </row>
    <row r="42" spans="1:12" ht="18.75" customHeight="1">
      <c r="A42" s="109">
        <v>2027</v>
      </c>
      <c r="B42" s="110" t="s">
        <v>235</v>
      </c>
      <c r="C42" s="111"/>
      <c r="D42" s="71"/>
      <c r="E42" s="219">
        <f t="shared" si="0"/>
        <v>0</v>
      </c>
      <c r="F42" s="289"/>
      <c r="G42" s="290"/>
      <c r="H42" s="291"/>
      <c r="I42" s="292"/>
      <c r="J42" s="293"/>
      <c r="K42" s="97"/>
      <c r="L42" s="14"/>
    </row>
    <row r="43" spans="1:12" ht="18.75" customHeight="1">
      <c r="A43" s="109">
        <v>2027</v>
      </c>
      <c r="B43" s="110" t="s">
        <v>238</v>
      </c>
      <c r="C43" s="111"/>
      <c r="D43" s="71"/>
      <c r="E43" s="219">
        <f t="shared" si="0"/>
        <v>0</v>
      </c>
      <c r="F43" s="289"/>
      <c r="G43" s="290"/>
      <c r="H43" s="291"/>
      <c r="I43" s="292"/>
      <c r="J43" s="293"/>
      <c r="K43" s="97"/>
      <c r="L43" s="14"/>
    </row>
    <row r="44" spans="1:12" ht="18.75" customHeight="1">
      <c r="A44" s="109">
        <v>2028</v>
      </c>
      <c r="B44" s="110" t="s">
        <v>240</v>
      </c>
      <c r="C44" s="111"/>
      <c r="D44" s="71"/>
      <c r="E44" s="219">
        <f t="shared" si="0"/>
        <v>0</v>
      </c>
      <c r="F44" s="289"/>
      <c r="G44" s="290"/>
      <c r="H44" s="291"/>
      <c r="I44" s="292"/>
      <c r="J44" s="293"/>
      <c r="K44" s="97"/>
      <c r="L44" s="14"/>
    </row>
    <row r="45" spans="1:12" ht="18.75" customHeight="1">
      <c r="A45" s="109">
        <v>2028</v>
      </c>
      <c r="B45" s="110" t="s">
        <v>242</v>
      </c>
      <c r="C45" s="111"/>
      <c r="D45" s="71"/>
      <c r="E45" s="219">
        <f t="shared" si="0"/>
        <v>0</v>
      </c>
      <c r="F45" s="289"/>
      <c r="G45" s="290"/>
      <c r="H45" s="291"/>
      <c r="I45" s="292"/>
      <c r="J45" s="293"/>
      <c r="K45" s="141"/>
      <c r="L45" s="56"/>
    </row>
    <row r="49" spans="5:9" ht="15" customHeight="1">
      <c r="E49" s="228"/>
      <c r="F49" s="228"/>
      <c r="G49" s="228"/>
      <c r="H49" s="228"/>
      <c r="I49" s="228"/>
    </row>
    <row r="50" spans="5:9" ht="15" customHeight="1">
      <c r="H50" s="190"/>
      <c r="I50" s="190"/>
    </row>
    <row r="51" spans="5:9" ht="15" customHeight="1">
      <c r="H51" s="190"/>
    </row>
    <row r="52" spans="5:9" ht="15" customHeight="1">
      <c r="H52" s="190"/>
    </row>
    <row r="53" spans="5:9" ht="15" customHeight="1">
      <c r="H53" s="190"/>
    </row>
    <row r="54" spans="5:9" ht="15" customHeight="1">
      <c r="H54" s="190"/>
    </row>
    <row r="59" spans="5:9" ht="15" customHeight="1">
      <c r="G59" s="191"/>
    </row>
  </sheetData>
  <mergeCells count="51">
    <mergeCell ref="C9:J9"/>
    <mergeCell ref="C1:H4"/>
    <mergeCell ref="B6:J6"/>
    <mergeCell ref="B8:J8"/>
    <mergeCell ref="B13:J13"/>
    <mergeCell ref="B7:J7"/>
    <mergeCell ref="B14:J14"/>
    <mergeCell ref="B15:J15"/>
    <mergeCell ref="B10:J10"/>
    <mergeCell ref="B11:J11"/>
    <mergeCell ref="B12:J12"/>
    <mergeCell ref="F29:H29"/>
    <mergeCell ref="I29:J29"/>
    <mergeCell ref="F30:H30"/>
    <mergeCell ref="I30:J30"/>
    <mergeCell ref="F31:H31"/>
    <mergeCell ref="I31:J31"/>
    <mergeCell ref="A28:J28"/>
    <mergeCell ref="B16:J16"/>
    <mergeCell ref="B17:J17"/>
    <mergeCell ref="B18:J18"/>
    <mergeCell ref="B19:J19"/>
    <mergeCell ref="B21:G21"/>
    <mergeCell ref="F38:H38"/>
    <mergeCell ref="I38:J38"/>
    <mergeCell ref="F39:H39"/>
    <mergeCell ref="I39:J39"/>
    <mergeCell ref="F40:H40"/>
    <mergeCell ref="I40:J40"/>
    <mergeCell ref="F35:H35"/>
    <mergeCell ref="I35:J35"/>
    <mergeCell ref="F36:H36"/>
    <mergeCell ref="I36:J36"/>
    <mergeCell ref="F37:H37"/>
    <mergeCell ref="I37:J37"/>
    <mergeCell ref="F32:H32"/>
    <mergeCell ref="I32:J32"/>
    <mergeCell ref="F33:H33"/>
    <mergeCell ref="I33:J33"/>
    <mergeCell ref="F34:H34"/>
    <mergeCell ref="I34:J34"/>
    <mergeCell ref="F44:H44"/>
    <mergeCell ref="I44:J44"/>
    <mergeCell ref="F45:H45"/>
    <mergeCell ref="I45:J45"/>
    <mergeCell ref="F41:H41"/>
    <mergeCell ref="I41:J41"/>
    <mergeCell ref="F42:H42"/>
    <mergeCell ref="I42:J42"/>
    <mergeCell ref="F43:H43"/>
    <mergeCell ref="I43:J43"/>
  </mergeCells>
  <pageMargins left="0.7" right="0.7" top="0.75" bottom="0.75" header="0.3" footer="0.3"/>
  <pageSetup scale="43" orientation="portrait"/>
  <headerFooter>
    <oddFooter>&amp;C&amp;"Helvetica Neue,Regular"&amp;12&amp;K000000&amp;P</oddFooter>
  </headerFooter>
  <ignoredErrors>
    <ignoredError sqref="J3:J4" numberStoredAsText="1"/>
    <ignoredError sqref="B24:F24" formulaRange="1"/>
  </ignoredErrors>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L45"/>
  <sheetViews>
    <sheetView showGridLines="0" topLeftCell="A13" workbookViewId="0">
      <selection activeCell="D37" sqref="D37"/>
    </sheetView>
  </sheetViews>
  <sheetFormatPr baseColWidth="10" defaultColWidth="10.85546875" defaultRowHeight="15" customHeight="1"/>
  <cols>
    <col min="1" max="1" width="45" style="1" customWidth="1"/>
    <col min="2" max="10" width="21.42578125" style="1" customWidth="1"/>
    <col min="11" max="13" width="10.85546875" style="1" customWidth="1"/>
    <col min="14" max="16384" width="10.85546875" style="1"/>
  </cols>
  <sheetData>
    <row r="1" spans="1:12" ht="23.25" customHeight="1">
      <c r="A1" s="6"/>
      <c r="B1" s="76"/>
      <c r="C1" s="301" t="s">
        <v>189</v>
      </c>
      <c r="D1" s="302"/>
      <c r="E1" s="302"/>
      <c r="F1" s="302"/>
      <c r="G1" s="302"/>
      <c r="H1" s="302"/>
      <c r="I1" s="77" t="s">
        <v>1</v>
      </c>
      <c r="J1" s="78" t="s">
        <v>2</v>
      </c>
      <c r="K1" s="9"/>
      <c r="L1" s="10"/>
    </row>
    <row r="2" spans="1:12" ht="23.25" customHeight="1">
      <c r="A2" s="11"/>
      <c r="B2" s="79"/>
      <c r="C2" s="303"/>
      <c r="D2" s="303"/>
      <c r="E2" s="303"/>
      <c r="F2" s="303"/>
      <c r="G2" s="303"/>
      <c r="H2" s="303"/>
      <c r="I2" s="80" t="s">
        <v>3</v>
      </c>
      <c r="J2" s="81">
        <v>4</v>
      </c>
      <c r="K2" s="11"/>
      <c r="L2" s="14"/>
    </row>
    <row r="3" spans="1:12" ht="23.25" customHeight="1">
      <c r="A3" s="11"/>
      <c r="B3" s="79"/>
      <c r="C3" s="303"/>
      <c r="D3" s="303"/>
      <c r="E3" s="303"/>
      <c r="F3" s="303"/>
      <c r="G3" s="303"/>
      <c r="H3" s="303"/>
      <c r="I3" s="80" t="s">
        <v>4</v>
      </c>
      <c r="J3" s="179" t="s">
        <v>5</v>
      </c>
      <c r="K3" s="11"/>
      <c r="L3" s="14"/>
    </row>
    <row r="4" spans="1:12" ht="23.25" customHeight="1">
      <c r="A4" s="15"/>
      <c r="B4" s="82"/>
      <c r="C4" s="304"/>
      <c r="D4" s="304"/>
      <c r="E4" s="304"/>
      <c r="F4" s="304"/>
      <c r="G4" s="304"/>
      <c r="H4" s="304"/>
      <c r="I4" s="83" t="s">
        <v>6</v>
      </c>
      <c r="J4" s="180" t="s">
        <v>7</v>
      </c>
      <c r="K4" s="11"/>
      <c r="L4" s="14"/>
    </row>
    <row r="5" spans="1:12" ht="29.25" customHeight="1">
      <c r="A5" s="84"/>
      <c r="B5" s="85"/>
      <c r="C5" s="85"/>
      <c r="D5" s="85"/>
      <c r="E5" s="85"/>
      <c r="F5" s="85"/>
      <c r="G5" s="85"/>
      <c r="H5" s="85"/>
      <c r="I5" s="86"/>
      <c r="J5" s="139"/>
      <c r="K5" s="20"/>
      <c r="L5" s="14"/>
    </row>
    <row r="6" spans="1:12" ht="29.25" customHeight="1">
      <c r="A6" s="88" t="s">
        <v>317</v>
      </c>
      <c r="B6" s="305" t="s">
        <v>140</v>
      </c>
      <c r="C6" s="306"/>
      <c r="D6" s="306"/>
      <c r="E6" s="306"/>
      <c r="F6" s="306"/>
      <c r="G6" s="306"/>
      <c r="H6" s="306"/>
      <c r="I6" s="306"/>
      <c r="J6" s="306"/>
      <c r="K6" s="97"/>
      <c r="L6" s="14"/>
    </row>
    <row r="7" spans="1:12" ht="29.25" customHeight="1">
      <c r="A7" s="258" t="s">
        <v>190</v>
      </c>
      <c r="B7" s="314" t="s">
        <v>269</v>
      </c>
      <c r="C7" s="315"/>
      <c r="D7" s="315"/>
      <c r="E7" s="315"/>
      <c r="F7" s="315"/>
      <c r="G7" s="315"/>
      <c r="H7" s="315"/>
      <c r="I7" s="315"/>
      <c r="J7" s="316"/>
      <c r="K7" s="97"/>
      <c r="L7" s="14"/>
    </row>
    <row r="8" spans="1:12" ht="29.25" customHeight="1">
      <c r="A8" s="88" t="s">
        <v>319</v>
      </c>
      <c r="B8" s="305" t="s">
        <v>643</v>
      </c>
      <c r="C8" s="306"/>
      <c r="D8" s="306"/>
      <c r="E8" s="306"/>
      <c r="F8" s="306"/>
      <c r="G8" s="306"/>
      <c r="H8" s="306"/>
      <c r="I8" s="306"/>
      <c r="J8" s="306"/>
      <c r="K8" s="97"/>
      <c r="L8" s="14"/>
    </row>
    <row r="9" spans="1:12" ht="29.25" customHeight="1">
      <c r="A9" s="88" t="s">
        <v>320</v>
      </c>
      <c r="B9" s="90" t="s">
        <v>681</v>
      </c>
      <c r="C9" s="307" t="s">
        <v>682</v>
      </c>
      <c r="D9" s="308"/>
      <c r="E9" s="308"/>
      <c r="F9" s="308"/>
      <c r="G9" s="308"/>
      <c r="H9" s="308"/>
      <c r="I9" s="308"/>
      <c r="J9" s="309"/>
      <c r="K9" s="97"/>
      <c r="L9" s="14"/>
    </row>
    <row r="10" spans="1:12" ht="29.25" customHeight="1">
      <c r="A10" s="88" t="s">
        <v>323</v>
      </c>
      <c r="B10" s="305" t="s">
        <v>683</v>
      </c>
      <c r="C10" s="306"/>
      <c r="D10" s="306"/>
      <c r="E10" s="306"/>
      <c r="F10" s="306"/>
      <c r="G10" s="306"/>
      <c r="H10" s="306"/>
      <c r="I10" s="306"/>
      <c r="J10" s="306"/>
      <c r="K10" s="97"/>
      <c r="L10" s="14"/>
    </row>
    <row r="11" spans="1:12" ht="29.25" customHeight="1">
      <c r="A11" s="88" t="s">
        <v>325</v>
      </c>
      <c r="B11" s="305" t="s">
        <v>684</v>
      </c>
      <c r="C11" s="306"/>
      <c r="D11" s="306"/>
      <c r="E11" s="306"/>
      <c r="F11" s="306"/>
      <c r="G11" s="306"/>
      <c r="H11" s="306"/>
      <c r="I11" s="306"/>
      <c r="J11" s="306"/>
      <c r="K11" s="97"/>
      <c r="L11" s="14"/>
    </row>
    <row r="12" spans="1:12" ht="29.25" customHeight="1">
      <c r="A12" s="88" t="s">
        <v>200</v>
      </c>
      <c r="B12" s="305" t="s">
        <v>667</v>
      </c>
      <c r="C12" s="306"/>
      <c r="D12" s="306"/>
      <c r="E12" s="306"/>
      <c r="F12" s="306"/>
      <c r="G12" s="306"/>
      <c r="H12" s="306"/>
      <c r="I12" s="306"/>
      <c r="J12" s="306"/>
      <c r="K12" s="97"/>
      <c r="L12" s="14"/>
    </row>
    <row r="13" spans="1:12" ht="29.25" customHeight="1">
      <c r="A13" s="88" t="s">
        <v>202</v>
      </c>
      <c r="B13" s="305" t="s">
        <v>203</v>
      </c>
      <c r="C13" s="306"/>
      <c r="D13" s="306"/>
      <c r="E13" s="306"/>
      <c r="F13" s="306"/>
      <c r="G13" s="306"/>
      <c r="H13" s="306"/>
      <c r="I13" s="306"/>
      <c r="J13" s="306"/>
      <c r="K13" s="97"/>
      <c r="L13" s="14"/>
    </row>
    <row r="14" spans="1:12" ht="29.25" customHeight="1">
      <c r="A14" s="88" t="s">
        <v>204</v>
      </c>
      <c r="B14" s="311" t="s">
        <v>205</v>
      </c>
      <c r="C14" s="312"/>
      <c r="D14" s="312"/>
      <c r="E14" s="312"/>
      <c r="F14" s="312"/>
      <c r="G14" s="312"/>
      <c r="H14" s="312"/>
      <c r="I14" s="312"/>
      <c r="J14" s="313"/>
      <c r="K14" s="97"/>
      <c r="L14" s="14"/>
    </row>
    <row r="15" spans="1:12" ht="29.25" customHeight="1">
      <c r="A15" s="88" t="s">
        <v>206</v>
      </c>
      <c r="B15" s="305" t="s">
        <v>685</v>
      </c>
      <c r="C15" s="306"/>
      <c r="D15" s="306"/>
      <c r="E15" s="306"/>
      <c r="F15" s="306"/>
      <c r="G15" s="306"/>
      <c r="H15" s="306"/>
      <c r="I15" s="306"/>
      <c r="J15" s="306"/>
      <c r="K15" s="97"/>
      <c r="L15" s="14"/>
    </row>
    <row r="16" spans="1:12" ht="29.25" customHeight="1">
      <c r="A16" s="88" t="s">
        <v>208</v>
      </c>
      <c r="B16" s="305" t="s">
        <v>686</v>
      </c>
      <c r="C16" s="306"/>
      <c r="D16" s="306"/>
      <c r="E16" s="306"/>
      <c r="F16" s="306"/>
      <c r="G16" s="306"/>
      <c r="H16" s="306"/>
      <c r="I16" s="306"/>
      <c r="J16" s="306"/>
      <c r="K16" s="97"/>
      <c r="L16" s="14"/>
    </row>
    <row r="17" spans="1:12" ht="29.25" customHeight="1">
      <c r="A17" s="88" t="s">
        <v>210</v>
      </c>
      <c r="B17" s="305" t="s">
        <v>138</v>
      </c>
      <c r="C17" s="306"/>
      <c r="D17" s="306"/>
      <c r="E17" s="306"/>
      <c r="F17" s="306"/>
      <c r="G17" s="306"/>
      <c r="H17" s="306"/>
      <c r="I17" s="306"/>
      <c r="J17" s="306"/>
      <c r="K17" s="97"/>
      <c r="L17" s="14"/>
    </row>
    <row r="18" spans="1:12" ht="29.25" customHeight="1">
      <c r="A18" s="88" t="s">
        <v>330</v>
      </c>
      <c r="B18" s="305" t="s">
        <v>687</v>
      </c>
      <c r="C18" s="306"/>
      <c r="D18" s="306"/>
      <c r="E18" s="306"/>
      <c r="F18" s="310"/>
      <c r="G18" s="306"/>
      <c r="H18" s="306"/>
      <c r="I18" s="306"/>
      <c r="J18" s="306"/>
      <c r="K18" s="97"/>
      <c r="L18" s="14"/>
    </row>
    <row r="19" spans="1:12" ht="29.25" customHeight="1">
      <c r="A19" s="88" t="s">
        <v>213</v>
      </c>
      <c r="B19" s="305" t="s">
        <v>214</v>
      </c>
      <c r="C19" s="306"/>
      <c r="D19" s="306"/>
      <c r="E19" s="306"/>
      <c r="F19" s="306"/>
      <c r="G19" s="306"/>
      <c r="H19" s="306"/>
      <c r="I19" s="306"/>
      <c r="J19" s="306"/>
      <c r="K19" s="97"/>
      <c r="L19" s="14"/>
    </row>
    <row r="20" spans="1:12" ht="29.25" customHeight="1">
      <c r="A20" s="91"/>
      <c r="B20" s="92"/>
      <c r="C20" s="92"/>
      <c r="D20" s="92"/>
      <c r="E20" s="92"/>
      <c r="F20" s="92"/>
      <c r="G20" s="92"/>
      <c r="H20" s="93"/>
      <c r="I20" s="93"/>
      <c r="J20" s="93"/>
      <c r="K20" s="20"/>
      <c r="L20" s="14"/>
    </row>
    <row r="21" spans="1:12" ht="29.25" customHeight="1">
      <c r="A21" s="95"/>
      <c r="B21" s="294" t="s">
        <v>215</v>
      </c>
      <c r="C21" s="295"/>
      <c r="D21" s="295"/>
      <c r="E21" s="295"/>
      <c r="F21" s="295"/>
      <c r="G21" s="295"/>
      <c r="H21" s="97"/>
      <c r="I21" s="20"/>
      <c r="J21" s="20"/>
      <c r="K21" s="20"/>
      <c r="L21" s="14"/>
    </row>
    <row r="22" spans="1:12" ht="29.25" customHeight="1">
      <c r="A22" s="98"/>
      <c r="B22" s="99" t="s">
        <v>216</v>
      </c>
      <c r="C22" s="99" t="s">
        <v>217</v>
      </c>
      <c r="D22" s="99" t="s">
        <v>218</v>
      </c>
      <c r="E22" s="99" t="s">
        <v>219</v>
      </c>
      <c r="F22" s="99" t="s">
        <v>220</v>
      </c>
      <c r="G22" s="99" t="s">
        <v>221</v>
      </c>
      <c r="H22" s="97"/>
      <c r="I22" s="20"/>
      <c r="J22" s="20"/>
      <c r="K22" s="20"/>
      <c r="L22" s="14"/>
    </row>
    <row r="23" spans="1:12" ht="29.25" customHeight="1">
      <c r="A23" s="100" t="s">
        <v>222</v>
      </c>
      <c r="B23" s="35">
        <v>1</v>
      </c>
      <c r="C23" s="35">
        <v>1</v>
      </c>
      <c r="D23" s="35">
        <v>1</v>
      </c>
      <c r="E23" s="35">
        <v>1</v>
      </c>
      <c r="F23" s="35">
        <v>1</v>
      </c>
      <c r="G23" s="199">
        <f>SUM(B23:F23)</f>
        <v>5</v>
      </c>
      <c r="H23" s="97"/>
      <c r="I23" s="20"/>
      <c r="J23" s="20"/>
      <c r="K23" s="20"/>
      <c r="L23" s="14"/>
    </row>
    <row r="24" spans="1:12" ht="29.25" customHeight="1">
      <c r="A24" s="100" t="s">
        <v>223</v>
      </c>
      <c r="B24" s="225">
        <f>SUM(D30:D31)</f>
        <v>1</v>
      </c>
      <c r="C24" s="225">
        <f>SUM(D32:D35)</f>
        <v>1</v>
      </c>
      <c r="D24" s="225">
        <f>SUM(D36:D39)</f>
        <v>0.42</v>
      </c>
      <c r="E24" s="225">
        <f>SUM(D40:D43)</f>
        <v>0</v>
      </c>
      <c r="F24" s="225">
        <f>SUM(D44:D45)</f>
        <v>0</v>
      </c>
      <c r="G24" s="199">
        <f>SUM(B24:F24)</f>
        <v>2.42</v>
      </c>
      <c r="H24" s="97"/>
      <c r="I24" s="20"/>
      <c r="J24" s="20"/>
      <c r="K24" s="20"/>
      <c r="L24" s="14"/>
    </row>
    <row r="25" spans="1:12" ht="29.25" customHeight="1">
      <c r="A25" s="100" t="s">
        <v>224</v>
      </c>
      <c r="B25" s="103">
        <f>IFERROR(IF(B24/B23&gt;100%,100%,B24/B23),0)</f>
        <v>1</v>
      </c>
      <c r="C25" s="103">
        <f>IFERROR(IF(C24/C23&gt;100%,100%,C24/C23),0)</f>
        <v>1</v>
      </c>
      <c r="D25" s="103">
        <f>IFERROR(IF(D24/D23&gt;100%,100%,D24/D23),0)</f>
        <v>0.42</v>
      </c>
      <c r="E25" s="103">
        <f>IFERROR(IF(E24/E23&gt;100%,100%,E24/E23),0)</f>
        <v>0</v>
      </c>
      <c r="F25" s="103">
        <f>IFERROR(IF(F24/F23&gt;100%,100%,F24/F23),0)</f>
        <v>0</v>
      </c>
      <c r="G25" s="104" t="s">
        <v>225</v>
      </c>
      <c r="H25" s="97"/>
      <c r="I25" s="20"/>
      <c r="J25" s="20"/>
      <c r="K25" s="20"/>
      <c r="L25" s="14"/>
    </row>
    <row r="26" spans="1:12" ht="29.25" customHeight="1">
      <c r="A26" s="100" t="s">
        <v>226</v>
      </c>
      <c r="B26" s="103">
        <f>B24/G23</f>
        <v>0.2</v>
      </c>
      <c r="C26" s="103">
        <f>(C24/$G$23)+B26</f>
        <v>0.4</v>
      </c>
      <c r="D26" s="103">
        <f>(D24/$G$23)+C26</f>
        <v>0.48399999999999999</v>
      </c>
      <c r="E26" s="103"/>
      <c r="F26" s="103"/>
      <c r="G26" s="103">
        <f>MAX(B26:F26)</f>
        <v>0.48399999999999999</v>
      </c>
      <c r="H26" s="97"/>
      <c r="I26" s="20"/>
      <c r="J26" s="20"/>
      <c r="K26" s="20"/>
      <c r="L26" s="14"/>
    </row>
    <row r="27" spans="1:12" ht="29.25" customHeight="1">
      <c r="A27" s="106"/>
      <c r="B27" s="92"/>
      <c r="C27" s="92"/>
      <c r="D27" s="92"/>
      <c r="E27" s="92"/>
      <c r="F27" s="92"/>
      <c r="G27" s="92"/>
      <c r="H27" s="107"/>
      <c r="I27" s="107"/>
      <c r="J27" s="107"/>
      <c r="K27" s="20"/>
      <c r="L27" s="14"/>
    </row>
    <row r="28" spans="1:12" ht="29.25" customHeight="1">
      <c r="A28" s="294" t="s">
        <v>227</v>
      </c>
      <c r="B28" s="295"/>
      <c r="C28" s="295"/>
      <c r="D28" s="295"/>
      <c r="E28" s="295"/>
      <c r="F28" s="295"/>
      <c r="G28" s="295"/>
      <c r="H28" s="295"/>
      <c r="I28" s="295"/>
      <c r="J28" s="295"/>
      <c r="K28" s="97"/>
      <c r="L28" s="14"/>
    </row>
    <row r="29" spans="1:12" ht="30" customHeight="1">
      <c r="A29" s="96" t="s">
        <v>228</v>
      </c>
      <c r="B29" s="96" t="s">
        <v>229</v>
      </c>
      <c r="C29" s="96" t="s">
        <v>230</v>
      </c>
      <c r="D29" s="96" t="s">
        <v>231</v>
      </c>
      <c r="E29" s="96" t="s">
        <v>232</v>
      </c>
      <c r="F29" s="294" t="s">
        <v>233</v>
      </c>
      <c r="G29" s="295"/>
      <c r="H29" s="295"/>
      <c r="I29" s="294" t="s">
        <v>234</v>
      </c>
      <c r="J29" s="295"/>
      <c r="K29" s="97"/>
      <c r="L29" s="14"/>
    </row>
    <row r="30" spans="1:12" ht="18.75" customHeight="1">
      <c r="A30" s="109">
        <v>2024</v>
      </c>
      <c r="B30" s="110" t="s">
        <v>235</v>
      </c>
      <c r="C30" s="111">
        <v>0</v>
      </c>
      <c r="D30" s="111">
        <v>0</v>
      </c>
      <c r="E30" s="192">
        <f>IFERROR(IF(D30/C30&gt;100%,100%,D30/C30),0)</f>
        <v>0</v>
      </c>
      <c r="F30" s="289" t="s">
        <v>243</v>
      </c>
      <c r="G30" s="290"/>
      <c r="H30" s="291"/>
      <c r="I30" s="317" t="s">
        <v>243</v>
      </c>
      <c r="J30" s="293"/>
      <c r="K30" s="97"/>
      <c r="L30" s="14"/>
    </row>
    <row r="31" spans="1:12" ht="48.75" customHeight="1">
      <c r="A31" s="109">
        <v>2024</v>
      </c>
      <c r="B31" s="110" t="s">
        <v>238</v>
      </c>
      <c r="C31" s="111">
        <v>1</v>
      </c>
      <c r="D31" s="111">
        <v>1</v>
      </c>
      <c r="E31" s="192">
        <f t="shared" ref="E31:E45" si="0">IFERROR(IF(D31/C31&gt;100%,100%,D31/C31),0)</f>
        <v>1</v>
      </c>
      <c r="F31" s="289" t="s">
        <v>688</v>
      </c>
      <c r="G31" s="290"/>
      <c r="H31" s="291"/>
      <c r="I31" s="292" t="s">
        <v>672</v>
      </c>
      <c r="J31" s="293"/>
      <c r="K31" s="97"/>
      <c r="L31" s="14"/>
    </row>
    <row r="32" spans="1:12" ht="48.75" customHeight="1">
      <c r="A32" s="109">
        <v>2025</v>
      </c>
      <c r="B32" s="110" t="s">
        <v>240</v>
      </c>
      <c r="C32" s="111">
        <v>0.11</v>
      </c>
      <c r="D32" s="71">
        <v>0.11</v>
      </c>
      <c r="E32" s="192">
        <f t="shared" si="0"/>
        <v>1</v>
      </c>
      <c r="F32" s="289" t="s">
        <v>689</v>
      </c>
      <c r="G32" s="290"/>
      <c r="H32" s="291"/>
      <c r="I32" s="292" t="s">
        <v>674</v>
      </c>
      <c r="J32" s="293"/>
      <c r="K32" s="97"/>
      <c r="L32" s="14"/>
    </row>
    <row r="33" spans="1:12" ht="62.25" customHeight="1">
      <c r="A33" s="109">
        <v>2025</v>
      </c>
      <c r="B33" s="110" t="s">
        <v>242</v>
      </c>
      <c r="C33" s="111">
        <v>0.28000000000000003</v>
      </c>
      <c r="D33" s="71">
        <v>0.28000000000000003</v>
      </c>
      <c r="E33" s="192">
        <f t="shared" si="0"/>
        <v>1</v>
      </c>
      <c r="F33" s="289" t="s">
        <v>690</v>
      </c>
      <c r="G33" s="290"/>
      <c r="H33" s="291"/>
      <c r="I33" s="292" t="s">
        <v>674</v>
      </c>
      <c r="J33" s="293"/>
      <c r="K33" s="97"/>
      <c r="L33" s="140"/>
    </row>
    <row r="34" spans="1:12" ht="47.25" customHeight="1">
      <c r="A34" s="109">
        <v>2025</v>
      </c>
      <c r="B34" s="110" t="s">
        <v>235</v>
      </c>
      <c r="C34" s="111">
        <v>0.28000000000000003</v>
      </c>
      <c r="D34" s="71">
        <v>0.28000000000000003</v>
      </c>
      <c r="E34" s="192">
        <f t="shared" si="0"/>
        <v>1</v>
      </c>
      <c r="F34" s="376" t="s">
        <v>691</v>
      </c>
      <c r="G34" s="377"/>
      <c r="H34" s="378"/>
      <c r="I34" s="287" t="s">
        <v>674</v>
      </c>
      <c r="J34" s="288"/>
      <c r="K34" s="97"/>
      <c r="L34" s="14"/>
    </row>
    <row r="35" spans="1:12" ht="108.75" customHeight="1">
      <c r="A35" s="109">
        <v>2025</v>
      </c>
      <c r="B35" s="110" t="s">
        <v>238</v>
      </c>
      <c r="C35" s="111">
        <v>0.33</v>
      </c>
      <c r="D35" s="71">
        <v>0.33</v>
      </c>
      <c r="E35" s="192">
        <f t="shared" si="0"/>
        <v>1</v>
      </c>
      <c r="F35" s="379" t="s">
        <v>692</v>
      </c>
      <c r="G35" s="380"/>
      <c r="H35" s="381"/>
      <c r="I35" s="299" t="s">
        <v>674</v>
      </c>
      <c r="J35" s="300"/>
      <c r="K35" s="97"/>
      <c r="L35" s="14"/>
    </row>
    <row r="36" spans="1:12" ht="45" customHeight="1">
      <c r="A36" s="109">
        <v>2026</v>
      </c>
      <c r="B36" s="110" t="s">
        <v>240</v>
      </c>
      <c r="C36" s="111">
        <v>0.21</v>
      </c>
      <c r="D36" s="277">
        <v>0.21</v>
      </c>
      <c r="E36" s="274">
        <v>1</v>
      </c>
      <c r="F36" s="436" t="s">
        <v>693</v>
      </c>
      <c r="G36" s="348"/>
      <c r="H36" s="386"/>
      <c r="I36" s="437" t="s">
        <v>679</v>
      </c>
      <c r="J36" s="438"/>
      <c r="K36" s="97"/>
      <c r="L36" s="14"/>
    </row>
    <row r="37" spans="1:12" ht="60" customHeight="1">
      <c r="A37" s="109">
        <v>2026</v>
      </c>
      <c r="B37" s="110" t="s">
        <v>242</v>
      </c>
      <c r="C37" s="111">
        <v>0.21</v>
      </c>
      <c r="D37" s="277">
        <v>0.21</v>
      </c>
      <c r="E37" s="274">
        <v>1</v>
      </c>
      <c r="F37" s="436" t="s">
        <v>694</v>
      </c>
      <c r="G37" s="348"/>
      <c r="H37" s="465"/>
      <c r="I37" s="419" t="s">
        <v>679</v>
      </c>
      <c r="J37" s="420"/>
      <c r="K37" s="97"/>
      <c r="L37" s="14"/>
    </row>
    <row r="38" spans="1:12" ht="18.75" customHeight="1">
      <c r="A38" s="109">
        <v>2026</v>
      </c>
      <c r="B38" s="110" t="s">
        <v>235</v>
      </c>
      <c r="C38" s="111">
        <v>0.28999999999999998</v>
      </c>
      <c r="D38" s="71"/>
      <c r="E38" s="192">
        <f t="shared" si="0"/>
        <v>0</v>
      </c>
      <c r="F38" s="289"/>
      <c r="G38" s="290"/>
      <c r="H38" s="291"/>
      <c r="I38" s="292"/>
      <c r="J38" s="293"/>
      <c r="K38" s="97"/>
      <c r="L38" s="14"/>
    </row>
    <row r="39" spans="1:12" ht="18.75" customHeight="1">
      <c r="A39" s="109">
        <v>2026</v>
      </c>
      <c r="B39" s="110" t="s">
        <v>238</v>
      </c>
      <c r="C39" s="111">
        <v>0.28999999999999998</v>
      </c>
      <c r="D39" s="71"/>
      <c r="E39" s="192">
        <f t="shared" si="0"/>
        <v>0</v>
      </c>
      <c r="F39" s="289"/>
      <c r="G39" s="290"/>
      <c r="H39" s="291"/>
      <c r="I39" s="292"/>
      <c r="J39" s="293"/>
      <c r="K39" s="97"/>
      <c r="L39" s="14"/>
    </row>
    <row r="40" spans="1:12" ht="18.75" customHeight="1">
      <c r="A40" s="109">
        <v>2027</v>
      </c>
      <c r="B40" s="110" t="s">
        <v>240</v>
      </c>
      <c r="C40" s="111"/>
      <c r="D40" s="71"/>
      <c r="E40" s="192">
        <f t="shared" si="0"/>
        <v>0</v>
      </c>
      <c r="F40" s="289"/>
      <c r="G40" s="290"/>
      <c r="H40" s="291"/>
      <c r="I40" s="292"/>
      <c r="J40" s="293"/>
      <c r="K40" s="97"/>
      <c r="L40" s="14"/>
    </row>
    <row r="41" spans="1:12" ht="18.75" customHeight="1">
      <c r="A41" s="109">
        <v>2027</v>
      </c>
      <c r="B41" s="110" t="s">
        <v>242</v>
      </c>
      <c r="C41" s="111"/>
      <c r="D41" s="71"/>
      <c r="E41" s="192">
        <f t="shared" si="0"/>
        <v>0</v>
      </c>
      <c r="F41" s="289"/>
      <c r="G41" s="290"/>
      <c r="H41" s="291"/>
      <c r="I41" s="292"/>
      <c r="J41" s="293"/>
      <c r="K41" s="97"/>
      <c r="L41" s="14"/>
    </row>
    <row r="42" spans="1:12" ht="18.75" customHeight="1">
      <c r="A42" s="109">
        <v>2027</v>
      </c>
      <c r="B42" s="110" t="s">
        <v>235</v>
      </c>
      <c r="C42" s="111"/>
      <c r="D42" s="71"/>
      <c r="E42" s="192">
        <f t="shared" si="0"/>
        <v>0</v>
      </c>
      <c r="F42" s="289"/>
      <c r="G42" s="290"/>
      <c r="H42" s="291"/>
      <c r="I42" s="292"/>
      <c r="J42" s="293"/>
      <c r="K42" s="97"/>
      <c r="L42" s="14"/>
    </row>
    <row r="43" spans="1:12" ht="18.75" customHeight="1">
      <c r="A43" s="109">
        <v>2027</v>
      </c>
      <c r="B43" s="110" t="s">
        <v>238</v>
      </c>
      <c r="C43" s="111"/>
      <c r="D43" s="71"/>
      <c r="E43" s="192">
        <f t="shared" si="0"/>
        <v>0</v>
      </c>
      <c r="F43" s="289"/>
      <c r="G43" s="290"/>
      <c r="H43" s="291"/>
      <c r="I43" s="292"/>
      <c r="J43" s="293"/>
      <c r="K43" s="97"/>
      <c r="L43" s="14"/>
    </row>
    <row r="44" spans="1:12" ht="18.75" customHeight="1">
      <c r="A44" s="109">
        <v>2028</v>
      </c>
      <c r="B44" s="110" t="s">
        <v>240</v>
      </c>
      <c r="C44" s="111"/>
      <c r="D44" s="71"/>
      <c r="E44" s="192">
        <f t="shared" si="0"/>
        <v>0</v>
      </c>
      <c r="F44" s="289"/>
      <c r="G44" s="290"/>
      <c r="H44" s="291"/>
      <c r="I44" s="292"/>
      <c r="J44" s="293"/>
      <c r="K44" s="97"/>
      <c r="L44" s="14"/>
    </row>
    <row r="45" spans="1:12" ht="18.75" customHeight="1">
      <c r="A45" s="109">
        <v>2028</v>
      </c>
      <c r="B45" s="110" t="s">
        <v>242</v>
      </c>
      <c r="C45" s="111"/>
      <c r="D45" s="71"/>
      <c r="E45" s="192">
        <f t="shared" si="0"/>
        <v>0</v>
      </c>
      <c r="F45" s="289"/>
      <c r="G45" s="290"/>
      <c r="H45" s="291"/>
      <c r="I45" s="292"/>
      <c r="J45" s="293"/>
      <c r="K45" s="141"/>
      <c r="L45" s="56"/>
    </row>
  </sheetData>
  <mergeCells count="51">
    <mergeCell ref="C1:H4"/>
    <mergeCell ref="C9:J9"/>
    <mergeCell ref="B13:J13"/>
    <mergeCell ref="B6:J6"/>
    <mergeCell ref="B8:J8"/>
    <mergeCell ref="B10:J10"/>
    <mergeCell ref="B11:J11"/>
    <mergeCell ref="B12:J12"/>
    <mergeCell ref="B7:J7"/>
    <mergeCell ref="F29:H29"/>
    <mergeCell ref="I29:J29"/>
    <mergeCell ref="F30:H30"/>
    <mergeCell ref="I30:J30"/>
    <mergeCell ref="F31:H31"/>
    <mergeCell ref="I31:J31"/>
    <mergeCell ref="B14:J14"/>
    <mergeCell ref="A28:J28"/>
    <mergeCell ref="B21:G21"/>
    <mergeCell ref="B16:J16"/>
    <mergeCell ref="B17:J17"/>
    <mergeCell ref="B18:J18"/>
    <mergeCell ref="B19:J19"/>
    <mergeCell ref="B15:J15"/>
    <mergeCell ref="F35:H35"/>
    <mergeCell ref="I35:J35"/>
    <mergeCell ref="F36:H36"/>
    <mergeCell ref="I36:J36"/>
    <mergeCell ref="F37:H37"/>
    <mergeCell ref="I37:J37"/>
    <mergeCell ref="F32:H32"/>
    <mergeCell ref="I32:J32"/>
    <mergeCell ref="F33:H33"/>
    <mergeCell ref="I33:J33"/>
    <mergeCell ref="F34:H34"/>
    <mergeCell ref="I34:J34"/>
    <mergeCell ref="F38:H38"/>
    <mergeCell ref="I38:J38"/>
    <mergeCell ref="F39:H39"/>
    <mergeCell ref="F45:H45"/>
    <mergeCell ref="I45:J45"/>
    <mergeCell ref="I42:J42"/>
    <mergeCell ref="F43:H43"/>
    <mergeCell ref="I43:J43"/>
    <mergeCell ref="F44:H44"/>
    <mergeCell ref="I44:J44"/>
    <mergeCell ref="F40:H40"/>
    <mergeCell ref="I40:J40"/>
    <mergeCell ref="F41:H41"/>
    <mergeCell ref="I41:J41"/>
    <mergeCell ref="F42:H42"/>
    <mergeCell ref="I39:J39"/>
  </mergeCells>
  <pageMargins left="0.7" right="0.7" top="0.75" bottom="0.75" header="0.3" footer="0.3"/>
  <pageSetup scale="43" orientation="portrait"/>
  <headerFooter>
    <oddFooter>&amp;C&amp;"Helvetica Neue,Regular"&amp;12&amp;K000000&amp;P</oddFooter>
  </headerFooter>
  <ignoredErrors>
    <ignoredError sqref="J3:J4" numberStoredAsText="1"/>
    <ignoredError sqref="B24:C24" formulaRange="1"/>
  </ignoredErrors>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L45"/>
  <sheetViews>
    <sheetView showGridLines="0" topLeftCell="A15" workbookViewId="0">
      <selection activeCell="D26" sqref="D26"/>
    </sheetView>
  </sheetViews>
  <sheetFormatPr baseColWidth="10" defaultColWidth="10.85546875" defaultRowHeight="15" customHeight="1"/>
  <cols>
    <col min="1" max="1" width="45.42578125" style="1" customWidth="1"/>
    <col min="2" max="10" width="21.42578125" style="1" customWidth="1"/>
    <col min="11" max="13" width="10.85546875" style="1" customWidth="1"/>
    <col min="14" max="16384" width="10.85546875" style="1"/>
  </cols>
  <sheetData>
    <row r="1" spans="1:12" ht="23.25" customHeight="1">
      <c r="A1" s="6"/>
      <c r="B1" s="76"/>
      <c r="C1" s="301" t="s">
        <v>189</v>
      </c>
      <c r="D1" s="302"/>
      <c r="E1" s="302"/>
      <c r="F1" s="302"/>
      <c r="G1" s="302"/>
      <c r="H1" s="302"/>
      <c r="I1" s="77" t="s">
        <v>1</v>
      </c>
      <c r="J1" s="78" t="s">
        <v>2</v>
      </c>
      <c r="K1" s="9"/>
      <c r="L1" s="10"/>
    </row>
    <row r="2" spans="1:12" ht="23.25" customHeight="1">
      <c r="A2" s="11"/>
      <c r="B2" s="79"/>
      <c r="C2" s="303"/>
      <c r="D2" s="303"/>
      <c r="E2" s="303"/>
      <c r="F2" s="303"/>
      <c r="G2" s="303"/>
      <c r="H2" s="303"/>
      <c r="I2" s="80" t="s">
        <v>3</v>
      </c>
      <c r="J2" s="81">
        <v>4</v>
      </c>
      <c r="K2" s="11"/>
      <c r="L2" s="14"/>
    </row>
    <row r="3" spans="1:12" ht="23.25" customHeight="1">
      <c r="A3" s="11"/>
      <c r="B3" s="79"/>
      <c r="C3" s="303"/>
      <c r="D3" s="303"/>
      <c r="E3" s="303"/>
      <c r="F3" s="303"/>
      <c r="G3" s="303"/>
      <c r="H3" s="303"/>
      <c r="I3" s="80" t="s">
        <v>4</v>
      </c>
      <c r="J3" s="179" t="s">
        <v>5</v>
      </c>
      <c r="K3" s="11"/>
      <c r="L3" s="14"/>
    </row>
    <row r="4" spans="1:12" ht="23.25" customHeight="1">
      <c r="A4" s="15"/>
      <c r="B4" s="82"/>
      <c r="C4" s="304"/>
      <c r="D4" s="304"/>
      <c r="E4" s="304"/>
      <c r="F4" s="304"/>
      <c r="G4" s="304"/>
      <c r="H4" s="304"/>
      <c r="I4" s="83" t="s">
        <v>6</v>
      </c>
      <c r="J4" s="180" t="s">
        <v>7</v>
      </c>
      <c r="K4" s="11"/>
      <c r="L4" s="14"/>
    </row>
    <row r="5" spans="1:12" ht="30" customHeight="1">
      <c r="A5" s="84"/>
      <c r="B5" s="85"/>
      <c r="C5" s="85"/>
      <c r="D5" s="85"/>
      <c r="E5" s="85"/>
      <c r="F5" s="85"/>
      <c r="G5" s="85"/>
      <c r="H5" s="85"/>
      <c r="I5" s="86"/>
      <c r="J5" s="139"/>
      <c r="K5" s="20"/>
      <c r="L5" s="14"/>
    </row>
    <row r="6" spans="1:12" ht="30" customHeight="1">
      <c r="A6" s="88" t="s">
        <v>127</v>
      </c>
      <c r="B6" s="305" t="s">
        <v>140</v>
      </c>
      <c r="C6" s="306"/>
      <c r="D6" s="306"/>
      <c r="E6" s="306"/>
      <c r="F6" s="306"/>
      <c r="G6" s="306"/>
      <c r="H6" s="306"/>
      <c r="I6" s="306"/>
      <c r="J6" s="306"/>
      <c r="K6" s="97"/>
      <c r="L6" s="14"/>
    </row>
    <row r="7" spans="1:12" ht="30" customHeight="1">
      <c r="A7" s="258" t="s">
        <v>190</v>
      </c>
      <c r="B7" s="314" t="s">
        <v>269</v>
      </c>
      <c r="C7" s="315"/>
      <c r="D7" s="315"/>
      <c r="E7" s="315"/>
      <c r="F7" s="315"/>
      <c r="G7" s="315"/>
      <c r="H7" s="315"/>
      <c r="I7" s="315"/>
      <c r="J7" s="316"/>
      <c r="K7" s="97"/>
      <c r="L7" s="14"/>
    </row>
    <row r="8" spans="1:12" ht="30" customHeight="1">
      <c r="A8" s="88" t="s">
        <v>192</v>
      </c>
      <c r="B8" s="305" t="s">
        <v>643</v>
      </c>
      <c r="C8" s="306"/>
      <c r="D8" s="306"/>
      <c r="E8" s="306"/>
      <c r="F8" s="306"/>
      <c r="G8" s="306"/>
      <c r="H8" s="306"/>
      <c r="I8" s="306"/>
      <c r="J8" s="306"/>
      <c r="K8" s="97"/>
      <c r="L8" s="14"/>
    </row>
    <row r="9" spans="1:12" ht="30" customHeight="1">
      <c r="A9" s="88" t="s">
        <v>194</v>
      </c>
      <c r="B9" s="90" t="s">
        <v>695</v>
      </c>
      <c r="C9" s="311" t="s">
        <v>696</v>
      </c>
      <c r="D9" s="312"/>
      <c r="E9" s="312"/>
      <c r="F9" s="312"/>
      <c r="G9" s="312"/>
      <c r="H9" s="312"/>
      <c r="I9" s="312"/>
      <c r="J9" s="313"/>
      <c r="K9" s="97"/>
      <c r="L9" s="14"/>
    </row>
    <row r="10" spans="1:12" ht="30" customHeight="1">
      <c r="A10" s="88" t="s">
        <v>197</v>
      </c>
      <c r="B10" s="305" t="s">
        <v>697</v>
      </c>
      <c r="C10" s="306"/>
      <c r="D10" s="306"/>
      <c r="E10" s="306"/>
      <c r="F10" s="306"/>
      <c r="G10" s="306"/>
      <c r="H10" s="306"/>
      <c r="I10" s="306"/>
      <c r="J10" s="306"/>
      <c r="K10" s="97"/>
      <c r="L10" s="14"/>
    </row>
    <row r="11" spans="1:12" ht="30" customHeight="1">
      <c r="A11" s="88" t="s">
        <v>199</v>
      </c>
      <c r="B11" s="305" t="s">
        <v>698</v>
      </c>
      <c r="C11" s="306"/>
      <c r="D11" s="306"/>
      <c r="E11" s="306"/>
      <c r="F11" s="306"/>
      <c r="G11" s="306"/>
      <c r="H11" s="306"/>
      <c r="I11" s="306"/>
      <c r="J11" s="306"/>
      <c r="K11" s="97"/>
      <c r="L11" s="14"/>
    </row>
    <row r="12" spans="1:12" ht="30" customHeight="1">
      <c r="A12" s="88" t="s">
        <v>200</v>
      </c>
      <c r="B12" s="305" t="s">
        <v>251</v>
      </c>
      <c r="C12" s="306"/>
      <c r="D12" s="306"/>
      <c r="E12" s="306"/>
      <c r="F12" s="306"/>
      <c r="G12" s="306"/>
      <c r="H12" s="306"/>
      <c r="I12" s="306"/>
      <c r="J12" s="306"/>
      <c r="K12" s="97"/>
      <c r="L12" s="14"/>
    </row>
    <row r="13" spans="1:12" ht="30" customHeight="1">
      <c r="A13" s="88" t="s">
        <v>202</v>
      </c>
      <c r="B13" s="305" t="s">
        <v>203</v>
      </c>
      <c r="C13" s="306"/>
      <c r="D13" s="306"/>
      <c r="E13" s="306"/>
      <c r="F13" s="306"/>
      <c r="G13" s="306"/>
      <c r="H13" s="306"/>
      <c r="I13" s="306"/>
      <c r="J13" s="306"/>
      <c r="K13" s="97"/>
      <c r="L13" s="14"/>
    </row>
    <row r="14" spans="1:12" ht="30" customHeight="1">
      <c r="A14" s="88" t="s">
        <v>204</v>
      </c>
      <c r="B14" s="311" t="s">
        <v>205</v>
      </c>
      <c r="C14" s="312"/>
      <c r="D14" s="312"/>
      <c r="E14" s="312"/>
      <c r="F14" s="312"/>
      <c r="G14" s="312"/>
      <c r="H14" s="312"/>
      <c r="I14" s="312"/>
      <c r="J14" s="313"/>
      <c r="K14" s="97"/>
      <c r="L14" s="14"/>
    </row>
    <row r="15" spans="1:12" ht="30" customHeight="1">
      <c r="A15" s="88" t="s">
        <v>206</v>
      </c>
      <c r="B15" s="305" t="s">
        <v>699</v>
      </c>
      <c r="C15" s="306"/>
      <c r="D15" s="306"/>
      <c r="E15" s="306"/>
      <c r="F15" s="306"/>
      <c r="G15" s="306"/>
      <c r="H15" s="306"/>
      <c r="I15" s="306"/>
      <c r="J15" s="306"/>
      <c r="K15" s="97"/>
      <c r="L15" s="14"/>
    </row>
    <row r="16" spans="1:12" ht="30" customHeight="1">
      <c r="A16" s="88" t="s">
        <v>208</v>
      </c>
      <c r="B16" s="305" t="s">
        <v>700</v>
      </c>
      <c r="C16" s="306"/>
      <c r="D16" s="306"/>
      <c r="E16" s="306"/>
      <c r="F16" s="306"/>
      <c r="G16" s="306"/>
      <c r="H16" s="306"/>
      <c r="I16" s="306"/>
      <c r="J16" s="306"/>
      <c r="K16" s="97"/>
      <c r="L16" s="14"/>
    </row>
    <row r="17" spans="1:12" ht="30" customHeight="1">
      <c r="A17" s="88" t="s">
        <v>210</v>
      </c>
      <c r="B17" s="305" t="s">
        <v>567</v>
      </c>
      <c r="C17" s="306"/>
      <c r="D17" s="306"/>
      <c r="E17" s="306"/>
      <c r="F17" s="306"/>
      <c r="G17" s="306"/>
      <c r="H17" s="306"/>
      <c r="I17" s="306"/>
      <c r="J17" s="306"/>
      <c r="K17" s="97"/>
      <c r="L17" s="14"/>
    </row>
    <row r="18" spans="1:12" ht="30" customHeight="1">
      <c r="A18" s="88" t="s">
        <v>212</v>
      </c>
      <c r="B18" s="305" t="s">
        <v>701</v>
      </c>
      <c r="C18" s="306"/>
      <c r="D18" s="306"/>
      <c r="E18" s="306"/>
      <c r="F18" s="310"/>
      <c r="G18" s="306"/>
      <c r="H18" s="306"/>
      <c r="I18" s="306"/>
      <c r="J18" s="306"/>
      <c r="K18" s="97"/>
      <c r="L18" s="14"/>
    </row>
    <row r="19" spans="1:12" ht="30" customHeight="1">
      <c r="A19" s="88" t="s">
        <v>213</v>
      </c>
      <c r="B19" s="305" t="s">
        <v>254</v>
      </c>
      <c r="C19" s="306"/>
      <c r="D19" s="306"/>
      <c r="E19" s="306"/>
      <c r="F19" s="306"/>
      <c r="G19" s="306"/>
      <c r="H19" s="306"/>
      <c r="I19" s="306"/>
      <c r="J19" s="306"/>
      <c r="K19" s="97"/>
      <c r="L19" s="14"/>
    </row>
    <row r="20" spans="1:12" ht="30" customHeight="1">
      <c r="A20" s="91"/>
      <c r="B20" s="92"/>
      <c r="C20" s="92"/>
      <c r="D20" s="92"/>
      <c r="E20" s="92"/>
      <c r="F20" s="92"/>
      <c r="G20" s="92"/>
      <c r="H20" s="93"/>
      <c r="I20" s="93"/>
      <c r="J20" s="93"/>
      <c r="K20" s="20"/>
      <c r="L20" s="14"/>
    </row>
    <row r="21" spans="1:12" ht="30" customHeight="1">
      <c r="A21" s="95"/>
      <c r="B21" s="294" t="s">
        <v>215</v>
      </c>
      <c r="C21" s="295"/>
      <c r="D21" s="295"/>
      <c r="E21" s="295"/>
      <c r="F21" s="295"/>
      <c r="G21" s="295"/>
      <c r="H21" s="97"/>
      <c r="I21" s="20"/>
      <c r="J21" s="20"/>
      <c r="K21" s="20"/>
      <c r="L21" s="14"/>
    </row>
    <row r="22" spans="1:12" ht="30" customHeight="1">
      <c r="A22" s="98"/>
      <c r="B22" s="99" t="s">
        <v>216</v>
      </c>
      <c r="C22" s="99" t="s">
        <v>217</v>
      </c>
      <c r="D22" s="99" t="s">
        <v>218</v>
      </c>
      <c r="E22" s="99" t="s">
        <v>219</v>
      </c>
      <c r="F22" s="99" t="s">
        <v>220</v>
      </c>
      <c r="G22" s="99" t="s">
        <v>221</v>
      </c>
      <c r="H22" s="97"/>
      <c r="I22" s="20"/>
      <c r="J22" s="20"/>
      <c r="K22" s="20"/>
      <c r="L22" s="14"/>
    </row>
    <row r="23" spans="1:12" ht="30" customHeight="1">
      <c r="A23" s="100" t="s">
        <v>222</v>
      </c>
      <c r="B23" s="174">
        <v>1</v>
      </c>
      <c r="C23" s="174">
        <v>1</v>
      </c>
      <c r="D23" s="174">
        <v>1</v>
      </c>
      <c r="E23" s="174">
        <v>1</v>
      </c>
      <c r="F23" s="174">
        <v>1</v>
      </c>
      <c r="G23" s="174">
        <v>1</v>
      </c>
      <c r="H23" s="97"/>
      <c r="I23" s="20"/>
      <c r="J23" s="20"/>
      <c r="K23" s="20"/>
      <c r="L23" s="14"/>
    </row>
    <row r="24" spans="1:12" ht="30" customHeight="1">
      <c r="A24" s="100" t="s">
        <v>223</v>
      </c>
      <c r="B24" s="134">
        <f>IFERROR(AVERAGE(D30:D31),"")</f>
        <v>0.875</v>
      </c>
      <c r="C24" s="134">
        <f>IFERROR(AVERAGE(D32:D35),"")</f>
        <v>1</v>
      </c>
      <c r="D24" s="134">
        <f>IFERROR(AVERAGE(D36:D39),"")</f>
        <v>1</v>
      </c>
      <c r="E24" s="134" t="str">
        <f>IFERROR(AVERAGE(D40:D43),"")</f>
        <v/>
      </c>
      <c r="F24" s="134" t="str">
        <f>IFERROR(AVERAGE(D44:D45),"")</f>
        <v/>
      </c>
      <c r="G24" s="195">
        <f>AVERAGE(B24:F24)</f>
        <v>0.95833333333333337</v>
      </c>
      <c r="H24" s="97"/>
      <c r="I24" s="20"/>
      <c r="J24" s="20"/>
      <c r="K24" s="20"/>
      <c r="L24" s="14"/>
    </row>
    <row r="25" spans="1:12" ht="30" customHeight="1">
      <c r="A25" s="100" t="s">
        <v>224</v>
      </c>
      <c r="B25" s="103">
        <f>IFERROR(IF(B24/B23&gt;100%,100%,B24/B23),"")</f>
        <v>0.875</v>
      </c>
      <c r="C25" s="237">
        <f>IFERROR(IF(C24/C23&gt;100%,100%,C24/C23)*1,"")</f>
        <v>1</v>
      </c>
      <c r="D25" s="103">
        <f>IFERROR(IF(D24/D23&gt;100%,100%,D24/D23),"")</f>
        <v>1</v>
      </c>
      <c r="E25" s="103" t="str">
        <f>IFERROR(IF(E24/E23&gt;100%,100%,E24/E23),"")</f>
        <v/>
      </c>
      <c r="F25" s="103" t="str">
        <f>IFERROR(IF(F24/F23&gt;100%,100%,F24/F23),"")</f>
        <v/>
      </c>
      <c r="G25" s="104" t="s">
        <v>225</v>
      </c>
      <c r="H25" s="97"/>
      <c r="I25" s="20"/>
      <c r="J25" s="20"/>
      <c r="K25" s="20"/>
      <c r="L25" s="14"/>
    </row>
    <row r="26" spans="1:12" ht="30" customHeight="1">
      <c r="A26" s="100" t="s">
        <v>226</v>
      </c>
      <c r="B26" s="237">
        <f>IF(((B24/B23)*0.125)&gt;0.125,0.125,(B24/B23)*0.125)</f>
        <v>0.109375</v>
      </c>
      <c r="C26" s="237">
        <f>IF(((B24/B23)*0.125)+((C24/C23)*0.25)&gt;0.375,0.375,((B24/B23)*0.125)+((C24/C23)*0.25))</f>
        <v>0.359375</v>
      </c>
      <c r="D26" s="103">
        <f>IF(((B24/B23)*0.125)+((C24/C23)*0.25)+((D24/D23)*0.125)&gt;0.5,0.5,((B24/B23)*0.125)+((C24/C23)*0.25))+((D24/D23)*0.125)</f>
        <v>0.484375</v>
      </c>
      <c r="E26" s="103"/>
      <c r="F26" s="103"/>
      <c r="G26" s="103">
        <f>MAX(B26:F26)</f>
        <v>0.484375</v>
      </c>
      <c r="H26" s="97"/>
      <c r="I26" s="20"/>
      <c r="J26" s="20"/>
      <c r="K26" s="20"/>
      <c r="L26" s="14"/>
    </row>
    <row r="27" spans="1:12" ht="30" customHeight="1">
      <c r="A27" s="106"/>
      <c r="B27" s="92"/>
      <c r="C27" s="92"/>
      <c r="D27" s="92"/>
      <c r="E27" s="92"/>
      <c r="F27" s="92"/>
      <c r="G27" s="92"/>
      <c r="H27" s="107"/>
      <c r="I27" s="107"/>
      <c r="J27" s="107"/>
      <c r="K27" s="20"/>
      <c r="L27" s="14"/>
    </row>
    <row r="28" spans="1:12" ht="30" customHeight="1">
      <c r="A28" s="294" t="s">
        <v>227</v>
      </c>
      <c r="B28" s="295"/>
      <c r="C28" s="295"/>
      <c r="D28" s="295"/>
      <c r="E28" s="295"/>
      <c r="F28" s="295"/>
      <c r="G28" s="295"/>
      <c r="H28" s="295"/>
      <c r="I28" s="295"/>
      <c r="J28" s="295"/>
      <c r="K28" s="97"/>
      <c r="L28" s="14"/>
    </row>
    <row r="29" spans="1:12" ht="30" customHeight="1">
      <c r="A29" s="96" t="s">
        <v>228</v>
      </c>
      <c r="B29" s="96" t="s">
        <v>229</v>
      </c>
      <c r="C29" s="96" t="s">
        <v>230</v>
      </c>
      <c r="D29" s="96" t="s">
        <v>231</v>
      </c>
      <c r="E29" s="96" t="s">
        <v>232</v>
      </c>
      <c r="F29" s="294" t="s">
        <v>233</v>
      </c>
      <c r="G29" s="295"/>
      <c r="H29" s="295"/>
      <c r="I29" s="294" t="s">
        <v>234</v>
      </c>
      <c r="J29" s="295"/>
      <c r="K29" s="97"/>
      <c r="L29" s="14"/>
    </row>
    <row r="30" spans="1:12" s="231" customFormat="1" ht="57" customHeight="1">
      <c r="A30" s="109">
        <v>2024</v>
      </c>
      <c r="B30" s="110" t="s">
        <v>235</v>
      </c>
      <c r="C30" s="113">
        <v>1</v>
      </c>
      <c r="D30" s="229">
        <v>0.875</v>
      </c>
      <c r="E30" s="192">
        <f>IFERROR(IF(D30/C30&gt;100%,100%,D30/C30),0)</f>
        <v>0.875</v>
      </c>
      <c r="F30" s="376" t="s">
        <v>606</v>
      </c>
      <c r="G30" s="377"/>
      <c r="H30" s="378"/>
      <c r="I30" s="287" t="s">
        <v>607</v>
      </c>
      <c r="J30" s="288"/>
      <c r="K30" s="97"/>
      <c r="L30" s="14"/>
    </row>
    <row r="31" spans="1:12" s="231" customFormat="1" ht="57" customHeight="1">
      <c r="A31" s="109">
        <v>2024</v>
      </c>
      <c r="B31" s="110" t="s">
        <v>238</v>
      </c>
      <c r="C31" s="113">
        <v>1</v>
      </c>
      <c r="D31" s="229">
        <v>0.875</v>
      </c>
      <c r="E31" s="192">
        <f t="shared" ref="E31:E45" si="0">IFERROR(IF(D31/C31&gt;100%,100%,D31/C31),0)</f>
        <v>0.875</v>
      </c>
      <c r="F31" s="376" t="s">
        <v>608</v>
      </c>
      <c r="G31" s="377"/>
      <c r="H31" s="378"/>
      <c r="I31" s="287" t="s">
        <v>607</v>
      </c>
      <c r="J31" s="288"/>
      <c r="K31" s="97"/>
      <c r="L31" s="14"/>
    </row>
    <row r="32" spans="1:12" ht="57.75" customHeight="1">
      <c r="A32" s="109">
        <v>2025</v>
      </c>
      <c r="B32" s="110" t="s">
        <v>240</v>
      </c>
      <c r="C32" s="113">
        <v>1</v>
      </c>
      <c r="D32" s="198">
        <v>1</v>
      </c>
      <c r="E32" s="192">
        <f t="shared" si="0"/>
        <v>1</v>
      </c>
      <c r="F32" s="289" t="s">
        <v>702</v>
      </c>
      <c r="G32" s="290"/>
      <c r="H32" s="291"/>
      <c r="I32" s="292" t="s">
        <v>703</v>
      </c>
      <c r="J32" s="293"/>
      <c r="K32" s="97"/>
      <c r="L32" s="14"/>
    </row>
    <row r="33" spans="1:12" ht="54.75" customHeight="1">
      <c r="A33" s="109">
        <v>2025</v>
      </c>
      <c r="B33" s="110" t="s">
        <v>242</v>
      </c>
      <c r="C33" s="113">
        <v>1</v>
      </c>
      <c r="D33" s="198">
        <v>1</v>
      </c>
      <c r="E33" s="192">
        <f t="shared" si="0"/>
        <v>1</v>
      </c>
      <c r="F33" s="289" t="s">
        <v>704</v>
      </c>
      <c r="G33" s="290"/>
      <c r="H33" s="291"/>
      <c r="I33" s="292" t="s">
        <v>705</v>
      </c>
      <c r="J33" s="293"/>
      <c r="K33" s="97"/>
      <c r="L33" s="140"/>
    </row>
    <row r="34" spans="1:12" ht="57" customHeight="1">
      <c r="A34" s="109">
        <v>2025</v>
      </c>
      <c r="B34" s="110" t="s">
        <v>235</v>
      </c>
      <c r="C34" s="113">
        <v>1</v>
      </c>
      <c r="D34" s="229">
        <v>1</v>
      </c>
      <c r="E34" s="192">
        <f t="shared" si="0"/>
        <v>1</v>
      </c>
      <c r="F34" s="376" t="s">
        <v>706</v>
      </c>
      <c r="G34" s="377"/>
      <c r="H34" s="378"/>
      <c r="I34" s="287" t="s">
        <v>705</v>
      </c>
      <c r="J34" s="288"/>
      <c r="K34" s="97"/>
      <c r="L34" s="14"/>
    </row>
    <row r="35" spans="1:12" ht="59.25" customHeight="1">
      <c r="A35" s="109">
        <v>2025</v>
      </c>
      <c r="B35" s="110" t="s">
        <v>238</v>
      </c>
      <c r="C35" s="113">
        <v>1</v>
      </c>
      <c r="D35" s="229">
        <v>1</v>
      </c>
      <c r="E35" s="230">
        <f t="shared" si="0"/>
        <v>1</v>
      </c>
      <c r="F35" s="467" t="s">
        <v>707</v>
      </c>
      <c r="G35" s="468"/>
      <c r="H35" s="469"/>
      <c r="I35" s="299" t="s">
        <v>705</v>
      </c>
      <c r="J35" s="300"/>
      <c r="K35" s="97"/>
      <c r="L35" s="14"/>
    </row>
    <row r="36" spans="1:12" ht="45" customHeight="1">
      <c r="A36" s="109">
        <v>2026</v>
      </c>
      <c r="B36" s="110" t="s">
        <v>240</v>
      </c>
      <c r="C36" s="113">
        <v>1</v>
      </c>
      <c r="D36" s="229">
        <v>1</v>
      </c>
      <c r="E36" s="274">
        <v>1</v>
      </c>
      <c r="F36" s="436" t="s">
        <v>708</v>
      </c>
      <c r="G36" s="348"/>
      <c r="H36" s="386"/>
      <c r="I36" s="437" t="s">
        <v>709</v>
      </c>
      <c r="J36" s="438"/>
      <c r="K36" s="97"/>
      <c r="L36" s="14"/>
    </row>
    <row r="37" spans="1:12" ht="45" customHeight="1">
      <c r="A37" s="109">
        <v>2026</v>
      </c>
      <c r="B37" s="110" t="s">
        <v>242</v>
      </c>
      <c r="C37" s="113">
        <v>1</v>
      </c>
      <c r="D37" s="198">
        <v>1</v>
      </c>
      <c r="E37" s="192">
        <f t="shared" si="0"/>
        <v>1</v>
      </c>
      <c r="F37" s="347" t="s">
        <v>710</v>
      </c>
      <c r="G37" s="348"/>
      <c r="H37" s="386"/>
      <c r="I37" s="466" t="s">
        <v>709</v>
      </c>
      <c r="J37" s="420"/>
      <c r="K37" s="97"/>
      <c r="L37" s="14"/>
    </row>
    <row r="38" spans="1:12" ht="18.75" customHeight="1">
      <c r="A38" s="109">
        <v>2026</v>
      </c>
      <c r="B38" s="110" t="s">
        <v>235</v>
      </c>
      <c r="C38" s="113">
        <v>1</v>
      </c>
      <c r="D38" s="198"/>
      <c r="E38" s="192">
        <f t="shared" si="0"/>
        <v>0</v>
      </c>
      <c r="F38" s="289"/>
      <c r="G38" s="290"/>
      <c r="H38" s="291"/>
      <c r="I38" s="292"/>
      <c r="J38" s="293"/>
      <c r="K38" s="97"/>
      <c r="L38" s="14"/>
    </row>
    <row r="39" spans="1:12" ht="18.75" customHeight="1">
      <c r="A39" s="109">
        <v>2026</v>
      </c>
      <c r="B39" s="110" t="s">
        <v>238</v>
      </c>
      <c r="C39" s="113">
        <v>1</v>
      </c>
      <c r="D39" s="198"/>
      <c r="E39" s="192">
        <f t="shared" si="0"/>
        <v>0</v>
      </c>
      <c r="F39" s="289"/>
      <c r="G39" s="290"/>
      <c r="H39" s="291"/>
      <c r="I39" s="292"/>
      <c r="J39" s="293"/>
      <c r="K39" s="97"/>
      <c r="L39" s="14"/>
    </row>
    <row r="40" spans="1:12" ht="18.75" customHeight="1">
      <c r="A40" s="109">
        <v>2027</v>
      </c>
      <c r="B40" s="110" t="s">
        <v>240</v>
      </c>
      <c r="C40" s="113">
        <v>1</v>
      </c>
      <c r="D40" s="198"/>
      <c r="E40" s="192">
        <f t="shared" si="0"/>
        <v>0</v>
      </c>
      <c r="F40" s="289"/>
      <c r="G40" s="290"/>
      <c r="H40" s="291"/>
      <c r="I40" s="292"/>
      <c r="J40" s="293"/>
      <c r="K40" s="97"/>
      <c r="L40" s="14"/>
    </row>
    <row r="41" spans="1:12" ht="18.75" customHeight="1">
      <c r="A41" s="109">
        <v>2027</v>
      </c>
      <c r="B41" s="110" t="s">
        <v>242</v>
      </c>
      <c r="C41" s="113">
        <v>1</v>
      </c>
      <c r="D41" s="198"/>
      <c r="E41" s="192">
        <f t="shared" si="0"/>
        <v>0</v>
      </c>
      <c r="F41" s="289"/>
      <c r="G41" s="290"/>
      <c r="H41" s="291"/>
      <c r="I41" s="292"/>
      <c r="J41" s="293"/>
      <c r="K41" s="97"/>
      <c r="L41" s="14"/>
    </row>
    <row r="42" spans="1:12" ht="18.75" customHeight="1">
      <c r="A42" s="109">
        <v>2027</v>
      </c>
      <c r="B42" s="110" t="s">
        <v>235</v>
      </c>
      <c r="C42" s="113">
        <v>1</v>
      </c>
      <c r="D42" s="198"/>
      <c r="E42" s="192">
        <f t="shared" si="0"/>
        <v>0</v>
      </c>
      <c r="F42" s="289"/>
      <c r="G42" s="290"/>
      <c r="H42" s="291"/>
      <c r="I42" s="292"/>
      <c r="J42" s="293"/>
      <c r="K42" s="97"/>
      <c r="L42" s="14"/>
    </row>
    <row r="43" spans="1:12" ht="18.75" customHeight="1">
      <c r="A43" s="109">
        <v>2027</v>
      </c>
      <c r="B43" s="110" t="s">
        <v>238</v>
      </c>
      <c r="C43" s="113">
        <v>1</v>
      </c>
      <c r="D43" s="198"/>
      <c r="E43" s="192">
        <f t="shared" si="0"/>
        <v>0</v>
      </c>
      <c r="F43" s="289"/>
      <c r="G43" s="290"/>
      <c r="H43" s="291"/>
      <c r="I43" s="292"/>
      <c r="J43" s="293"/>
      <c r="K43" s="97"/>
      <c r="L43" s="14"/>
    </row>
    <row r="44" spans="1:12" ht="18.75" customHeight="1">
      <c r="A44" s="109">
        <v>2028</v>
      </c>
      <c r="B44" s="110" t="s">
        <v>240</v>
      </c>
      <c r="C44" s="113">
        <v>1</v>
      </c>
      <c r="D44" s="198"/>
      <c r="E44" s="192">
        <f t="shared" si="0"/>
        <v>0</v>
      </c>
      <c r="F44" s="289"/>
      <c r="G44" s="290"/>
      <c r="H44" s="291"/>
      <c r="I44" s="292"/>
      <c r="J44" s="293"/>
      <c r="K44" s="97"/>
      <c r="L44" s="14"/>
    </row>
    <row r="45" spans="1:12" ht="18.75" customHeight="1">
      <c r="A45" s="109">
        <v>2028</v>
      </c>
      <c r="B45" s="110" t="s">
        <v>242</v>
      </c>
      <c r="C45" s="113">
        <v>1</v>
      </c>
      <c r="D45" s="198"/>
      <c r="E45" s="192">
        <f t="shared" si="0"/>
        <v>0</v>
      </c>
      <c r="F45" s="289"/>
      <c r="G45" s="290"/>
      <c r="H45" s="291"/>
      <c r="I45" s="292"/>
      <c r="J45" s="293"/>
      <c r="K45" s="141"/>
      <c r="L45" s="56"/>
    </row>
  </sheetData>
  <mergeCells count="51">
    <mergeCell ref="B19:J19"/>
    <mergeCell ref="B21:G21"/>
    <mergeCell ref="F29:H29"/>
    <mergeCell ref="I29:J29"/>
    <mergeCell ref="F30:H30"/>
    <mergeCell ref="I30:J30"/>
    <mergeCell ref="C1:H4"/>
    <mergeCell ref="B6:J6"/>
    <mergeCell ref="B8:J8"/>
    <mergeCell ref="B18:J18"/>
    <mergeCell ref="B10:J10"/>
    <mergeCell ref="B11:J11"/>
    <mergeCell ref="B12:J12"/>
    <mergeCell ref="C9:J9"/>
    <mergeCell ref="B13:J13"/>
    <mergeCell ref="B14:J14"/>
    <mergeCell ref="B15:J15"/>
    <mergeCell ref="B16:J16"/>
    <mergeCell ref="B17:J17"/>
    <mergeCell ref="B7:J7"/>
    <mergeCell ref="F40:H40"/>
    <mergeCell ref="I40:J40"/>
    <mergeCell ref="F31:H31"/>
    <mergeCell ref="I31:J31"/>
    <mergeCell ref="A28:J28"/>
    <mergeCell ref="F37:H37"/>
    <mergeCell ref="I37:J37"/>
    <mergeCell ref="F38:H38"/>
    <mergeCell ref="I38:J38"/>
    <mergeCell ref="F39:H39"/>
    <mergeCell ref="I39:J39"/>
    <mergeCell ref="I34:J34"/>
    <mergeCell ref="F35:H35"/>
    <mergeCell ref="I35:J35"/>
    <mergeCell ref="F36:H36"/>
    <mergeCell ref="I36:J36"/>
    <mergeCell ref="F44:H44"/>
    <mergeCell ref="I44:J44"/>
    <mergeCell ref="F45:H45"/>
    <mergeCell ref="I45:J45"/>
    <mergeCell ref="F41:H41"/>
    <mergeCell ref="I41:J41"/>
    <mergeCell ref="F42:H42"/>
    <mergeCell ref="I42:J42"/>
    <mergeCell ref="F43:H43"/>
    <mergeCell ref="I43:J43"/>
    <mergeCell ref="F32:H32"/>
    <mergeCell ref="I32:J32"/>
    <mergeCell ref="F33:H33"/>
    <mergeCell ref="I33:J33"/>
    <mergeCell ref="F34:H34"/>
  </mergeCells>
  <pageMargins left="0.7" right="0.7" top="0.75" bottom="0.75" header="0.3" footer="0.3"/>
  <pageSetup scale="43" orientation="portrait"/>
  <headerFooter>
    <oddFooter>&amp;C&amp;"Helvetica Neue,Regular"&amp;12&amp;K000000&amp;P</oddFooter>
  </headerFooter>
  <ignoredErrors>
    <ignoredError sqref="J3:J4" numberStoredAsText="1"/>
  </ignoredErrors>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45"/>
  <sheetViews>
    <sheetView showGridLines="0" topLeftCell="A13" workbookViewId="0">
      <selection activeCell="D26" sqref="D26"/>
    </sheetView>
  </sheetViews>
  <sheetFormatPr baseColWidth="10" defaultColWidth="11.42578125" defaultRowHeight="15" customHeight="1"/>
  <cols>
    <col min="1" max="1" width="45.7109375" style="1" customWidth="1"/>
    <col min="2" max="10" width="21.42578125" style="1" customWidth="1"/>
    <col min="11" max="11" width="11.42578125" style="1" customWidth="1"/>
    <col min="12" max="16384" width="11.42578125" style="1"/>
  </cols>
  <sheetData>
    <row r="1" spans="1:10" ht="23.25" customHeight="1">
      <c r="A1" s="114"/>
      <c r="B1" s="76"/>
      <c r="C1" s="301" t="s">
        <v>189</v>
      </c>
      <c r="D1" s="302"/>
      <c r="E1" s="302"/>
      <c r="F1" s="302"/>
      <c r="G1" s="302"/>
      <c r="H1" s="302"/>
      <c r="I1" s="77" t="s">
        <v>1</v>
      </c>
      <c r="J1" s="78" t="s">
        <v>2</v>
      </c>
    </row>
    <row r="2" spans="1:10" ht="23.25" customHeight="1">
      <c r="A2" s="116"/>
      <c r="B2" s="79"/>
      <c r="C2" s="303"/>
      <c r="D2" s="303"/>
      <c r="E2" s="303"/>
      <c r="F2" s="303"/>
      <c r="G2" s="303"/>
      <c r="H2" s="303"/>
      <c r="I2" s="80" t="s">
        <v>3</v>
      </c>
      <c r="J2" s="81">
        <v>4</v>
      </c>
    </row>
    <row r="3" spans="1:10" ht="23.25" customHeight="1">
      <c r="A3" s="116"/>
      <c r="B3" s="79"/>
      <c r="C3" s="303"/>
      <c r="D3" s="303"/>
      <c r="E3" s="303"/>
      <c r="F3" s="303"/>
      <c r="G3" s="303"/>
      <c r="H3" s="303"/>
      <c r="I3" s="80" t="s">
        <v>4</v>
      </c>
      <c r="J3" s="179" t="s">
        <v>5</v>
      </c>
    </row>
    <row r="4" spans="1:10" ht="23.25" customHeight="1">
      <c r="A4" s="117"/>
      <c r="B4" s="118"/>
      <c r="C4" s="360"/>
      <c r="D4" s="360"/>
      <c r="E4" s="360"/>
      <c r="F4" s="360"/>
      <c r="G4" s="360"/>
      <c r="H4" s="360"/>
      <c r="I4" s="83" t="s">
        <v>6</v>
      </c>
      <c r="J4" s="180" t="s">
        <v>7</v>
      </c>
    </row>
    <row r="5" spans="1:10" ht="30" customHeight="1">
      <c r="A5" s="119"/>
      <c r="B5" s="120"/>
      <c r="C5" s="120"/>
      <c r="D5" s="120"/>
      <c r="E5" s="120"/>
      <c r="F5" s="120"/>
      <c r="G5" s="120"/>
      <c r="H5" s="120"/>
      <c r="I5" s="86"/>
      <c r="J5" s="121"/>
    </row>
    <row r="6" spans="1:10" ht="30" customHeight="1">
      <c r="A6" s="88" t="s">
        <v>127</v>
      </c>
      <c r="B6" s="305" t="s">
        <v>268</v>
      </c>
      <c r="C6" s="306"/>
      <c r="D6" s="306"/>
      <c r="E6" s="306"/>
      <c r="F6" s="306"/>
      <c r="G6" s="306"/>
      <c r="H6" s="306"/>
      <c r="I6" s="306"/>
      <c r="J6" s="306"/>
    </row>
    <row r="7" spans="1:10" ht="47.25" customHeight="1">
      <c r="A7" s="258" t="s">
        <v>190</v>
      </c>
      <c r="B7" s="314" t="s">
        <v>711</v>
      </c>
      <c r="C7" s="315"/>
      <c r="D7" s="315"/>
      <c r="E7" s="315"/>
      <c r="F7" s="315"/>
      <c r="G7" s="315"/>
      <c r="H7" s="315"/>
      <c r="I7" s="315"/>
      <c r="J7" s="315"/>
    </row>
    <row r="8" spans="1:10" ht="30" customHeight="1">
      <c r="A8" s="88" t="s">
        <v>192</v>
      </c>
      <c r="B8" s="305" t="s">
        <v>643</v>
      </c>
      <c r="C8" s="306"/>
      <c r="D8" s="306"/>
      <c r="E8" s="306"/>
      <c r="F8" s="306"/>
      <c r="G8" s="306"/>
      <c r="H8" s="306"/>
      <c r="I8" s="306"/>
      <c r="J8" s="306"/>
    </row>
    <row r="9" spans="1:10" ht="30" customHeight="1">
      <c r="A9" s="88" t="s">
        <v>194</v>
      </c>
      <c r="B9" s="90" t="s">
        <v>712</v>
      </c>
      <c r="C9" s="307" t="s">
        <v>713</v>
      </c>
      <c r="D9" s="308"/>
      <c r="E9" s="308"/>
      <c r="F9" s="308"/>
      <c r="G9" s="308"/>
      <c r="H9" s="308"/>
      <c r="I9" s="308"/>
      <c r="J9" s="309"/>
    </row>
    <row r="10" spans="1:10" ht="30" customHeight="1">
      <c r="A10" s="88" t="s">
        <v>197</v>
      </c>
      <c r="B10" s="305" t="s">
        <v>714</v>
      </c>
      <c r="C10" s="306"/>
      <c r="D10" s="306"/>
      <c r="E10" s="306"/>
      <c r="F10" s="306"/>
      <c r="G10" s="306"/>
      <c r="H10" s="306"/>
      <c r="I10" s="306"/>
      <c r="J10" s="306"/>
    </row>
    <row r="11" spans="1:10" ht="30" customHeight="1">
      <c r="A11" s="88" t="s">
        <v>199</v>
      </c>
      <c r="B11" s="305" t="s">
        <v>715</v>
      </c>
      <c r="C11" s="306"/>
      <c r="D11" s="306"/>
      <c r="E11" s="306"/>
      <c r="F11" s="306"/>
      <c r="G11" s="306"/>
      <c r="H11" s="306"/>
      <c r="I11" s="306"/>
      <c r="J11" s="306"/>
    </row>
    <row r="12" spans="1:10" ht="30" customHeight="1">
      <c r="A12" s="88" t="s">
        <v>200</v>
      </c>
      <c r="B12" s="305" t="s">
        <v>716</v>
      </c>
      <c r="C12" s="306"/>
      <c r="D12" s="306"/>
      <c r="E12" s="306"/>
      <c r="F12" s="306"/>
      <c r="G12" s="306"/>
      <c r="H12" s="306"/>
      <c r="I12" s="306"/>
      <c r="J12" s="306"/>
    </row>
    <row r="13" spans="1:10" ht="30" customHeight="1">
      <c r="A13" s="88" t="s">
        <v>202</v>
      </c>
      <c r="B13" s="305" t="s">
        <v>470</v>
      </c>
      <c r="C13" s="306"/>
      <c r="D13" s="306"/>
      <c r="E13" s="306"/>
      <c r="F13" s="306"/>
      <c r="G13" s="306"/>
      <c r="H13" s="306"/>
      <c r="I13" s="306"/>
      <c r="J13" s="306"/>
    </row>
    <row r="14" spans="1:10" ht="30" customHeight="1">
      <c r="A14" s="88" t="s">
        <v>204</v>
      </c>
      <c r="B14" s="307" t="s">
        <v>205</v>
      </c>
      <c r="C14" s="308"/>
      <c r="D14" s="308"/>
      <c r="E14" s="308"/>
      <c r="F14" s="308"/>
      <c r="G14" s="308"/>
      <c r="H14" s="308"/>
      <c r="I14" s="308"/>
      <c r="J14" s="309"/>
    </row>
    <row r="15" spans="1:10" ht="30" customHeight="1">
      <c r="A15" s="88" t="s">
        <v>206</v>
      </c>
      <c r="B15" s="305" t="s">
        <v>717</v>
      </c>
      <c r="C15" s="306"/>
      <c r="D15" s="306"/>
      <c r="E15" s="306"/>
      <c r="F15" s="306"/>
      <c r="G15" s="306"/>
      <c r="H15" s="306"/>
      <c r="I15" s="306"/>
      <c r="J15" s="306"/>
    </row>
    <row r="16" spans="1:10" ht="30" customHeight="1">
      <c r="A16" s="88" t="s">
        <v>208</v>
      </c>
      <c r="B16" s="305" t="s">
        <v>718</v>
      </c>
      <c r="C16" s="306"/>
      <c r="D16" s="306"/>
      <c r="E16" s="306"/>
      <c r="F16" s="306"/>
      <c r="G16" s="306"/>
      <c r="H16" s="306"/>
      <c r="I16" s="306"/>
      <c r="J16" s="306"/>
    </row>
    <row r="17" spans="1:10" ht="30" customHeight="1">
      <c r="A17" s="88" t="s">
        <v>210</v>
      </c>
      <c r="B17" s="305" t="s">
        <v>719</v>
      </c>
      <c r="C17" s="306"/>
      <c r="D17" s="306"/>
      <c r="E17" s="306"/>
      <c r="F17" s="306"/>
      <c r="G17" s="306"/>
      <c r="H17" s="306"/>
      <c r="I17" s="306"/>
      <c r="J17" s="306"/>
    </row>
    <row r="18" spans="1:10" ht="30" customHeight="1">
      <c r="A18" s="88" t="s">
        <v>212</v>
      </c>
      <c r="B18" s="305" t="s">
        <v>720</v>
      </c>
      <c r="C18" s="306"/>
      <c r="D18" s="306"/>
      <c r="E18" s="306"/>
      <c r="F18" s="375"/>
      <c r="G18" s="306"/>
      <c r="H18" s="306"/>
      <c r="I18" s="306"/>
      <c r="J18" s="306"/>
    </row>
    <row r="19" spans="1:10" ht="30" customHeight="1">
      <c r="A19" s="88" t="s">
        <v>213</v>
      </c>
      <c r="B19" s="305" t="s">
        <v>214</v>
      </c>
      <c r="C19" s="306"/>
      <c r="D19" s="306"/>
      <c r="E19" s="306"/>
      <c r="F19" s="306"/>
      <c r="G19" s="306"/>
      <c r="H19" s="306"/>
      <c r="I19" s="306"/>
      <c r="J19" s="306"/>
    </row>
    <row r="20" spans="1:10" ht="30" customHeight="1">
      <c r="A20" s="91"/>
      <c r="B20" s="124"/>
      <c r="C20" s="124"/>
      <c r="D20" s="124"/>
      <c r="E20" s="124"/>
      <c r="F20" s="124"/>
      <c r="G20" s="124"/>
      <c r="H20" s="125"/>
      <c r="I20" s="125"/>
      <c r="J20" s="125"/>
    </row>
    <row r="21" spans="1:10" ht="30" customHeight="1">
      <c r="A21" s="95"/>
      <c r="B21" s="294" t="s">
        <v>215</v>
      </c>
      <c r="C21" s="295"/>
      <c r="D21" s="295"/>
      <c r="E21" s="295"/>
      <c r="F21" s="295"/>
      <c r="G21" s="295"/>
      <c r="H21" s="127"/>
      <c r="I21" s="128"/>
      <c r="J21" s="128"/>
    </row>
    <row r="22" spans="1:10" ht="30" customHeight="1">
      <c r="A22" s="98"/>
      <c r="B22" s="99" t="s">
        <v>216</v>
      </c>
      <c r="C22" s="99" t="s">
        <v>217</v>
      </c>
      <c r="D22" s="99" t="s">
        <v>218</v>
      </c>
      <c r="E22" s="99" t="s">
        <v>219</v>
      </c>
      <c r="F22" s="99" t="s">
        <v>220</v>
      </c>
      <c r="G22" s="99" t="s">
        <v>221</v>
      </c>
      <c r="H22" s="127"/>
      <c r="I22" s="128"/>
      <c r="J22" s="128"/>
    </row>
    <row r="23" spans="1:10" ht="30" customHeight="1">
      <c r="A23" s="100" t="s">
        <v>222</v>
      </c>
      <c r="B23" s="129">
        <v>2</v>
      </c>
      <c r="C23" s="129">
        <v>2</v>
      </c>
      <c r="D23" s="129">
        <v>2</v>
      </c>
      <c r="E23" s="129">
        <v>2</v>
      </c>
      <c r="F23" s="129">
        <v>0</v>
      </c>
      <c r="G23" s="101">
        <f>SUM(B23:F23)</f>
        <v>8</v>
      </c>
      <c r="H23" s="127"/>
      <c r="I23" s="128"/>
      <c r="J23" s="128"/>
    </row>
    <row r="24" spans="1:10" ht="30" customHeight="1">
      <c r="A24" s="100" t="s">
        <v>223</v>
      </c>
      <c r="B24" s="226">
        <f>SUM(D30:D31)</f>
        <v>2</v>
      </c>
      <c r="C24" s="226">
        <f>SUM(D32:D35)</f>
        <v>2</v>
      </c>
      <c r="D24" s="226">
        <f>SUM(D36:D39)</f>
        <v>0</v>
      </c>
      <c r="E24" s="226">
        <f>SUM(D40:D43)</f>
        <v>0</v>
      </c>
      <c r="F24" s="226">
        <f>SUM(D44:D45)</f>
        <v>0</v>
      </c>
      <c r="G24" s="194">
        <f>SUM(B24:F24)</f>
        <v>4</v>
      </c>
      <c r="H24" s="127"/>
      <c r="I24" s="128"/>
      <c r="J24" s="128"/>
    </row>
    <row r="25" spans="1:10" ht="30" customHeight="1">
      <c r="A25" s="100" t="s">
        <v>224</v>
      </c>
      <c r="B25" s="103">
        <f>IFERROR(IF(B24/B23&gt;100%,100%,B24/B23),0)</f>
        <v>1</v>
      </c>
      <c r="C25" s="103">
        <f>IFERROR(IF(C24/C23&gt;100%,100%,C24/C23),0)</f>
        <v>1</v>
      </c>
      <c r="D25" s="103">
        <f>IFERROR(IF(D24/D23&gt;100%,100%,D24/D23),0)</f>
        <v>0</v>
      </c>
      <c r="E25" s="103">
        <f>IFERROR(IF(E24/E23&gt;100%,100%,E24/E23),0)</f>
        <v>0</v>
      </c>
      <c r="F25" s="103">
        <f>IFERROR(IF(F24/F23&gt;100%,100%,F24/F23),0)</f>
        <v>0</v>
      </c>
      <c r="G25" s="104" t="s">
        <v>225</v>
      </c>
      <c r="H25" s="127"/>
      <c r="I25" s="128"/>
      <c r="J25" s="128"/>
    </row>
    <row r="26" spans="1:10" ht="30" customHeight="1">
      <c r="A26" s="100" t="s">
        <v>226</v>
      </c>
      <c r="B26" s="103">
        <f>B24/G23</f>
        <v>0.25</v>
      </c>
      <c r="C26" s="103">
        <f>(C24/G23)+B26</f>
        <v>0.5</v>
      </c>
      <c r="D26" s="103">
        <f>(D24/$G$23)+C26</f>
        <v>0.5</v>
      </c>
      <c r="E26" s="103"/>
      <c r="F26" s="103"/>
      <c r="G26" s="103">
        <f>MAX(B26:F26)</f>
        <v>0.5</v>
      </c>
      <c r="H26" s="127"/>
      <c r="I26" s="128"/>
      <c r="J26" s="128"/>
    </row>
    <row r="27" spans="1:10" ht="30" customHeight="1">
      <c r="A27" s="131"/>
      <c r="B27" s="124"/>
      <c r="C27" s="124"/>
      <c r="D27" s="124"/>
      <c r="E27" s="124"/>
      <c r="F27" s="124"/>
      <c r="G27" s="124"/>
      <c r="H27" s="132"/>
      <c r="I27" s="132"/>
      <c r="J27" s="132"/>
    </row>
    <row r="28" spans="1:10" ht="30" customHeight="1">
      <c r="A28" s="294" t="s">
        <v>227</v>
      </c>
      <c r="B28" s="295"/>
      <c r="C28" s="295"/>
      <c r="D28" s="295"/>
      <c r="E28" s="295"/>
      <c r="F28" s="295"/>
      <c r="G28" s="295"/>
      <c r="H28" s="295"/>
      <c r="I28" s="295"/>
      <c r="J28" s="295"/>
    </row>
    <row r="29" spans="1:10" ht="30" customHeight="1">
      <c r="A29" s="96" t="s">
        <v>228</v>
      </c>
      <c r="B29" s="96" t="s">
        <v>229</v>
      </c>
      <c r="C29" s="96" t="s">
        <v>230</v>
      </c>
      <c r="D29" s="96" t="s">
        <v>231</v>
      </c>
      <c r="E29" s="96" t="s">
        <v>232</v>
      </c>
      <c r="F29" s="294" t="s">
        <v>233</v>
      </c>
      <c r="G29" s="295"/>
      <c r="H29" s="295"/>
      <c r="I29" s="294" t="s">
        <v>234</v>
      </c>
      <c r="J29" s="295"/>
    </row>
    <row r="30" spans="1:10" ht="18.75" customHeight="1">
      <c r="A30" s="109">
        <v>2024</v>
      </c>
      <c r="B30" s="110" t="s">
        <v>235</v>
      </c>
      <c r="C30" s="234">
        <v>0</v>
      </c>
      <c r="D30" s="235">
        <v>0</v>
      </c>
      <c r="E30" s="236">
        <f>IFERROR(IF(D30/C30&gt;100%,100%,D30/C30),0)</f>
        <v>0</v>
      </c>
      <c r="F30" s="289" t="s">
        <v>243</v>
      </c>
      <c r="G30" s="290"/>
      <c r="H30" s="291"/>
      <c r="I30" s="352" t="s">
        <v>243</v>
      </c>
      <c r="J30" s="353"/>
    </row>
    <row r="31" spans="1:10" ht="204.75" customHeight="1">
      <c r="A31" s="109">
        <v>2024</v>
      </c>
      <c r="B31" s="110" t="s">
        <v>238</v>
      </c>
      <c r="C31" s="234">
        <v>2</v>
      </c>
      <c r="D31" s="235">
        <v>2</v>
      </c>
      <c r="E31" s="236">
        <f t="shared" ref="E31:E45" si="0">IFERROR(IF(D31/C31&gt;100%,100%,D31/C31),0)</f>
        <v>1</v>
      </c>
      <c r="F31" s="289" t="s">
        <v>721</v>
      </c>
      <c r="G31" s="290"/>
      <c r="H31" s="291"/>
      <c r="I31" s="352" t="s">
        <v>722</v>
      </c>
      <c r="J31" s="353"/>
    </row>
    <row r="32" spans="1:10" ht="18.75" customHeight="1">
      <c r="A32" s="109">
        <v>2025</v>
      </c>
      <c r="B32" s="110" t="s">
        <v>240</v>
      </c>
      <c r="C32" s="234">
        <v>0</v>
      </c>
      <c r="D32" s="235">
        <v>0</v>
      </c>
      <c r="E32" s="236">
        <f t="shared" si="0"/>
        <v>0</v>
      </c>
      <c r="F32" s="289" t="s">
        <v>243</v>
      </c>
      <c r="G32" s="290"/>
      <c r="H32" s="291"/>
      <c r="I32" s="352" t="s">
        <v>243</v>
      </c>
      <c r="J32" s="353"/>
    </row>
    <row r="33" spans="1:10" ht="174" customHeight="1">
      <c r="A33" s="109">
        <v>2025</v>
      </c>
      <c r="B33" s="110" t="s">
        <v>242</v>
      </c>
      <c r="C33" s="234">
        <v>1</v>
      </c>
      <c r="D33" s="247">
        <v>1</v>
      </c>
      <c r="E33" s="248">
        <f t="shared" si="0"/>
        <v>1</v>
      </c>
      <c r="F33" s="389" t="s">
        <v>723</v>
      </c>
      <c r="G33" s="390"/>
      <c r="H33" s="391"/>
      <c r="I33" s="392" t="s">
        <v>724</v>
      </c>
      <c r="J33" s="393"/>
    </row>
    <row r="34" spans="1:10" ht="18.75" customHeight="1">
      <c r="A34" s="109">
        <v>2025</v>
      </c>
      <c r="B34" s="110" t="s">
        <v>235</v>
      </c>
      <c r="C34" s="234">
        <v>0</v>
      </c>
      <c r="D34" s="235">
        <v>0</v>
      </c>
      <c r="E34" s="236">
        <f t="shared" si="0"/>
        <v>0</v>
      </c>
      <c r="F34" s="289" t="s">
        <v>725</v>
      </c>
      <c r="G34" s="290"/>
      <c r="H34" s="291"/>
      <c r="I34" s="352" t="s">
        <v>243</v>
      </c>
      <c r="J34" s="353"/>
    </row>
    <row r="35" spans="1:10" ht="241.5" customHeight="1">
      <c r="A35" s="109">
        <v>2025</v>
      </c>
      <c r="B35" s="110" t="s">
        <v>238</v>
      </c>
      <c r="C35" s="234">
        <v>1</v>
      </c>
      <c r="D35" s="235">
        <v>1</v>
      </c>
      <c r="E35" s="236">
        <f t="shared" si="0"/>
        <v>1</v>
      </c>
      <c r="F35" s="289" t="s">
        <v>726</v>
      </c>
      <c r="G35" s="290"/>
      <c r="H35" s="291"/>
      <c r="I35" s="352" t="s">
        <v>727</v>
      </c>
      <c r="J35" s="353"/>
    </row>
    <row r="36" spans="1:10" ht="409.5" customHeight="1">
      <c r="A36" s="109">
        <v>2026</v>
      </c>
      <c r="B36" s="110" t="s">
        <v>240</v>
      </c>
      <c r="C36" s="234">
        <v>0</v>
      </c>
      <c r="D36" s="235">
        <v>0</v>
      </c>
      <c r="E36" s="236">
        <f t="shared" si="0"/>
        <v>0</v>
      </c>
      <c r="F36" s="289" t="s">
        <v>728</v>
      </c>
      <c r="G36" s="290"/>
      <c r="H36" s="291"/>
      <c r="I36" s="352" t="s">
        <v>729</v>
      </c>
      <c r="J36" s="353"/>
    </row>
    <row r="37" spans="1:10" ht="140.25" customHeight="1">
      <c r="A37" s="109">
        <v>2026</v>
      </c>
      <c r="B37" s="110" t="s">
        <v>242</v>
      </c>
      <c r="C37" s="234">
        <v>0</v>
      </c>
      <c r="D37" s="235">
        <v>0</v>
      </c>
      <c r="E37" s="236">
        <f t="shared" si="0"/>
        <v>0</v>
      </c>
      <c r="F37" s="289" t="s">
        <v>730</v>
      </c>
      <c r="G37" s="290"/>
      <c r="H37" s="291"/>
      <c r="I37" s="352" t="s">
        <v>731</v>
      </c>
      <c r="J37" s="353"/>
    </row>
    <row r="38" spans="1:10" ht="18.75">
      <c r="A38" s="109">
        <v>2026</v>
      </c>
      <c r="B38" s="110" t="s">
        <v>235</v>
      </c>
      <c r="C38" s="234">
        <v>1</v>
      </c>
      <c r="D38" s="235"/>
      <c r="E38" s="236">
        <f t="shared" si="0"/>
        <v>0</v>
      </c>
      <c r="F38" s="289"/>
      <c r="G38" s="290"/>
      <c r="H38" s="291"/>
      <c r="I38" s="352"/>
      <c r="J38" s="353"/>
    </row>
    <row r="39" spans="1:10" ht="18.75">
      <c r="A39" s="109">
        <v>2026</v>
      </c>
      <c r="B39" s="110" t="s">
        <v>238</v>
      </c>
      <c r="C39" s="234">
        <v>1</v>
      </c>
      <c r="D39" s="235"/>
      <c r="E39" s="236">
        <f t="shared" si="0"/>
        <v>0</v>
      </c>
      <c r="F39" s="289"/>
      <c r="G39" s="290"/>
      <c r="H39" s="291"/>
      <c r="I39" s="352"/>
      <c r="J39" s="353"/>
    </row>
    <row r="40" spans="1:10" ht="18.75" customHeight="1">
      <c r="A40" s="109">
        <v>2027</v>
      </c>
      <c r="B40" s="110" t="s">
        <v>240</v>
      </c>
      <c r="C40" s="259"/>
      <c r="D40" s="235"/>
      <c r="E40" s="236">
        <f t="shared" si="0"/>
        <v>0</v>
      </c>
      <c r="F40" s="289"/>
      <c r="G40" s="290"/>
      <c r="H40" s="291"/>
      <c r="I40" s="352"/>
      <c r="J40" s="353"/>
    </row>
    <row r="41" spans="1:10" ht="18.75" customHeight="1">
      <c r="A41" s="109">
        <v>2027</v>
      </c>
      <c r="B41" s="110" t="s">
        <v>242</v>
      </c>
      <c r="C41" s="234"/>
      <c r="D41" s="235"/>
      <c r="E41" s="236">
        <f t="shared" si="0"/>
        <v>0</v>
      </c>
      <c r="F41" s="289"/>
      <c r="G41" s="290"/>
      <c r="H41" s="291"/>
      <c r="I41" s="352"/>
      <c r="J41" s="353"/>
    </row>
    <row r="42" spans="1:10" ht="18.75" customHeight="1">
      <c r="A42" s="109">
        <v>2027</v>
      </c>
      <c r="B42" s="110" t="s">
        <v>235</v>
      </c>
      <c r="C42" s="234"/>
      <c r="D42" s="235"/>
      <c r="E42" s="236">
        <f t="shared" si="0"/>
        <v>0</v>
      </c>
      <c r="F42" s="289"/>
      <c r="G42" s="290"/>
      <c r="H42" s="291"/>
      <c r="I42" s="352"/>
      <c r="J42" s="353"/>
    </row>
    <row r="43" spans="1:10" ht="18.75" customHeight="1">
      <c r="A43" s="109">
        <v>2027</v>
      </c>
      <c r="B43" s="110" t="s">
        <v>238</v>
      </c>
      <c r="C43" s="234"/>
      <c r="D43" s="235"/>
      <c r="E43" s="236">
        <f t="shared" si="0"/>
        <v>0</v>
      </c>
      <c r="F43" s="289"/>
      <c r="G43" s="290"/>
      <c r="H43" s="291"/>
      <c r="I43" s="352"/>
      <c r="J43" s="353"/>
    </row>
    <row r="44" spans="1:10" ht="18.75" customHeight="1">
      <c r="A44" s="109">
        <v>2028</v>
      </c>
      <c r="B44" s="110" t="s">
        <v>240</v>
      </c>
      <c r="C44" s="234"/>
      <c r="D44" s="235"/>
      <c r="E44" s="236">
        <f t="shared" si="0"/>
        <v>0</v>
      </c>
      <c r="F44" s="289"/>
      <c r="G44" s="290"/>
      <c r="H44" s="291"/>
      <c r="I44" s="352"/>
      <c r="J44" s="353"/>
    </row>
    <row r="45" spans="1:10" ht="18.75" customHeight="1">
      <c r="A45" s="109">
        <v>2028</v>
      </c>
      <c r="B45" s="110" t="s">
        <v>242</v>
      </c>
      <c r="C45" s="234"/>
      <c r="D45" s="235"/>
      <c r="E45" s="236">
        <f t="shared" si="0"/>
        <v>0</v>
      </c>
      <c r="F45" s="289"/>
      <c r="G45" s="290"/>
      <c r="H45" s="291"/>
      <c r="I45" s="352"/>
      <c r="J45" s="353"/>
    </row>
  </sheetData>
  <mergeCells count="51">
    <mergeCell ref="B11:J11"/>
    <mergeCell ref="B12:J12"/>
    <mergeCell ref="B19:J19"/>
    <mergeCell ref="B21:G21"/>
    <mergeCell ref="B13:J13"/>
    <mergeCell ref="B14:J14"/>
    <mergeCell ref="B15:J15"/>
    <mergeCell ref="B16:J16"/>
    <mergeCell ref="B17:J17"/>
    <mergeCell ref="B18:J18"/>
    <mergeCell ref="B7:J7"/>
    <mergeCell ref="C1:H4"/>
    <mergeCell ref="B6:J6"/>
    <mergeCell ref="B8:J8"/>
    <mergeCell ref="B10:J10"/>
    <mergeCell ref="C9:J9"/>
    <mergeCell ref="F29:H29"/>
    <mergeCell ref="I29:J29"/>
    <mergeCell ref="F30:H30"/>
    <mergeCell ref="A28:J28"/>
    <mergeCell ref="F33:H33"/>
    <mergeCell ref="I33:J33"/>
    <mergeCell ref="I30:J30"/>
    <mergeCell ref="F31:H31"/>
    <mergeCell ref="I31:J31"/>
    <mergeCell ref="F32:H32"/>
    <mergeCell ref="I32:J32"/>
    <mergeCell ref="F45:H45"/>
    <mergeCell ref="I45:J45"/>
    <mergeCell ref="F41:H41"/>
    <mergeCell ref="I41:J41"/>
    <mergeCell ref="F42:H42"/>
    <mergeCell ref="I42:J42"/>
    <mergeCell ref="F43:H43"/>
    <mergeCell ref="I43:J43"/>
    <mergeCell ref="F40:H40"/>
    <mergeCell ref="I40:J40"/>
    <mergeCell ref="F44:H44"/>
    <mergeCell ref="I44:J44"/>
    <mergeCell ref="F34:H34"/>
    <mergeCell ref="I34:J34"/>
    <mergeCell ref="F35:H35"/>
    <mergeCell ref="I35:J35"/>
    <mergeCell ref="F39:H39"/>
    <mergeCell ref="I39:J39"/>
    <mergeCell ref="F38:H38"/>
    <mergeCell ref="I38:J38"/>
    <mergeCell ref="F37:H37"/>
    <mergeCell ref="I36:J36"/>
    <mergeCell ref="I37:J37"/>
    <mergeCell ref="F36:H36"/>
  </mergeCells>
  <pageMargins left="0.7" right="0.7" top="0.75" bottom="0.75" header="0.3" footer="0.3"/>
  <pageSetup orientation="portrait"/>
  <headerFooter>
    <oddFooter>&amp;C&amp;"Helvetica Neue,Regular"&amp;12&amp;K000000&amp;P</oddFooter>
  </headerFooter>
  <ignoredErrors>
    <ignoredError sqref="J3:J4" numberStoredAsText="1"/>
    <ignoredError sqref="B24:D24" formulaRange="1"/>
  </ignoredErrors>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45"/>
  <sheetViews>
    <sheetView showGridLines="0" topLeftCell="A15" workbookViewId="0">
      <selection activeCell="D26" sqref="D26"/>
    </sheetView>
  </sheetViews>
  <sheetFormatPr baseColWidth="10" defaultColWidth="10.85546875" defaultRowHeight="15" customHeight="1"/>
  <cols>
    <col min="1" max="1" width="45.42578125" style="1" customWidth="1"/>
    <col min="2" max="10" width="21.42578125" style="1" customWidth="1"/>
    <col min="11" max="13" width="10.85546875" style="1" customWidth="1"/>
    <col min="14" max="16384" width="10.85546875" style="1"/>
  </cols>
  <sheetData>
    <row r="1" spans="1:12" ht="23.25" customHeight="1">
      <c r="A1" s="6"/>
      <c r="B1" s="76"/>
      <c r="C1" s="301" t="s">
        <v>732</v>
      </c>
      <c r="D1" s="302"/>
      <c r="E1" s="302"/>
      <c r="F1" s="302"/>
      <c r="G1" s="302"/>
      <c r="H1" s="302"/>
      <c r="I1" s="77" t="s">
        <v>1</v>
      </c>
      <c r="J1" s="78" t="s">
        <v>2</v>
      </c>
      <c r="K1" s="9"/>
      <c r="L1" s="10"/>
    </row>
    <row r="2" spans="1:12" ht="23.25" customHeight="1">
      <c r="A2" s="11"/>
      <c r="B2" s="79"/>
      <c r="C2" s="303"/>
      <c r="D2" s="303"/>
      <c r="E2" s="303"/>
      <c r="F2" s="303"/>
      <c r="G2" s="303"/>
      <c r="H2" s="303"/>
      <c r="I2" s="80" t="s">
        <v>3</v>
      </c>
      <c r="J2" s="81">
        <v>4</v>
      </c>
      <c r="K2" s="11"/>
      <c r="L2" s="14"/>
    </row>
    <row r="3" spans="1:12" ht="23.25" customHeight="1">
      <c r="A3" s="11"/>
      <c r="B3" s="79"/>
      <c r="C3" s="303"/>
      <c r="D3" s="303"/>
      <c r="E3" s="303"/>
      <c r="F3" s="303"/>
      <c r="G3" s="303"/>
      <c r="H3" s="303"/>
      <c r="I3" s="80" t="s">
        <v>4</v>
      </c>
      <c r="J3" s="179" t="s">
        <v>5</v>
      </c>
      <c r="K3" s="11"/>
      <c r="L3" s="14"/>
    </row>
    <row r="4" spans="1:12" ht="23.25" customHeight="1">
      <c r="A4" s="15"/>
      <c r="B4" s="82"/>
      <c r="C4" s="304"/>
      <c r="D4" s="304"/>
      <c r="E4" s="304"/>
      <c r="F4" s="304"/>
      <c r="G4" s="304"/>
      <c r="H4" s="304"/>
      <c r="I4" s="83" t="s">
        <v>6</v>
      </c>
      <c r="J4" s="180" t="s">
        <v>7</v>
      </c>
      <c r="K4" s="11"/>
      <c r="L4" s="14"/>
    </row>
    <row r="5" spans="1:12" ht="29.25" customHeight="1">
      <c r="A5" s="84"/>
      <c r="B5" s="85"/>
      <c r="C5" s="85"/>
      <c r="D5" s="85"/>
      <c r="E5" s="85"/>
      <c r="F5" s="85"/>
      <c r="G5" s="85"/>
      <c r="H5" s="85"/>
      <c r="I5" s="86"/>
      <c r="J5" s="139"/>
      <c r="K5" s="20"/>
      <c r="L5" s="14"/>
    </row>
    <row r="6" spans="1:12" ht="29.25" customHeight="1">
      <c r="A6" s="88" t="s">
        <v>317</v>
      </c>
      <c r="B6" s="305" t="s">
        <v>114</v>
      </c>
      <c r="C6" s="306"/>
      <c r="D6" s="306"/>
      <c r="E6" s="306"/>
      <c r="F6" s="306"/>
      <c r="G6" s="306"/>
      <c r="H6" s="306"/>
      <c r="I6" s="306"/>
      <c r="J6" s="306"/>
      <c r="K6" s="97"/>
      <c r="L6" s="14"/>
    </row>
    <row r="7" spans="1:12" ht="29.25" customHeight="1">
      <c r="A7" s="258" t="s">
        <v>190</v>
      </c>
      <c r="B7" s="314" t="s">
        <v>363</v>
      </c>
      <c r="C7" s="315"/>
      <c r="D7" s="315"/>
      <c r="E7" s="315"/>
      <c r="F7" s="315"/>
      <c r="G7" s="315"/>
      <c r="H7" s="315"/>
      <c r="I7" s="315"/>
      <c r="J7" s="316"/>
      <c r="K7" s="97"/>
      <c r="L7" s="14"/>
    </row>
    <row r="8" spans="1:12" ht="29.25" customHeight="1">
      <c r="A8" s="88" t="s">
        <v>319</v>
      </c>
      <c r="B8" s="305" t="s">
        <v>643</v>
      </c>
      <c r="C8" s="306"/>
      <c r="D8" s="306"/>
      <c r="E8" s="306"/>
      <c r="F8" s="306"/>
      <c r="G8" s="306"/>
      <c r="H8" s="306"/>
      <c r="I8" s="306"/>
      <c r="J8" s="306"/>
      <c r="K8" s="97"/>
      <c r="L8" s="14"/>
    </row>
    <row r="9" spans="1:12" ht="29.25" customHeight="1">
      <c r="A9" s="88" t="s">
        <v>320</v>
      </c>
      <c r="B9" s="90" t="s">
        <v>733</v>
      </c>
      <c r="C9" s="311" t="s">
        <v>734</v>
      </c>
      <c r="D9" s="312"/>
      <c r="E9" s="312"/>
      <c r="F9" s="312"/>
      <c r="G9" s="312"/>
      <c r="H9" s="312"/>
      <c r="I9" s="312"/>
      <c r="J9" s="313"/>
      <c r="K9" s="97"/>
      <c r="L9" s="14"/>
    </row>
    <row r="10" spans="1:12" ht="29.25" customHeight="1">
      <c r="A10" s="88" t="s">
        <v>323</v>
      </c>
      <c r="B10" s="305" t="s">
        <v>735</v>
      </c>
      <c r="C10" s="306"/>
      <c r="D10" s="306"/>
      <c r="E10" s="306"/>
      <c r="F10" s="306"/>
      <c r="G10" s="306"/>
      <c r="H10" s="306"/>
      <c r="I10" s="306"/>
      <c r="J10" s="306"/>
      <c r="K10" s="97"/>
      <c r="L10" s="14"/>
    </row>
    <row r="11" spans="1:12" ht="29.25" customHeight="1">
      <c r="A11" s="88" t="s">
        <v>325</v>
      </c>
      <c r="B11" s="305" t="s">
        <v>735</v>
      </c>
      <c r="C11" s="306"/>
      <c r="D11" s="306"/>
      <c r="E11" s="306"/>
      <c r="F11" s="306"/>
      <c r="G11" s="306"/>
      <c r="H11" s="306"/>
      <c r="I11" s="306"/>
      <c r="J11" s="306"/>
      <c r="K11" s="97"/>
      <c r="L11" s="14"/>
    </row>
    <row r="12" spans="1:12" ht="29.25" customHeight="1">
      <c r="A12" s="88" t="s">
        <v>200</v>
      </c>
      <c r="B12" s="305" t="s">
        <v>736</v>
      </c>
      <c r="C12" s="306"/>
      <c r="D12" s="306"/>
      <c r="E12" s="306"/>
      <c r="F12" s="306"/>
      <c r="G12" s="306"/>
      <c r="H12" s="306"/>
      <c r="I12" s="306"/>
      <c r="J12" s="306"/>
      <c r="K12" s="97"/>
      <c r="L12" s="14"/>
    </row>
    <row r="13" spans="1:12" ht="29.25" customHeight="1">
      <c r="A13" s="88" t="s">
        <v>202</v>
      </c>
      <c r="B13" s="305" t="s">
        <v>203</v>
      </c>
      <c r="C13" s="306"/>
      <c r="D13" s="306"/>
      <c r="E13" s="306"/>
      <c r="F13" s="306"/>
      <c r="G13" s="306"/>
      <c r="H13" s="306"/>
      <c r="I13" s="306"/>
      <c r="J13" s="306"/>
      <c r="K13" s="97"/>
      <c r="L13" s="14"/>
    </row>
    <row r="14" spans="1:12" ht="29.25" customHeight="1">
      <c r="A14" s="88" t="s">
        <v>204</v>
      </c>
      <c r="B14" s="311" t="s">
        <v>205</v>
      </c>
      <c r="C14" s="312"/>
      <c r="D14" s="312"/>
      <c r="E14" s="312"/>
      <c r="F14" s="312"/>
      <c r="G14" s="312"/>
      <c r="H14" s="312"/>
      <c r="I14" s="312"/>
      <c r="J14" s="313"/>
      <c r="K14" s="97"/>
      <c r="L14" s="14"/>
    </row>
    <row r="15" spans="1:12" ht="29.25" customHeight="1">
      <c r="A15" s="88" t="s">
        <v>206</v>
      </c>
      <c r="B15" s="305" t="s">
        <v>737</v>
      </c>
      <c r="C15" s="306"/>
      <c r="D15" s="306"/>
      <c r="E15" s="306"/>
      <c r="F15" s="306"/>
      <c r="G15" s="306"/>
      <c r="H15" s="306"/>
      <c r="I15" s="306"/>
      <c r="J15" s="306"/>
      <c r="K15" s="97"/>
      <c r="L15" s="14"/>
    </row>
    <row r="16" spans="1:12" ht="29.25" customHeight="1">
      <c r="A16" s="88" t="s">
        <v>208</v>
      </c>
      <c r="B16" s="305" t="s">
        <v>738</v>
      </c>
      <c r="C16" s="306"/>
      <c r="D16" s="306"/>
      <c r="E16" s="306"/>
      <c r="F16" s="306"/>
      <c r="G16" s="306"/>
      <c r="H16" s="306"/>
      <c r="I16" s="306"/>
      <c r="J16" s="306"/>
      <c r="K16" s="97"/>
      <c r="L16" s="14"/>
    </row>
    <row r="17" spans="1:12" ht="29.25" customHeight="1">
      <c r="A17" s="88" t="s">
        <v>210</v>
      </c>
      <c r="B17" s="305" t="s">
        <v>739</v>
      </c>
      <c r="C17" s="306"/>
      <c r="D17" s="306"/>
      <c r="E17" s="306"/>
      <c r="F17" s="306"/>
      <c r="G17" s="306"/>
      <c r="H17" s="306"/>
      <c r="I17" s="306"/>
      <c r="J17" s="306"/>
      <c r="K17" s="97"/>
      <c r="L17" s="14"/>
    </row>
    <row r="18" spans="1:12" ht="29.25" customHeight="1">
      <c r="A18" s="88" t="s">
        <v>330</v>
      </c>
      <c r="B18" s="305" t="s">
        <v>740</v>
      </c>
      <c r="C18" s="306"/>
      <c r="D18" s="306"/>
      <c r="E18" s="306"/>
      <c r="F18" s="310"/>
      <c r="G18" s="306"/>
      <c r="H18" s="306"/>
      <c r="I18" s="306"/>
      <c r="J18" s="306"/>
      <c r="K18" s="97"/>
      <c r="L18" s="14"/>
    </row>
    <row r="19" spans="1:12" ht="29.25" customHeight="1">
      <c r="A19" s="88" t="s">
        <v>213</v>
      </c>
      <c r="B19" s="305" t="s">
        <v>214</v>
      </c>
      <c r="C19" s="306"/>
      <c r="D19" s="306"/>
      <c r="E19" s="306"/>
      <c r="F19" s="306"/>
      <c r="G19" s="306"/>
      <c r="H19" s="306"/>
      <c r="I19" s="306"/>
      <c r="J19" s="306"/>
      <c r="K19" s="97"/>
      <c r="L19" s="14"/>
    </row>
    <row r="20" spans="1:12" ht="29.25" customHeight="1">
      <c r="A20" s="91"/>
      <c r="B20" s="92"/>
      <c r="C20" s="92"/>
      <c r="D20" s="92"/>
      <c r="E20" s="92"/>
      <c r="F20" s="92"/>
      <c r="G20" s="92"/>
      <c r="H20" s="93"/>
      <c r="I20" s="93"/>
      <c r="J20" s="93"/>
      <c r="K20" s="20"/>
      <c r="L20" s="14"/>
    </row>
    <row r="21" spans="1:12" ht="29.25" customHeight="1">
      <c r="A21" s="95"/>
      <c r="B21" s="294" t="s">
        <v>215</v>
      </c>
      <c r="C21" s="295"/>
      <c r="D21" s="295"/>
      <c r="E21" s="295"/>
      <c r="F21" s="295"/>
      <c r="G21" s="295"/>
      <c r="H21" s="97"/>
      <c r="I21" s="20"/>
      <c r="J21" s="20"/>
      <c r="K21" s="20"/>
      <c r="L21" s="14"/>
    </row>
    <row r="22" spans="1:12" ht="29.25" customHeight="1">
      <c r="A22" s="98"/>
      <c r="B22" s="99" t="s">
        <v>216</v>
      </c>
      <c r="C22" s="99" t="s">
        <v>217</v>
      </c>
      <c r="D22" s="99" t="s">
        <v>218</v>
      </c>
      <c r="E22" s="99" t="s">
        <v>219</v>
      </c>
      <c r="F22" s="99" t="s">
        <v>220</v>
      </c>
      <c r="G22" s="99" t="s">
        <v>221</v>
      </c>
      <c r="H22" s="97"/>
      <c r="I22" s="20"/>
      <c r="J22" s="20"/>
      <c r="K22" s="20"/>
      <c r="L22" s="14"/>
    </row>
    <row r="23" spans="1:12" ht="29.25" customHeight="1">
      <c r="A23" s="100" t="s">
        <v>222</v>
      </c>
      <c r="B23" s="173">
        <v>42</v>
      </c>
      <c r="C23" s="173">
        <v>84</v>
      </c>
      <c r="D23" s="173">
        <v>84</v>
      </c>
      <c r="E23" s="173">
        <v>84</v>
      </c>
      <c r="F23" s="173">
        <v>35</v>
      </c>
      <c r="G23" s="101">
        <f>SUM(B23:F23)</f>
        <v>329</v>
      </c>
      <c r="H23" s="97"/>
      <c r="I23" s="20"/>
      <c r="J23" s="20"/>
      <c r="K23" s="20"/>
      <c r="L23" s="14"/>
    </row>
    <row r="24" spans="1:12" ht="29.25" customHeight="1">
      <c r="A24" s="100" t="s">
        <v>223</v>
      </c>
      <c r="B24" s="226">
        <f>SUM(D30:D31)</f>
        <v>42</v>
      </c>
      <c r="C24" s="226">
        <f>SUM(D32:D35)</f>
        <v>87</v>
      </c>
      <c r="D24" s="226">
        <f>SUM(D36:D39)</f>
        <v>24</v>
      </c>
      <c r="E24" s="226">
        <f>SUM(D40:D43)</f>
        <v>0</v>
      </c>
      <c r="F24" s="226">
        <f>SUM(D44:D45)</f>
        <v>0</v>
      </c>
      <c r="G24" s="194">
        <f>SUM(B24:F24)</f>
        <v>153</v>
      </c>
      <c r="H24" s="97"/>
      <c r="I24" s="20"/>
      <c r="J24" s="20"/>
      <c r="K24" s="20"/>
      <c r="L24" s="14"/>
    </row>
    <row r="25" spans="1:12" ht="29.25" customHeight="1">
      <c r="A25" s="100" t="s">
        <v>224</v>
      </c>
      <c r="B25" s="103">
        <f>IFERROR(IF(B24/B23&gt;100%,100%,B24/B23),0)</f>
        <v>1</v>
      </c>
      <c r="C25" s="103">
        <f>IFERROR(IF(C24/C23&gt;100%,100%,C24/C23),0)</f>
        <v>1</v>
      </c>
      <c r="D25" s="103">
        <f>IFERROR(IF(D24/D23&gt;100%,100%,D24/D23),0)</f>
        <v>0.2857142857142857</v>
      </c>
      <c r="E25" s="103">
        <f>IFERROR(IF(E24/E23&gt;100%,100%,E24/E23),0)</f>
        <v>0</v>
      </c>
      <c r="F25" s="103">
        <f>IFERROR(IF(F24/F23&gt;100%,100%,F24/F23),0)</f>
        <v>0</v>
      </c>
      <c r="G25" s="104" t="s">
        <v>225</v>
      </c>
      <c r="H25" s="97"/>
      <c r="I25" s="20"/>
      <c r="J25" s="20"/>
      <c r="K25" s="20"/>
      <c r="L25" s="14"/>
    </row>
    <row r="26" spans="1:12" ht="29.25" customHeight="1">
      <c r="A26" s="100" t="s">
        <v>226</v>
      </c>
      <c r="B26" s="103">
        <f>B24/G23</f>
        <v>0.1276595744680851</v>
      </c>
      <c r="C26" s="103">
        <f>(C24/$G$23)+B26</f>
        <v>0.39209726443769</v>
      </c>
      <c r="D26" s="103">
        <f>(D24/$G$23)+C26</f>
        <v>0.46504559270516721</v>
      </c>
      <c r="E26" s="103"/>
      <c r="F26" s="103"/>
      <c r="G26" s="103">
        <f>MAX(B26:F26)</f>
        <v>0.46504559270516721</v>
      </c>
      <c r="H26" s="97"/>
      <c r="I26" s="20"/>
      <c r="J26" s="20"/>
      <c r="K26" s="20"/>
      <c r="L26" s="14"/>
    </row>
    <row r="27" spans="1:12" ht="29.25" customHeight="1">
      <c r="A27" s="106"/>
      <c r="B27" s="92"/>
      <c r="C27" s="92"/>
      <c r="D27" s="92"/>
      <c r="E27" s="92"/>
      <c r="F27" s="92"/>
      <c r="G27" s="92"/>
      <c r="H27" s="107"/>
      <c r="I27" s="107"/>
      <c r="J27" s="107"/>
      <c r="K27" s="20"/>
      <c r="L27" s="14"/>
    </row>
    <row r="28" spans="1:12" ht="29.25" customHeight="1">
      <c r="A28" s="294" t="s">
        <v>227</v>
      </c>
      <c r="B28" s="295"/>
      <c r="C28" s="295"/>
      <c r="D28" s="295"/>
      <c r="E28" s="295"/>
      <c r="F28" s="295"/>
      <c r="G28" s="295"/>
      <c r="H28" s="295"/>
      <c r="I28" s="295"/>
      <c r="J28" s="295"/>
      <c r="K28" s="97"/>
      <c r="L28" s="14"/>
    </row>
    <row r="29" spans="1:12" ht="30" customHeight="1">
      <c r="A29" s="96" t="s">
        <v>228</v>
      </c>
      <c r="B29" s="96" t="s">
        <v>229</v>
      </c>
      <c r="C29" s="96" t="s">
        <v>230</v>
      </c>
      <c r="D29" s="96" t="s">
        <v>231</v>
      </c>
      <c r="E29" s="96" t="s">
        <v>232</v>
      </c>
      <c r="F29" s="294" t="s">
        <v>233</v>
      </c>
      <c r="G29" s="295"/>
      <c r="H29" s="295"/>
      <c r="I29" s="294" t="s">
        <v>234</v>
      </c>
      <c r="J29" s="295"/>
      <c r="K29" s="97"/>
      <c r="L29" s="14"/>
    </row>
    <row r="30" spans="1:12" ht="135.75" customHeight="1">
      <c r="A30" s="109">
        <v>2024</v>
      </c>
      <c r="B30" s="110" t="s">
        <v>235</v>
      </c>
      <c r="C30" s="185">
        <v>21</v>
      </c>
      <c r="D30" s="233">
        <v>21</v>
      </c>
      <c r="E30" s="192">
        <f>IFERROR(IF(D30/C30&gt;100%,100%,D30/C30),0)</f>
        <v>1</v>
      </c>
      <c r="F30" s="289" t="s">
        <v>741</v>
      </c>
      <c r="G30" s="290"/>
      <c r="H30" s="291"/>
      <c r="I30" s="470" t="s">
        <v>742</v>
      </c>
      <c r="J30" s="471"/>
      <c r="K30" s="97"/>
      <c r="L30" s="14"/>
    </row>
    <row r="31" spans="1:12" ht="135.75" customHeight="1">
      <c r="A31" s="109">
        <v>2024</v>
      </c>
      <c r="B31" s="110" t="s">
        <v>238</v>
      </c>
      <c r="C31" s="185">
        <v>21</v>
      </c>
      <c r="D31" s="233">
        <v>21</v>
      </c>
      <c r="E31" s="192">
        <f t="shared" ref="E31:E45" si="0">IFERROR(IF(D31/C31&gt;100%,100%,D31/C31),0)</f>
        <v>1</v>
      </c>
      <c r="F31" s="289" t="s">
        <v>741</v>
      </c>
      <c r="G31" s="290"/>
      <c r="H31" s="291"/>
      <c r="I31" s="470" t="s">
        <v>742</v>
      </c>
      <c r="J31" s="471"/>
      <c r="K31" s="97"/>
      <c r="L31" s="14"/>
    </row>
    <row r="32" spans="1:12" ht="135.75" customHeight="1">
      <c r="A32" s="109">
        <v>2025</v>
      </c>
      <c r="B32" s="110" t="s">
        <v>240</v>
      </c>
      <c r="C32" s="185">
        <v>21</v>
      </c>
      <c r="D32" s="233">
        <v>24</v>
      </c>
      <c r="E32" s="192">
        <f t="shared" si="0"/>
        <v>1</v>
      </c>
      <c r="F32" s="289" t="s">
        <v>741</v>
      </c>
      <c r="G32" s="290"/>
      <c r="H32" s="291"/>
      <c r="I32" s="470" t="s">
        <v>742</v>
      </c>
      <c r="J32" s="471"/>
      <c r="K32" s="97"/>
      <c r="L32" s="14"/>
    </row>
    <row r="33" spans="1:12" ht="153" customHeight="1">
      <c r="A33" s="109">
        <v>2025</v>
      </c>
      <c r="B33" s="110" t="s">
        <v>242</v>
      </c>
      <c r="C33" s="185">
        <v>21</v>
      </c>
      <c r="D33" s="233">
        <v>21</v>
      </c>
      <c r="E33" s="230">
        <f t="shared" si="0"/>
        <v>1</v>
      </c>
      <c r="F33" s="335" t="s">
        <v>743</v>
      </c>
      <c r="G33" s="336"/>
      <c r="H33" s="337"/>
      <c r="I33" s="338" t="s">
        <v>742</v>
      </c>
      <c r="J33" s="339"/>
      <c r="K33" s="97"/>
      <c r="L33" s="140"/>
    </row>
    <row r="34" spans="1:12" ht="150" customHeight="1">
      <c r="A34" s="109">
        <v>2025</v>
      </c>
      <c r="B34" s="110" t="s">
        <v>235</v>
      </c>
      <c r="C34" s="185">
        <v>21</v>
      </c>
      <c r="D34" s="233">
        <v>21</v>
      </c>
      <c r="E34" s="192">
        <f t="shared" si="0"/>
        <v>1</v>
      </c>
      <c r="F34" s="389" t="s">
        <v>744</v>
      </c>
      <c r="G34" s="390"/>
      <c r="H34" s="391"/>
      <c r="I34" s="402" t="s">
        <v>742</v>
      </c>
      <c r="J34" s="403"/>
      <c r="K34" s="97"/>
      <c r="L34" s="14"/>
    </row>
    <row r="35" spans="1:12" ht="74.25" customHeight="1">
      <c r="A35" s="109">
        <v>2025</v>
      </c>
      <c r="B35" s="110" t="s">
        <v>238</v>
      </c>
      <c r="C35" s="185">
        <v>21</v>
      </c>
      <c r="D35" s="233">
        <v>21</v>
      </c>
      <c r="E35" s="192">
        <f t="shared" si="0"/>
        <v>1</v>
      </c>
      <c r="F35" s="289" t="s">
        <v>745</v>
      </c>
      <c r="G35" s="290"/>
      <c r="H35" s="291"/>
      <c r="I35" s="292" t="s">
        <v>746</v>
      </c>
      <c r="J35" s="293"/>
      <c r="K35" s="97"/>
      <c r="L35" s="14"/>
    </row>
    <row r="36" spans="1:12" ht="201.75" customHeight="1">
      <c r="A36" s="109">
        <v>2026</v>
      </c>
      <c r="B36" s="110" t="s">
        <v>240</v>
      </c>
      <c r="C36" s="185">
        <v>21</v>
      </c>
      <c r="D36" s="189">
        <v>7</v>
      </c>
      <c r="E36" s="192">
        <f t="shared" si="0"/>
        <v>0.33333333333333331</v>
      </c>
      <c r="F36" s="289" t="s">
        <v>747</v>
      </c>
      <c r="G36" s="290"/>
      <c r="H36" s="291"/>
      <c r="I36" s="317" t="s">
        <v>748</v>
      </c>
      <c r="J36" s="293"/>
      <c r="K36" s="97"/>
      <c r="L36" s="14"/>
    </row>
    <row r="37" spans="1:12" ht="316.5" customHeight="1">
      <c r="A37" s="109">
        <v>2026</v>
      </c>
      <c r="B37" s="110" t="s">
        <v>242</v>
      </c>
      <c r="C37" s="185">
        <v>21</v>
      </c>
      <c r="D37" s="189">
        <v>17</v>
      </c>
      <c r="E37" s="192">
        <f t="shared" si="0"/>
        <v>0.80952380952380953</v>
      </c>
      <c r="F37" s="289" t="s">
        <v>749</v>
      </c>
      <c r="G37" s="290"/>
      <c r="H37" s="291"/>
      <c r="I37" s="292" t="s">
        <v>750</v>
      </c>
      <c r="J37" s="293"/>
      <c r="K37" s="97"/>
      <c r="L37" s="14"/>
    </row>
    <row r="38" spans="1:12" ht="18.75" customHeight="1">
      <c r="A38" s="109">
        <v>2026</v>
      </c>
      <c r="B38" s="110" t="s">
        <v>235</v>
      </c>
      <c r="C38" s="185">
        <v>21</v>
      </c>
      <c r="D38" s="189"/>
      <c r="E38" s="192">
        <f t="shared" si="0"/>
        <v>0</v>
      </c>
      <c r="F38" s="289"/>
      <c r="G38" s="290"/>
      <c r="H38" s="291"/>
      <c r="I38" s="292"/>
      <c r="J38" s="293"/>
      <c r="K38" s="97"/>
      <c r="L38" s="14"/>
    </row>
    <row r="39" spans="1:12" ht="18.75" customHeight="1">
      <c r="A39" s="109">
        <v>2026</v>
      </c>
      <c r="B39" s="110" t="s">
        <v>238</v>
      </c>
      <c r="C39" s="185">
        <v>21</v>
      </c>
      <c r="D39" s="189"/>
      <c r="E39" s="192">
        <f t="shared" si="0"/>
        <v>0</v>
      </c>
      <c r="F39" s="289"/>
      <c r="G39" s="290"/>
      <c r="H39" s="291"/>
      <c r="I39" s="292"/>
      <c r="J39" s="293"/>
      <c r="K39" s="97"/>
      <c r="L39" s="14"/>
    </row>
    <row r="40" spans="1:12" ht="18.75" customHeight="1">
      <c r="A40" s="109">
        <v>2027</v>
      </c>
      <c r="B40" s="110" t="s">
        <v>240</v>
      </c>
      <c r="C40" s="113"/>
      <c r="D40" s="189"/>
      <c r="E40" s="192">
        <f t="shared" si="0"/>
        <v>0</v>
      </c>
      <c r="F40" s="289"/>
      <c r="G40" s="290"/>
      <c r="H40" s="291"/>
      <c r="I40" s="292"/>
      <c r="J40" s="293"/>
      <c r="K40" s="97"/>
      <c r="L40" s="14"/>
    </row>
    <row r="41" spans="1:12" ht="18.75" customHeight="1">
      <c r="A41" s="109">
        <v>2027</v>
      </c>
      <c r="B41" s="110" t="s">
        <v>242</v>
      </c>
      <c r="C41" s="113"/>
      <c r="D41" s="189"/>
      <c r="E41" s="192">
        <f t="shared" si="0"/>
        <v>0</v>
      </c>
      <c r="F41" s="289"/>
      <c r="G41" s="290"/>
      <c r="H41" s="291"/>
      <c r="I41" s="292"/>
      <c r="J41" s="293"/>
      <c r="K41" s="97"/>
      <c r="L41" s="14"/>
    </row>
    <row r="42" spans="1:12" ht="18.75" customHeight="1">
      <c r="A42" s="109">
        <v>2027</v>
      </c>
      <c r="B42" s="110" t="s">
        <v>235</v>
      </c>
      <c r="C42" s="113"/>
      <c r="D42" s="189"/>
      <c r="E42" s="192">
        <f t="shared" si="0"/>
        <v>0</v>
      </c>
      <c r="F42" s="289"/>
      <c r="G42" s="290"/>
      <c r="H42" s="291"/>
      <c r="I42" s="292"/>
      <c r="J42" s="293"/>
      <c r="K42" s="97"/>
      <c r="L42" s="14"/>
    </row>
    <row r="43" spans="1:12" ht="18.75" customHeight="1">
      <c r="A43" s="109">
        <v>2027</v>
      </c>
      <c r="B43" s="110" t="s">
        <v>238</v>
      </c>
      <c r="C43" s="113"/>
      <c r="D43" s="189"/>
      <c r="E43" s="192">
        <f t="shared" si="0"/>
        <v>0</v>
      </c>
      <c r="F43" s="289"/>
      <c r="G43" s="290"/>
      <c r="H43" s="291"/>
      <c r="I43" s="292"/>
      <c r="J43" s="293"/>
      <c r="K43" s="97"/>
      <c r="L43" s="14"/>
    </row>
    <row r="44" spans="1:12" ht="18.75" customHeight="1">
      <c r="A44" s="109">
        <v>2028</v>
      </c>
      <c r="B44" s="110" t="s">
        <v>240</v>
      </c>
      <c r="C44" s="113"/>
      <c r="D44" s="189"/>
      <c r="E44" s="192">
        <f t="shared" si="0"/>
        <v>0</v>
      </c>
      <c r="F44" s="289"/>
      <c r="G44" s="290"/>
      <c r="H44" s="291"/>
      <c r="I44" s="292"/>
      <c r="J44" s="293"/>
      <c r="K44" s="97"/>
      <c r="L44" s="14"/>
    </row>
    <row r="45" spans="1:12" ht="18.75" customHeight="1">
      <c r="A45" s="109">
        <v>2028</v>
      </c>
      <c r="B45" s="110" t="s">
        <v>242</v>
      </c>
      <c r="C45" s="113"/>
      <c r="D45" s="189"/>
      <c r="E45" s="192">
        <f t="shared" si="0"/>
        <v>0</v>
      </c>
      <c r="F45" s="289"/>
      <c r="G45" s="290"/>
      <c r="H45" s="291"/>
      <c r="I45" s="292"/>
      <c r="J45" s="293"/>
      <c r="K45" s="141"/>
      <c r="L45" s="56"/>
    </row>
  </sheetData>
  <mergeCells count="51">
    <mergeCell ref="F30:H30"/>
    <mergeCell ref="I30:J30"/>
    <mergeCell ref="F31:H31"/>
    <mergeCell ref="I31:J31"/>
    <mergeCell ref="F29:H29"/>
    <mergeCell ref="I29:J29"/>
    <mergeCell ref="B21:G21"/>
    <mergeCell ref="B14:J14"/>
    <mergeCell ref="B15:J15"/>
    <mergeCell ref="B10:J10"/>
    <mergeCell ref="A28:J28"/>
    <mergeCell ref="B19:J19"/>
    <mergeCell ref="B12:J12"/>
    <mergeCell ref="B18:J18"/>
    <mergeCell ref="B16:J16"/>
    <mergeCell ref="B17:J17"/>
    <mergeCell ref="C1:H4"/>
    <mergeCell ref="B6:J6"/>
    <mergeCell ref="B8:J8"/>
    <mergeCell ref="B11:J11"/>
    <mergeCell ref="B13:J13"/>
    <mergeCell ref="C9:J9"/>
    <mergeCell ref="B7:J7"/>
    <mergeCell ref="F38:H38"/>
    <mergeCell ref="I38:J38"/>
    <mergeCell ref="F39:H39"/>
    <mergeCell ref="I39:J39"/>
    <mergeCell ref="F40:H40"/>
    <mergeCell ref="I40:J40"/>
    <mergeCell ref="F35:H35"/>
    <mergeCell ref="I35:J35"/>
    <mergeCell ref="F36:H36"/>
    <mergeCell ref="I36:J36"/>
    <mergeCell ref="F37:H37"/>
    <mergeCell ref="I37:J37"/>
    <mergeCell ref="F32:H32"/>
    <mergeCell ref="I32:J32"/>
    <mergeCell ref="F33:H33"/>
    <mergeCell ref="I33:J33"/>
    <mergeCell ref="F34:H34"/>
    <mergeCell ref="I34:J34"/>
    <mergeCell ref="F44:H44"/>
    <mergeCell ref="I44:J44"/>
    <mergeCell ref="F45:H45"/>
    <mergeCell ref="I45:J45"/>
    <mergeCell ref="F41:H41"/>
    <mergeCell ref="I41:J41"/>
    <mergeCell ref="F42:H42"/>
    <mergeCell ref="I42:J42"/>
    <mergeCell ref="F43:H43"/>
    <mergeCell ref="I43:J43"/>
  </mergeCells>
  <pageMargins left="0.7" right="0.7" top="0.75" bottom="0.75" header="0.3" footer="0.3"/>
  <pageSetup scale="43" orientation="portrait"/>
  <headerFooter>
    <oddFooter>&amp;C&amp;"Helvetica Neue,Regular"&amp;12&amp;K000000&amp;P</oddFooter>
  </headerFooter>
  <ignoredErrors>
    <ignoredError sqref="J3:J4" numberStoredAsText="1"/>
    <ignoredError sqref="B24:D24" formulaRange="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5"/>
  <sheetViews>
    <sheetView showGridLines="0" topLeftCell="A9" workbookViewId="0">
      <selection activeCell="D26" sqref="D26"/>
    </sheetView>
  </sheetViews>
  <sheetFormatPr baseColWidth="10" defaultColWidth="10.85546875" defaultRowHeight="15" customHeight="1"/>
  <cols>
    <col min="1" max="1" width="45.42578125" style="1" customWidth="1"/>
    <col min="2" max="10" width="21.42578125" style="1" customWidth="1"/>
    <col min="11" max="11" width="10.85546875" style="1" customWidth="1"/>
    <col min="12" max="16384" width="10.85546875" style="1"/>
  </cols>
  <sheetData>
    <row r="1" spans="1:10" ht="23.25" customHeight="1">
      <c r="A1" s="6"/>
      <c r="B1" s="76"/>
      <c r="C1" s="301" t="s">
        <v>189</v>
      </c>
      <c r="D1" s="302"/>
      <c r="E1" s="302"/>
      <c r="F1" s="302"/>
      <c r="G1" s="302"/>
      <c r="H1" s="302"/>
      <c r="I1" s="77" t="s">
        <v>1</v>
      </c>
      <c r="J1" s="78" t="s">
        <v>2</v>
      </c>
    </row>
    <row r="2" spans="1:10" ht="23.25" customHeight="1">
      <c r="A2" s="11"/>
      <c r="B2" s="79"/>
      <c r="C2" s="303"/>
      <c r="D2" s="303"/>
      <c r="E2" s="303"/>
      <c r="F2" s="303"/>
      <c r="G2" s="303"/>
      <c r="H2" s="303"/>
      <c r="I2" s="80" t="s">
        <v>3</v>
      </c>
      <c r="J2" s="81">
        <v>4</v>
      </c>
    </row>
    <row r="3" spans="1:10" ht="23.25" customHeight="1">
      <c r="A3" s="11"/>
      <c r="B3" s="79"/>
      <c r="C3" s="303"/>
      <c r="D3" s="303"/>
      <c r="E3" s="303"/>
      <c r="F3" s="303"/>
      <c r="G3" s="303"/>
      <c r="H3" s="303"/>
      <c r="I3" s="80" t="s">
        <v>4</v>
      </c>
      <c r="J3" s="179" t="s">
        <v>5</v>
      </c>
    </row>
    <row r="4" spans="1:10" ht="23.25" customHeight="1">
      <c r="A4" s="15"/>
      <c r="B4" s="82"/>
      <c r="C4" s="304"/>
      <c r="D4" s="304"/>
      <c r="E4" s="304"/>
      <c r="F4" s="304"/>
      <c r="G4" s="304"/>
      <c r="H4" s="304"/>
      <c r="I4" s="83" t="s">
        <v>6</v>
      </c>
      <c r="J4" s="180" t="s">
        <v>7</v>
      </c>
    </row>
    <row r="5" spans="1:10" ht="29.25" customHeight="1">
      <c r="A5" s="84"/>
      <c r="B5" s="85"/>
      <c r="C5" s="85"/>
      <c r="D5" s="85"/>
      <c r="E5" s="85"/>
      <c r="F5" s="85"/>
      <c r="G5" s="85"/>
      <c r="H5" s="85"/>
      <c r="I5" s="86"/>
      <c r="J5" s="87"/>
    </row>
    <row r="6" spans="1:10" ht="29.25" customHeight="1">
      <c r="A6" s="88" t="s">
        <v>127</v>
      </c>
      <c r="B6" s="305" t="s">
        <v>132</v>
      </c>
      <c r="C6" s="306"/>
      <c r="D6" s="306"/>
      <c r="E6" s="306"/>
      <c r="F6" s="306"/>
      <c r="G6" s="306"/>
      <c r="H6" s="306"/>
      <c r="I6" s="306"/>
      <c r="J6" s="306"/>
    </row>
    <row r="7" spans="1:10" ht="29.25" customHeight="1">
      <c r="A7" s="258" t="s">
        <v>190</v>
      </c>
      <c r="B7" s="314" t="s">
        <v>191</v>
      </c>
      <c r="C7" s="315"/>
      <c r="D7" s="315"/>
      <c r="E7" s="315"/>
      <c r="F7" s="315"/>
      <c r="G7" s="315"/>
      <c r="H7" s="315"/>
      <c r="I7" s="315"/>
      <c r="J7" s="315"/>
    </row>
    <row r="8" spans="1:10" ht="29.25" customHeight="1">
      <c r="A8" s="88" t="s">
        <v>192</v>
      </c>
      <c r="B8" s="305" t="s">
        <v>193</v>
      </c>
      <c r="C8" s="306"/>
      <c r="D8" s="306"/>
      <c r="E8" s="306"/>
      <c r="F8" s="306"/>
      <c r="G8" s="306"/>
      <c r="H8" s="306"/>
      <c r="I8" s="306"/>
      <c r="J8" s="306"/>
    </row>
    <row r="9" spans="1:10" ht="29.25" customHeight="1">
      <c r="A9" s="88" t="s">
        <v>194</v>
      </c>
      <c r="B9" s="90" t="s">
        <v>195</v>
      </c>
      <c r="C9" s="311" t="s">
        <v>196</v>
      </c>
      <c r="D9" s="312"/>
      <c r="E9" s="312"/>
      <c r="F9" s="312"/>
      <c r="G9" s="312"/>
      <c r="H9" s="312"/>
      <c r="I9" s="312"/>
      <c r="J9" s="313"/>
    </row>
    <row r="10" spans="1:10" ht="29.25" customHeight="1">
      <c r="A10" s="88" t="s">
        <v>197</v>
      </c>
      <c r="B10" s="305" t="s">
        <v>198</v>
      </c>
      <c r="C10" s="306"/>
      <c r="D10" s="306"/>
      <c r="E10" s="306"/>
      <c r="F10" s="306"/>
      <c r="G10" s="306"/>
      <c r="H10" s="306"/>
      <c r="I10" s="306"/>
      <c r="J10" s="306"/>
    </row>
    <row r="11" spans="1:10" ht="29.25" customHeight="1">
      <c r="A11" s="88" t="s">
        <v>199</v>
      </c>
      <c r="B11" s="305" t="s">
        <v>198</v>
      </c>
      <c r="C11" s="306"/>
      <c r="D11" s="306"/>
      <c r="E11" s="306"/>
      <c r="F11" s="306"/>
      <c r="G11" s="306"/>
      <c r="H11" s="306"/>
      <c r="I11" s="306"/>
      <c r="J11" s="306"/>
    </row>
    <row r="12" spans="1:10" ht="29.25" customHeight="1">
      <c r="A12" s="88" t="s">
        <v>200</v>
      </c>
      <c r="B12" s="305" t="s">
        <v>201</v>
      </c>
      <c r="C12" s="306"/>
      <c r="D12" s="306"/>
      <c r="E12" s="306"/>
      <c r="F12" s="306"/>
      <c r="G12" s="306"/>
      <c r="H12" s="306"/>
      <c r="I12" s="306"/>
      <c r="J12" s="306"/>
    </row>
    <row r="13" spans="1:10" ht="29.25" customHeight="1">
      <c r="A13" s="88" t="s">
        <v>202</v>
      </c>
      <c r="B13" s="305" t="s">
        <v>203</v>
      </c>
      <c r="C13" s="306"/>
      <c r="D13" s="306"/>
      <c r="E13" s="306"/>
      <c r="F13" s="306"/>
      <c r="G13" s="306"/>
      <c r="H13" s="306"/>
      <c r="I13" s="306"/>
      <c r="J13" s="306"/>
    </row>
    <row r="14" spans="1:10" ht="29.25" customHeight="1">
      <c r="A14" s="88" t="s">
        <v>204</v>
      </c>
      <c r="B14" s="311" t="s">
        <v>205</v>
      </c>
      <c r="C14" s="312"/>
      <c r="D14" s="312"/>
      <c r="E14" s="312"/>
      <c r="F14" s="312"/>
      <c r="G14" s="312"/>
      <c r="H14" s="312"/>
      <c r="I14" s="312"/>
      <c r="J14" s="313"/>
    </row>
    <row r="15" spans="1:10" ht="29.25" customHeight="1">
      <c r="A15" s="88" t="s">
        <v>206</v>
      </c>
      <c r="B15" s="305" t="s">
        <v>207</v>
      </c>
      <c r="C15" s="306"/>
      <c r="D15" s="306"/>
      <c r="E15" s="306"/>
      <c r="F15" s="306"/>
      <c r="G15" s="306"/>
      <c r="H15" s="306"/>
      <c r="I15" s="306"/>
      <c r="J15" s="306"/>
    </row>
    <row r="16" spans="1:10" ht="29.25" customHeight="1">
      <c r="A16" s="88" t="s">
        <v>208</v>
      </c>
      <c r="B16" s="305" t="s">
        <v>209</v>
      </c>
      <c r="C16" s="306"/>
      <c r="D16" s="306"/>
      <c r="E16" s="306"/>
      <c r="F16" s="306"/>
      <c r="G16" s="306"/>
      <c r="H16" s="306"/>
      <c r="I16" s="306"/>
      <c r="J16" s="306"/>
    </row>
    <row r="17" spans="1:10" ht="29.25" customHeight="1">
      <c r="A17" s="88" t="s">
        <v>210</v>
      </c>
      <c r="B17" s="305" t="s">
        <v>211</v>
      </c>
      <c r="C17" s="306"/>
      <c r="D17" s="306"/>
      <c r="E17" s="306"/>
      <c r="F17" s="306"/>
      <c r="G17" s="306"/>
      <c r="H17" s="306"/>
      <c r="I17" s="306"/>
      <c r="J17" s="306"/>
    </row>
    <row r="18" spans="1:10" ht="29.25" customHeight="1">
      <c r="A18" s="88" t="s">
        <v>212</v>
      </c>
      <c r="B18" s="334">
        <v>0</v>
      </c>
      <c r="C18" s="306"/>
      <c r="D18" s="306"/>
      <c r="E18" s="306"/>
      <c r="F18" s="310"/>
      <c r="G18" s="306"/>
      <c r="H18" s="306"/>
      <c r="I18" s="306"/>
      <c r="J18" s="306"/>
    </row>
    <row r="19" spans="1:10" ht="29.25" customHeight="1">
      <c r="A19" s="88" t="s">
        <v>213</v>
      </c>
      <c r="B19" s="305" t="s">
        <v>214</v>
      </c>
      <c r="C19" s="306"/>
      <c r="D19" s="306"/>
      <c r="E19" s="306"/>
      <c r="F19" s="306"/>
      <c r="G19" s="306"/>
      <c r="H19" s="306"/>
      <c r="I19" s="306"/>
      <c r="J19" s="306"/>
    </row>
    <row r="20" spans="1:10" ht="29.25" customHeight="1">
      <c r="A20" s="91"/>
      <c r="B20" s="92"/>
      <c r="C20" s="92"/>
      <c r="D20" s="92"/>
      <c r="E20" s="92"/>
      <c r="F20" s="92"/>
      <c r="G20" s="92"/>
      <c r="H20" s="93"/>
      <c r="I20" s="93"/>
      <c r="J20" s="94"/>
    </row>
    <row r="21" spans="1:10" ht="29.25" customHeight="1">
      <c r="A21" s="95"/>
      <c r="B21" s="294" t="s">
        <v>215</v>
      </c>
      <c r="C21" s="295"/>
      <c r="D21" s="295"/>
      <c r="E21" s="295"/>
      <c r="F21" s="295"/>
      <c r="G21" s="295"/>
      <c r="H21" s="97"/>
      <c r="I21" s="20"/>
      <c r="J21" s="14"/>
    </row>
    <row r="22" spans="1:10" ht="29.25" customHeight="1">
      <c r="A22" s="98"/>
      <c r="B22" s="99" t="s">
        <v>216</v>
      </c>
      <c r="C22" s="99" t="s">
        <v>217</v>
      </c>
      <c r="D22" s="99" t="s">
        <v>218</v>
      </c>
      <c r="E22" s="99" t="s">
        <v>219</v>
      </c>
      <c r="F22" s="99" t="s">
        <v>220</v>
      </c>
      <c r="G22" s="99" t="s">
        <v>221</v>
      </c>
      <c r="H22" s="97"/>
      <c r="I22" s="20"/>
      <c r="J22" s="14"/>
    </row>
    <row r="23" spans="1:10" ht="29.25" customHeight="1">
      <c r="A23" s="100" t="s">
        <v>222</v>
      </c>
      <c r="B23" s="129">
        <v>3</v>
      </c>
      <c r="C23" s="129">
        <v>3</v>
      </c>
      <c r="D23" s="129">
        <v>3</v>
      </c>
      <c r="E23" s="129">
        <v>3</v>
      </c>
      <c r="F23" s="129">
        <v>3</v>
      </c>
      <c r="G23" s="101">
        <f>SUM(B23:F23)</f>
        <v>15</v>
      </c>
      <c r="H23" s="97"/>
      <c r="I23" s="20"/>
      <c r="J23" s="14"/>
    </row>
    <row r="24" spans="1:10" ht="29.25" customHeight="1">
      <c r="A24" s="100" t="s">
        <v>223</v>
      </c>
      <c r="B24" s="188">
        <f>SUM(D30:D31)</f>
        <v>3</v>
      </c>
      <c r="C24" s="188">
        <f>SUM(D32:D35)</f>
        <v>3</v>
      </c>
      <c r="D24" s="188">
        <f>SUM(D36:D39)</f>
        <v>1</v>
      </c>
      <c r="E24" s="188">
        <f>SUM(D40:D43)</f>
        <v>0</v>
      </c>
      <c r="F24" s="188">
        <f>SUM(D44:D45)</f>
        <v>0</v>
      </c>
      <c r="G24" s="194">
        <f>SUM(B24:F24)</f>
        <v>7</v>
      </c>
      <c r="H24" s="97"/>
      <c r="I24" s="20"/>
      <c r="J24" s="14"/>
    </row>
    <row r="25" spans="1:10" ht="29.25" customHeight="1">
      <c r="A25" s="100" t="s">
        <v>224</v>
      </c>
      <c r="B25" s="103">
        <f>B24/B23</f>
        <v>1</v>
      </c>
      <c r="C25" s="103">
        <f>C24/C23</f>
        <v>1</v>
      </c>
      <c r="D25" s="103">
        <f>D24/D23</f>
        <v>0.33333333333333331</v>
      </c>
      <c r="E25" s="103">
        <f>E24/E23</f>
        <v>0</v>
      </c>
      <c r="F25" s="103">
        <f>F24/F23</f>
        <v>0</v>
      </c>
      <c r="G25" s="104" t="s">
        <v>225</v>
      </c>
      <c r="H25" s="97"/>
      <c r="I25" s="20"/>
      <c r="J25" s="14"/>
    </row>
    <row r="26" spans="1:10" ht="29.25" customHeight="1">
      <c r="A26" s="100" t="s">
        <v>226</v>
      </c>
      <c r="B26" s="103">
        <f>B24/$G$23</f>
        <v>0.2</v>
      </c>
      <c r="C26" s="103">
        <f>(C24/$G$23)+B26</f>
        <v>0.4</v>
      </c>
      <c r="D26" s="103">
        <f>(D24/$G$23)+C26</f>
        <v>0.46666666666666667</v>
      </c>
      <c r="E26" s="103"/>
      <c r="F26" s="103"/>
      <c r="G26" s="103">
        <f>MAX(B26:F26)</f>
        <v>0.46666666666666667</v>
      </c>
      <c r="H26" s="97"/>
      <c r="I26" s="20"/>
      <c r="J26" s="14"/>
    </row>
    <row r="27" spans="1:10" ht="29.25" customHeight="1">
      <c r="A27" s="106"/>
      <c r="B27" s="92"/>
      <c r="C27" s="92"/>
      <c r="D27" s="92"/>
      <c r="E27" s="92"/>
      <c r="F27" s="92"/>
      <c r="G27" s="92"/>
      <c r="H27" s="107"/>
      <c r="I27" s="107"/>
      <c r="J27" s="108"/>
    </row>
    <row r="28" spans="1:10" ht="29.25" customHeight="1">
      <c r="A28" s="294" t="s">
        <v>227</v>
      </c>
      <c r="B28" s="295"/>
      <c r="C28" s="295"/>
      <c r="D28" s="295"/>
      <c r="E28" s="295"/>
      <c r="F28" s="295"/>
      <c r="G28" s="295"/>
      <c r="H28" s="295"/>
      <c r="I28" s="295"/>
      <c r="J28" s="295"/>
    </row>
    <row r="29" spans="1:10" ht="30" customHeight="1">
      <c r="A29" s="96" t="s">
        <v>228</v>
      </c>
      <c r="B29" s="96" t="s">
        <v>229</v>
      </c>
      <c r="C29" s="96" t="s">
        <v>230</v>
      </c>
      <c r="D29" s="96" t="s">
        <v>231</v>
      </c>
      <c r="E29" s="96" t="s">
        <v>232</v>
      </c>
      <c r="F29" s="294" t="s">
        <v>233</v>
      </c>
      <c r="G29" s="295"/>
      <c r="H29" s="295"/>
      <c r="I29" s="294" t="s">
        <v>234</v>
      </c>
      <c r="J29" s="295"/>
    </row>
    <row r="30" spans="1:10" ht="30" customHeight="1">
      <c r="A30" s="109">
        <v>2024</v>
      </c>
      <c r="B30" s="110" t="s">
        <v>235</v>
      </c>
      <c r="C30" s="176">
        <v>2</v>
      </c>
      <c r="D30" s="264">
        <v>2</v>
      </c>
      <c r="E30" s="265">
        <f>IFERROR(IF(D30/C30&gt;100%,100%,D30/C30),0)</f>
        <v>1</v>
      </c>
      <c r="F30" s="289" t="s">
        <v>236</v>
      </c>
      <c r="G30" s="290"/>
      <c r="H30" s="291"/>
      <c r="I30" s="317" t="s">
        <v>237</v>
      </c>
      <c r="J30" s="293"/>
    </row>
    <row r="31" spans="1:10" ht="30" customHeight="1">
      <c r="A31" s="109">
        <v>2024</v>
      </c>
      <c r="B31" s="110" t="s">
        <v>238</v>
      </c>
      <c r="C31" s="176">
        <v>1</v>
      </c>
      <c r="D31" s="264">
        <v>1</v>
      </c>
      <c r="E31" s="265">
        <f t="shared" ref="E31:E45" si="0">IFERROR(IF(D31/C31&gt;100%,100%,D31/C31),0)</f>
        <v>1</v>
      </c>
      <c r="F31" s="289" t="s">
        <v>239</v>
      </c>
      <c r="G31" s="290"/>
      <c r="H31" s="291"/>
      <c r="I31" s="317" t="s">
        <v>237</v>
      </c>
      <c r="J31" s="293"/>
    </row>
    <row r="32" spans="1:10" ht="30" customHeight="1">
      <c r="A32" s="109">
        <v>2025</v>
      </c>
      <c r="B32" s="110" t="s">
        <v>240</v>
      </c>
      <c r="C32" s="176">
        <v>1</v>
      </c>
      <c r="D32" s="264">
        <v>1</v>
      </c>
      <c r="E32" s="265">
        <f t="shared" si="0"/>
        <v>1</v>
      </c>
      <c r="F32" s="289" t="s">
        <v>241</v>
      </c>
      <c r="G32" s="290"/>
      <c r="H32" s="291"/>
      <c r="I32" s="317" t="s">
        <v>237</v>
      </c>
      <c r="J32" s="293"/>
    </row>
    <row r="33" spans="1:10" ht="18.75" customHeight="1">
      <c r="A33" s="109">
        <v>2025</v>
      </c>
      <c r="B33" s="110" t="s">
        <v>242</v>
      </c>
      <c r="C33" s="176">
        <v>0</v>
      </c>
      <c r="D33" s="264">
        <v>0</v>
      </c>
      <c r="E33" s="265">
        <f t="shared" si="0"/>
        <v>0</v>
      </c>
      <c r="F33" s="289" t="s">
        <v>243</v>
      </c>
      <c r="G33" s="290"/>
      <c r="H33" s="291"/>
      <c r="I33" s="317" t="s">
        <v>243</v>
      </c>
      <c r="J33" s="293"/>
    </row>
    <row r="34" spans="1:10" ht="39" customHeight="1">
      <c r="A34" s="109">
        <v>2025</v>
      </c>
      <c r="B34" s="110" t="s">
        <v>235</v>
      </c>
      <c r="C34" s="176">
        <v>1</v>
      </c>
      <c r="D34" s="266">
        <v>1</v>
      </c>
      <c r="E34" s="267">
        <f t="shared" si="0"/>
        <v>1</v>
      </c>
      <c r="F34" s="335" t="s">
        <v>244</v>
      </c>
      <c r="G34" s="336"/>
      <c r="H34" s="337"/>
      <c r="I34" s="338" t="s">
        <v>237</v>
      </c>
      <c r="J34" s="339"/>
    </row>
    <row r="35" spans="1:10" ht="38.25" customHeight="1">
      <c r="A35" s="109">
        <v>2025</v>
      </c>
      <c r="B35" s="110" t="s">
        <v>238</v>
      </c>
      <c r="C35" s="176">
        <v>1</v>
      </c>
      <c r="D35" s="266">
        <v>1</v>
      </c>
      <c r="E35" s="265">
        <f t="shared" si="0"/>
        <v>1</v>
      </c>
      <c r="F35" s="289" t="s">
        <v>245</v>
      </c>
      <c r="G35" s="290"/>
      <c r="H35" s="291"/>
      <c r="I35" s="292" t="s">
        <v>237</v>
      </c>
      <c r="J35" s="293"/>
    </row>
    <row r="36" spans="1:10" ht="25.5" customHeight="1">
      <c r="A36" s="109">
        <v>2026</v>
      </c>
      <c r="B36" s="110" t="s">
        <v>240</v>
      </c>
      <c r="C36" s="173">
        <v>1</v>
      </c>
      <c r="D36" s="272">
        <v>1</v>
      </c>
      <c r="E36" s="265">
        <f t="shared" si="0"/>
        <v>1</v>
      </c>
      <c r="F36" s="289" t="s">
        <v>246</v>
      </c>
      <c r="G36" s="290"/>
      <c r="H36" s="291"/>
      <c r="I36" s="292" t="s">
        <v>237</v>
      </c>
      <c r="J36" s="293"/>
    </row>
    <row r="37" spans="1:10" ht="18.75" customHeight="1">
      <c r="A37" s="109">
        <v>2026</v>
      </c>
      <c r="B37" s="110" t="s">
        <v>242</v>
      </c>
      <c r="C37" s="173">
        <v>0</v>
      </c>
      <c r="D37" s="41">
        <v>0</v>
      </c>
      <c r="E37" s="265">
        <f t="shared" si="0"/>
        <v>0</v>
      </c>
      <c r="F37" s="289" t="s">
        <v>243</v>
      </c>
      <c r="G37" s="290"/>
      <c r="H37" s="291"/>
      <c r="I37" s="317" t="s">
        <v>243</v>
      </c>
      <c r="J37" s="293"/>
    </row>
    <row r="38" spans="1:10" ht="18.75" customHeight="1">
      <c r="A38" s="109">
        <v>2026</v>
      </c>
      <c r="B38" s="110" t="s">
        <v>235</v>
      </c>
      <c r="C38" s="173">
        <v>1</v>
      </c>
      <c r="D38" s="41"/>
      <c r="E38" s="265">
        <f t="shared" si="0"/>
        <v>0</v>
      </c>
      <c r="F38" s="289"/>
      <c r="G38" s="290"/>
      <c r="H38" s="291"/>
      <c r="I38" s="292"/>
      <c r="J38" s="293"/>
    </row>
    <row r="39" spans="1:10" ht="18.75" customHeight="1">
      <c r="A39" s="109">
        <v>2026</v>
      </c>
      <c r="B39" s="110" t="s">
        <v>238</v>
      </c>
      <c r="C39" s="173">
        <v>1</v>
      </c>
      <c r="D39" s="41"/>
      <c r="E39" s="265">
        <f t="shared" si="0"/>
        <v>0</v>
      </c>
      <c r="F39" s="289"/>
      <c r="G39" s="290"/>
      <c r="H39" s="291"/>
      <c r="I39" s="292"/>
      <c r="J39" s="293"/>
    </row>
    <row r="40" spans="1:10" ht="18.75" customHeight="1">
      <c r="A40" s="109">
        <v>2027</v>
      </c>
      <c r="B40" s="110" t="s">
        <v>240</v>
      </c>
      <c r="C40" s="173"/>
      <c r="D40" s="174"/>
      <c r="E40" s="265">
        <f t="shared" si="0"/>
        <v>0</v>
      </c>
      <c r="F40" s="289"/>
      <c r="G40" s="290"/>
      <c r="H40" s="291"/>
      <c r="I40" s="292"/>
      <c r="J40" s="293"/>
    </row>
    <row r="41" spans="1:10" ht="18.75" customHeight="1">
      <c r="A41" s="109">
        <v>2027</v>
      </c>
      <c r="B41" s="110" t="s">
        <v>242</v>
      </c>
      <c r="C41" s="173"/>
      <c r="D41" s="41"/>
      <c r="E41" s="265">
        <f t="shared" si="0"/>
        <v>0</v>
      </c>
      <c r="F41" s="289"/>
      <c r="G41" s="290"/>
      <c r="H41" s="291"/>
      <c r="I41" s="292"/>
      <c r="J41" s="293"/>
    </row>
    <row r="42" spans="1:10" ht="18.75" customHeight="1">
      <c r="A42" s="109">
        <v>2027</v>
      </c>
      <c r="B42" s="110" t="s">
        <v>235</v>
      </c>
      <c r="C42" s="173"/>
      <c r="D42" s="41"/>
      <c r="E42" s="265">
        <f t="shared" si="0"/>
        <v>0</v>
      </c>
      <c r="F42" s="289"/>
      <c r="G42" s="290"/>
      <c r="H42" s="291"/>
      <c r="I42" s="292"/>
      <c r="J42" s="293"/>
    </row>
    <row r="43" spans="1:10" ht="18.75" customHeight="1">
      <c r="A43" s="109">
        <v>2027</v>
      </c>
      <c r="B43" s="110" t="s">
        <v>238</v>
      </c>
      <c r="C43" s="173"/>
      <c r="D43" s="41"/>
      <c r="E43" s="265">
        <f t="shared" si="0"/>
        <v>0</v>
      </c>
      <c r="F43" s="289"/>
      <c r="G43" s="290"/>
      <c r="H43" s="291"/>
      <c r="I43" s="292"/>
      <c r="J43" s="293"/>
    </row>
    <row r="44" spans="1:10" ht="18.75" customHeight="1">
      <c r="A44" s="109">
        <v>2028</v>
      </c>
      <c r="B44" s="110" t="s">
        <v>240</v>
      </c>
      <c r="C44" s="173"/>
      <c r="D44" s="41"/>
      <c r="E44" s="265">
        <f t="shared" si="0"/>
        <v>0</v>
      </c>
      <c r="F44" s="289"/>
      <c r="G44" s="290"/>
      <c r="H44" s="291"/>
      <c r="I44" s="292"/>
      <c r="J44" s="293"/>
    </row>
    <row r="45" spans="1:10" ht="18.75" customHeight="1">
      <c r="A45" s="109">
        <v>2028</v>
      </c>
      <c r="B45" s="110" t="s">
        <v>242</v>
      </c>
      <c r="C45" s="173"/>
      <c r="D45" s="174"/>
      <c r="E45" s="265">
        <f t="shared" si="0"/>
        <v>0</v>
      </c>
      <c r="F45" s="289"/>
      <c r="G45" s="290"/>
      <c r="H45" s="291"/>
      <c r="I45" s="292"/>
      <c r="J45" s="293"/>
    </row>
  </sheetData>
  <mergeCells count="51">
    <mergeCell ref="B7:J7"/>
    <mergeCell ref="I35:J35"/>
    <mergeCell ref="C1:H4"/>
    <mergeCell ref="C9:J9"/>
    <mergeCell ref="B13:J13"/>
    <mergeCell ref="B6:J6"/>
    <mergeCell ref="F29:H29"/>
    <mergeCell ref="I29:J29"/>
    <mergeCell ref="B8:J8"/>
    <mergeCell ref="B10:J10"/>
    <mergeCell ref="B11:J11"/>
    <mergeCell ref="B12:J12"/>
    <mergeCell ref="B14:J14"/>
    <mergeCell ref="B15:J15"/>
    <mergeCell ref="B16:J16"/>
    <mergeCell ref="B17:J17"/>
    <mergeCell ref="B18:J18"/>
    <mergeCell ref="F34:H34"/>
    <mergeCell ref="I30:J30"/>
    <mergeCell ref="I31:J31"/>
    <mergeCell ref="I32:J32"/>
    <mergeCell ref="I33:J33"/>
    <mergeCell ref="I34:J34"/>
    <mergeCell ref="B19:J19"/>
    <mergeCell ref="B21:G21"/>
    <mergeCell ref="A28:J28"/>
    <mergeCell ref="F30:H30"/>
    <mergeCell ref="F31:H31"/>
    <mergeCell ref="F32:H32"/>
    <mergeCell ref="F33:H33"/>
    <mergeCell ref="F45:H45"/>
    <mergeCell ref="F40:H40"/>
    <mergeCell ref="F41:H41"/>
    <mergeCell ref="I42:J42"/>
    <mergeCell ref="I43:J43"/>
    <mergeCell ref="I44:J44"/>
    <mergeCell ref="I45:J45"/>
    <mergeCell ref="F42:H42"/>
    <mergeCell ref="I40:J40"/>
    <mergeCell ref="I41:J41"/>
    <mergeCell ref="F43:H43"/>
    <mergeCell ref="F44:H44"/>
    <mergeCell ref="I36:J36"/>
    <mergeCell ref="F37:H37"/>
    <mergeCell ref="F38:H38"/>
    <mergeCell ref="F39:H39"/>
    <mergeCell ref="F35:H35"/>
    <mergeCell ref="F36:H36"/>
    <mergeCell ref="I37:J37"/>
    <mergeCell ref="I38:J38"/>
    <mergeCell ref="I39:J39"/>
  </mergeCells>
  <pageMargins left="0.7" right="0.7" top="0.75" bottom="0.75" header="0.3" footer="0.3"/>
  <pageSetup scale="43" orientation="portrait"/>
  <headerFooter>
    <oddFooter>&amp;C&amp;"Helvetica Neue,Regular"&amp;12&amp;K000000&amp;P</oddFooter>
  </headerFooter>
  <ignoredErrors>
    <ignoredError sqref="J3:J4" numberStoredAsText="1"/>
    <ignoredError sqref="B24:C24" formulaRange="1"/>
  </ignoredErrors>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35"/>
  <sheetViews>
    <sheetView showGridLines="0" topLeftCell="A5" zoomScale="90" zoomScaleNormal="90" workbookViewId="0">
      <selection activeCell="L29" sqref="L29:L34"/>
    </sheetView>
  </sheetViews>
  <sheetFormatPr baseColWidth="10" defaultColWidth="11.42578125" defaultRowHeight="15" customHeight="1"/>
  <cols>
    <col min="1" max="1" width="5.140625" style="1" customWidth="1"/>
    <col min="2" max="2" width="42.85546875" style="1" customWidth="1"/>
    <col min="3" max="3" width="5.7109375" style="1" customWidth="1"/>
    <col min="4" max="4" width="109.28515625" style="1" customWidth="1"/>
    <col min="5" max="5" width="13.28515625" style="1" customWidth="1"/>
    <col min="6" max="10" width="10.7109375" style="1" customWidth="1"/>
    <col min="11" max="11" width="17.85546875" style="1" customWidth="1"/>
    <col min="12" max="12" width="20.5703125" style="1" customWidth="1"/>
    <col min="13" max="13" width="11.42578125" style="1" hidden="1" customWidth="1"/>
    <col min="14" max="16384" width="11.42578125" style="1"/>
  </cols>
  <sheetData>
    <row r="1" spans="1:13" ht="22.5" customHeight="1">
      <c r="A1" s="205"/>
      <c r="B1" s="206"/>
      <c r="C1" s="207"/>
      <c r="D1" s="487" t="s">
        <v>751</v>
      </c>
      <c r="E1" s="488"/>
      <c r="F1" s="488"/>
      <c r="G1" s="488"/>
      <c r="H1" s="488"/>
      <c r="I1" s="488"/>
      <c r="J1" s="488"/>
      <c r="K1" s="208" t="s">
        <v>1</v>
      </c>
      <c r="L1" s="209" t="s">
        <v>2</v>
      </c>
    </row>
    <row r="2" spans="1:13" ht="22.5" customHeight="1">
      <c r="A2" s="210"/>
      <c r="B2" s="142"/>
      <c r="C2" s="143"/>
      <c r="D2" s="303"/>
      <c r="E2" s="303"/>
      <c r="F2" s="303"/>
      <c r="G2" s="303"/>
      <c r="H2" s="303"/>
      <c r="I2" s="303"/>
      <c r="J2" s="303"/>
      <c r="K2" s="144" t="s">
        <v>3</v>
      </c>
      <c r="L2" s="211">
        <v>3</v>
      </c>
    </row>
    <row r="3" spans="1:13" ht="22.5" customHeight="1">
      <c r="A3" s="210"/>
      <c r="B3" s="142"/>
      <c r="C3" s="143"/>
      <c r="D3" s="303"/>
      <c r="E3" s="303"/>
      <c r="F3" s="303"/>
      <c r="G3" s="303"/>
      <c r="H3" s="303"/>
      <c r="I3" s="303"/>
      <c r="J3" s="303"/>
      <c r="K3" s="144" t="s">
        <v>4</v>
      </c>
      <c r="L3" s="212" t="s">
        <v>5</v>
      </c>
    </row>
    <row r="4" spans="1:13" ht="22.5" customHeight="1" thickBot="1">
      <c r="A4" s="213"/>
      <c r="B4" s="214"/>
      <c r="C4" s="215"/>
      <c r="D4" s="489"/>
      <c r="E4" s="489"/>
      <c r="F4" s="489"/>
      <c r="G4" s="489"/>
      <c r="H4" s="489"/>
      <c r="I4" s="489"/>
      <c r="J4" s="489"/>
      <c r="K4" s="216" t="s">
        <v>6</v>
      </c>
      <c r="L4" s="217" t="s">
        <v>7</v>
      </c>
    </row>
    <row r="5" spans="1:13" ht="15" customHeight="1">
      <c r="A5" s="143"/>
      <c r="B5" s="143"/>
      <c r="C5" s="143"/>
      <c r="D5" s="143"/>
      <c r="E5" s="143"/>
      <c r="F5" s="143"/>
      <c r="G5" s="143"/>
      <c r="H5" s="143"/>
      <c r="I5" s="143"/>
      <c r="J5" s="143"/>
      <c r="K5" s="143"/>
      <c r="L5" s="143"/>
    </row>
    <row r="6" spans="1:13" ht="15" customHeight="1">
      <c r="A6" s="481" t="s">
        <v>752</v>
      </c>
      <c r="B6" s="481" t="s">
        <v>192</v>
      </c>
      <c r="C6" s="481" t="s">
        <v>16</v>
      </c>
      <c r="D6" s="481" t="s">
        <v>194</v>
      </c>
      <c r="E6" s="490" t="s">
        <v>753</v>
      </c>
      <c r="F6" s="492" t="s">
        <v>226</v>
      </c>
      <c r="G6" s="493"/>
      <c r="H6" s="493"/>
      <c r="I6" s="493"/>
      <c r="J6" s="493"/>
      <c r="K6" s="481" t="s">
        <v>754</v>
      </c>
      <c r="L6" s="481" t="s">
        <v>755</v>
      </c>
    </row>
    <row r="7" spans="1:13" ht="47.25" customHeight="1">
      <c r="A7" s="482"/>
      <c r="B7" s="482"/>
      <c r="C7" s="482"/>
      <c r="D7" s="482"/>
      <c r="E7" s="491"/>
      <c r="F7" s="99" t="s">
        <v>216</v>
      </c>
      <c r="G7" s="99" t="s">
        <v>217</v>
      </c>
      <c r="H7" s="99" t="s">
        <v>218</v>
      </c>
      <c r="I7" s="99" t="s">
        <v>219</v>
      </c>
      <c r="J7" s="99" t="s">
        <v>220</v>
      </c>
      <c r="K7" s="482"/>
      <c r="L7" s="482"/>
    </row>
    <row r="8" spans="1:13" ht="15.75" customHeight="1">
      <c r="A8" s="474">
        <v>1</v>
      </c>
      <c r="B8" s="484" t="s">
        <v>756</v>
      </c>
      <c r="C8" s="145" t="s">
        <v>757</v>
      </c>
      <c r="D8" s="146" t="s">
        <v>196</v>
      </c>
      <c r="E8" s="147">
        <v>3.7037037037037E-2</v>
      </c>
      <c r="F8" s="147">
        <f>'3.1.1 OAC EM'!B26</f>
        <v>0.2</v>
      </c>
      <c r="G8" s="147">
        <f>'3.1.1 OAC EM'!C26</f>
        <v>0.4</v>
      </c>
      <c r="H8" s="147">
        <f>'3.1.1 OAC EM'!D26</f>
        <v>0.46666666666666667</v>
      </c>
      <c r="I8" s="147"/>
      <c r="J8" s="147"/>
      <c r="K8" s="196">
        <f>IFERROR(MAX(F8:J8)*E8,0)</f>
        <v>1.7283950617283935E-2</v>
      </c>
      <c r="L8" s="472">
        <f>SUM(K8:K10)</f>
        <v>5.4320987654320932E-2</v>
      </c>
      <c r="M8" s="1" t="s">
        <v>214</v>
      </c>
    </row>
    <row r="9" spans="1:13" ht="15.75" customHeight="1">
      <c r="A9" s="475"/>
      <c r="B9" s="485"/>
      <c r="C9" s="145" t="s">
        <v>758</v>
      </c>
      <c r="D9" s="146" t="s">
        <v>248</v>
      </c>
      <c r="E9" s="147">
        <v>3.7037037037037E-2</v>
      </c>
      <c r="F9" s="147">
        <f>'3.1.2 OAC DCE'!B26</f>
        <v>0.125</v>
      </c>
      <c r="G9" s="147">
        <f>'3.1.2 OAC DCE'!C26</f>
        <v>0.375</v>
      </c>
      <c r="H9" s="147">
        <f>'3.1.2 OAC DCE'!D26</f>
        <v>0.5</v>
      </c>
      <c r="I9" s="147"/>
      <c r="J9" s="147"/>
      <c r="K9" s="196">
        <f>IFERROR(MAX(F9:J9)*E9,0)</f>
        <v>1.85185185185185E-2</v>
      </c>
      <c r="L9" s="472"/>
      <c r="M9" s="1" t="s">
        <v>254</v>
      </c>
    </row>
    <row r="10" spans="1:13" ht="15.75" customHeight="1">
      <c r="A10" s="483"/>
      <c r="B10" s="486"/>
      <c r="C10" s="145" t="s">
        <v>270</v>
      </c>
      <c r="D10" s="146" t="s">
        <v>271</v>
      </c>
      <c r="E10" s="147">
        <v>3.7037037037037E-2</v>
      </c>
      <c r="F10" s="147">
        <f>'3.1.3 SGGD LAB'!B26</f>
        <v>0.125</v>
      </c>
      <c r="G10" s="147">
        <f>'3.1.3 SGGD LAB'!C26</f>
        <v>0.375</v>
      </c>
      <c r="H10" s="147">
        <f>'3.1.3 SGGD LAB'!D26</f>
        <v>0.5</v>
      </c>
      <c r="I10" s="147"/>
      <c r="J10" s="147"/>
      <c r="K10" s="196">
        <f t="shared" ref="K10:K33" si="0">IFERROR(MAX(F10:J10)*E10,0)</f>
        <v>1.85185185185185E-2</v>
      </c>
      <c r="L10" s="472"/>
      <c r="M10" s="1" t="s">
        <v>254</v>
      </c>
    </row>
    <row r="11" spans="1:13" ht="15.75" customHeight="1">
      <c r="A11" s="474">
        <v>2</v>
      </c>
      <c r="B11" s="477" t="s">
        <v>759</v>
      </c>
      <c r="C11" s="145" t="s">
        <v>760</v>
      </c>
      <c r="D11" s="146" t="s">
        <v>297</v>
      </c>
      <c r="E11" s="147">
        <v>3.7037037037037E-2</v>
      </c>
      <c r="F11" s="147">
        <f>'3.2.1 DCDS ED'!B26</f>
        <v>0.33329999999999999</v>
      </c>
      <c r="G11" s="147">
        <f>'3.2.1 DCDS ED'!C26</f>
        <v>1</v>
      </c>
      <c r="H11" s="147" t="s">
        <v>225</v>
      </c>
      <c r="I11" s="147" t="s">
        <v>225</v>
      </c>
      <c r="J11" s="147" t="s">
        <v>225</v>
      </c>
      <c r="K11" s="196">
        <f t="shared" si="0"/>
        <v>3.7037037037037E-2</v>
      </c>
      <c r="L11" s="472">
        <f>SUM(K11:K16)</f>
        <v>0.12210648148148137</v>
      </c>
      <c r="M11" s="1" t="s">
        <v>254</v>
      </c>
    </row>
    <row r="12" spans="1:13" ht="15.75" customHeight="1">
      <c r="A12" s="475"/>
      <c r="B12" s="478"/>
      <c r="C12" s="145" t="s">
        <v>761</v>
      </c>
      <c r="D12" s="146" t="s">
        <v>322</v>
      </c>
      <c r="E12" s="147">
        <v>3.7037037037037E-2</v>
      </c>
      <c r="F12" s="147">
        <f>'3.2.2 DAE EAD'!B26</f>
        <v>0</v>
      </c>
      <c r="G12" s="147">
        <f>'3.2.2 DAE EAD'!C26</f>
        <v>0.2</v>
      </c>
      <c r="H12" s="147">
        <f>'3.2.2 DAE EAD'!D26</f>
        <v>0.4</v>
      </c>
      <c r="I12" s="147"/>
      <c r="J12" s="147"/>
      <c r="K12" s="196">
        <f t="shared" si="0"/>
        <v>1.4814814814814802E-2</v>
      </c>
      <c r="L12" s="472"/>
      <c r="M12" s="1" t="s">
        <v>214</v>
      </c>
    </row>
    <row r="13" spans="1:13" ht="15.75" customHeight="1">
      <c r="A13" s="475"/>
      <c r="B13" s="478"/>
      <c r="C13" s="145" t="s">
        <v>762</v>
      </c>
      <c r="D13" s="146" t="s">
        <v>341</v>
      </c>
      <c r="E13" s="147">
        <v>3.7037037037037E-2</v>
      </c>
      <c r="F13" s="147">
        <f>'3.2.3 DDH SDH'!B26</f>
        <v>0.125</v>
      </c>
      <c r="G13" s="147">
        <f>'3.2.3 DDH SDH'!C26</f>
        <v>0.375</v>
      </c>
      <c r="H13" s="147">
        <f>'3.2.3 DDH SDH'!D26</f>
        <v>0.5</v>
      </c>
      <c r="I13" s="147"/>
      <c r="J13" s="147"/>
      <c r="K13" s="196">
        <f t="shared" si="0"/>
        <v>1.85185185185185E-2</v>
      </c>
      <c r="L13" s="472"/>
      <c r="M13" s="1" t="s">
        <v>254</v>
      </c>
    </row>
    <row r="14" spans="1:13" ht="15.75" customHeight="1">
      <c r="A14" s="475"/>
      <c r="B14" s="478"/>
      <c r="C14" s="145" t="s">
        <v>763</v>
      </c>
      <c r="D14" s="146" t="s">
        <v>365</v>
      </c>
      <c r="E14" s="147">
        <v>3.7037037037037E-2</v>
      </c>
      <c r="F14" s="147">
        <f>'3.2.4 SAR SEN'!B26</f>
        <v>0.125</v>
      </c>
      <c r="G14" s="147">
        <f>'3.2.4 SAR SEN'!C26</f>
        <v>0.35</v>
      </c>
      <c r="H14" s="147">
        <f>'3.2.4 SAR SEN'!D26</f>
        <v>0.39687499999999998</v>
      </c>
      <c r="I14" s="147"/>
      <c r="J14" s="147"/>
      <c r="K14" s="196">
        <f t="shared" si="0"/>
        <v>1.4699074074074059E-2</v>
      </c>
      <c r="L14" s="472"/>
      <c r="M14" s="1" t="s">
        <v>254</v>
      </c>
    </row>
    <row r="15" spans="1:13" ht="15.75" customHeight="1">
      <c r="A15" s="475"/>
      <c r="B15" s="478"/>
      <c r="C15" s="145" t="s">
        <v>764</v>
      </c>
      <c r="D15" s="146" t="s">
        <v>390</v>
      </c>
      <c r="E15" s="147">
        <v>3.7037037037037E-2</v>
      </c>
      <c r="F15" s="147">
        <f>'3.2.5 DDH ADH'!B26</f>
        <v>0.125</v>
      </c>
      <c r="G15" s="147">
        <f>'3.2.5 DDH ADH'!C26</f>
        <v>0.375</v>
      </c>
      <c r="H15" s="147">
        <f>'3.2.5 DDH ADH'!D26</f>
        <v>0.5</v>
      </c>
      <c r="I15" s="147"/>
      <c r="J15" s="147"/>
      <c r="K15" s="196">
        <f t="shared" si="0"/>
        <v>1.85185185185185E-2</v>
      </c>
      <c r="L15" s="472"/>
      <c r="M15" s="1" t="s">
        <v>254</v>
      </c>
    </row>
    <row r="16" spans="1:13" ht="15.75" customHeight="1">
      <c r="A16" s="483"/>
      <c r="B16" s="480"/>
      <c r="C16" s="145" t="s">
        <v>765</v>
      </c>
      <c r="D16" s="146" t="s">
        <v>407</v>
      </c>
      <c r="E16" s="147">
        <v>3.7037037037037E-2</v>
      </c>
      <c r="F16" s="147">
        <f>'3.2.6 DDH FDH'!B26</f>
        <v>0.125</v>
      </c>
      <c r="G16" s="147">
        <f>'3.2.6 DDH FDH'!C26</f>
        <v>0.375</v>
      </c>
      <c r="H16" s="147">
        <f>'3.2.6 DDH FDH'!D26</f>
        <v>0.5</v>
      </c>
      <c r="I16" s="147"/>
      <c r="J16" s="147"/>
      <c r="K16" s="196">
        <f t="shared" si="0"/>
        <v>1.85185185185185E-2</v>
      </c>
      <c r="L16" s="472"/>
      <c r="M16" s="1" t="s">
        <v>254</v>
      </c>
    </row>
    <row r="17" spans="1:13" ht="15.75" customHeight="1">
      <c r="A17" s="474">
        <v>3</v>
      </c>
      <c r="B17" s="477" t="s">
        <v>766</v>
      </c>
      <c r="C17" s="145" t="s">
        <v>767</v>
      </c>
      <c r="D17" s="146" t="s">
        <v>426</v>
      </c>
      <c r="E17" s="147">
        <v>3.7037037037037E-2</v>
      </c>
      <c r="F17" s="147">
        <f>'3.3.1 DTI PETI'!B26</f>
        <v>0.33333333333333331</v>
      </c>
      <c r="G17" s="147">
        <f>'3.3.1 DTI PETI'!C26</f>
        <v>1</v>
      </c>
      <c r="H17" s="147" t="s">
        <v>225</v>
      </c>
      <c r="I17" s="147" t="s">
        <v>225</v>
      </c>
      <c r="J17" s="147" t="s">
        <v>225</v>
      </c>
      <c r="K17" s="196">
        <f t="shared" si="0"/>
        <v>3.7037037037037E-2</v>
      </c>
      <c r="L17" s="472">
        <f>SUM(K17:K23)</f>
        <v>0.21518246187363813</v>
      </c>
      <c r="M17" s="1" t="s">
        <v>214</v>
      </c>
    </row>
    <row r="18" spans="1:13" ht="15.75" customHeight="1">
      <c r="A18" s="475"/>
      <c r="B18" s="478"/>
      <c r="C18" s="145" t="s">
        <v>768</v>
      </c>
      <c r="D18" s="178" t="s">
        <v>444</v>
      </c>
      <c r="E18" s="147">
        <v>3.7037037037037E-2</v>
      </c>
      <c r="F18" s="147">
        <f>'3.3.2 DJ NOR'!B26</f>
        <v>0</v>
      </c>
      <c r="G18" s="147">
        <f>'3.3.2 DJ NOR'!C26</f>
        <v>1</v>
      </c>
      <c r="H18" s="147" t="s">
        <v>225</v>
      </c>
      <c r="I18" s="147" t="s">
        <v>225</v>
      </c>
      <c r="J18" s="147" t="s">
        <v>225</v>
      </c>
      <c r="K18" s="196">
        <f t="shared" si="0"/>
        <v>3.7037037037037E-2</v>
      </c>
      <c r="L18" s="472"/>
      <c r="M18" s="1" t="s">
        <v>214</v>
      </c>
    </row>
    <row r="19" spans="1:13" ht="15.75" customHeight="1">
      <c r="A19" s="475"/>
      <c r="B19" s="478"/>
      <c r="C19" s="145" t="s">
        <v>769</v>
      </c>
      <c r="D19" s="178" t="s">
        <v>457</v>
      </c>
      <c r="E19" s="147">
        <v>3.7037037037037E-2</v>
      </c>
      <c r="F19" s="147">
        <f>'3.3.3 DJ DEF'!B26</f>
        <v>0</v>
      </c>
      <c r="G19" s="147">
        <f>'3.3.3 DJ DEF'!C26</f>
        <v>1</v>
      </c>
      <c r="H19" s="147" t="s">
        <v>225</v>
      </c>
      <c r="I19" s="147" t="s">
        <v>225</v>
      </c>
      <c r="J19" s="147" t="s">
        <v>225</v>
      </c>
      <c r="K19" s="196">
        <f t="shared" si="0"/>
        <v>3.7037037037037E-2</v>
      </c>
      <c r="L19" s="472"/>
      <c r="M19" s="1" t="s">
        <v>214</v>
      </c>
    </row>
    <row r="20" spans="1:13" ht="15.75" customHeight="1">
      <c r="A20" s="475"/>
      <c r="B20" s="478"/>
      <c r="C20" s="145" t="s">
        <v>770</v>
      </c>
      <c r="D20" s="146" t="s">
        <v>467</v>
      </c>
      <c r="E20" s="147">
        <v>3.7037037037037E-2</v>
      </c>
      <c r="F20" s="147">
        <f>'3.3.4 OAP GA'!B26</f>
        <v>0</v>
      </c>
      <c r="G20" s="147">
        <f>'3.3.4 OAP GA'!C26</f>
        <v>0.25</v>
      </c>
      <c r="H20" s="147">
        <f>'3.3.4 OAP GA'!D26</f>
        <v>0.4</v>
      </c>
      <c r="I20" s="147"/>
      <c r="J20" s="147"/>
      <c r="K20" s="196">
        <f t="shared" si="0"/>
        <v>1.4814814814814802E-2</v>
      </c>
      <c r="L20" s="472"/>
      <c r="M20" s="1" t="s">
        <v>475</v>
      </c>
    </row>
    <row r="21" spans="1:13" ht="15.75" customHeight="1">
      <c r="A21" s="475"/>
      <c r="B21" s="478"/>
      <c r="C21" s="145" t="s">
        <v>771</v>
      </c>
      <c r="D21" s="146" t="s">
        <v>489</v>
      </c>
      <c r="E21" s="147">
        <v>3.7037037037037E-2</v>
      </c>
      <c r="F21" s="147">
        <f>'3.3.5 OAP SG'!B26</f>
        <v>0.14000000000000001</v>
      </c>
      <c r="G21" s="147">
        <f>'3.3.5 OAP SG'!C26</f>
        <v>0.57999999999999996</v>
      </c>
      <c r="H21" s="147">
        <f>'3.3.5 OAP SG'!D26</f>
        <v>0.65</v>
      </c>
      <c r="I21" s="147"/>
      <c r="J21" s="147"/>
      <c r="K21" s="196">
        <f t="shared" si="0"/>
        <v>2.407407407407405E-2</v>
      </c>
      <c r="L21" s="472"/>
      <c r="M21" s="1" t="s">
        <v>475</v>
      </c>
    </row>
    <row r="22" spans="1:13" ht="15.75" customHeight="1">
      <c r="A22" s="475"/>
      <c r="B22" s="478"/>
      <c r="C22" s="145" t="s">
        <v>772</v>
      </c>
      <c r="D22" s="146" t="s">
        <v>509</v>
      </c>
      <c r="E22" s="147">
        <v>3.7037037037037E-2</v>
      </c>
      <c r="F22" s="147">
        <f>'3.3.6 SGI SAC DP'!B26</f>
        <v>9.5588235294117641E-2</v>
      </c>
      <c r="G22" s="147">
        <f>'3.3.6 SGI SAC DP'!C26</f>
        <v>0.36029411764705882</v>
      </c>
      <c r="H22" s="147">
        <f>'3.3.6 SGI SAC DP'!D26</f>
        <v>1.1599264705882353</v>
      </c>
      <c r="I22" s="147"/>
      <c r="J22" s="147"/>
      <c r="K22" s="196">
        <f t="shared" si="0"/>
        <v>4.2960239651416078E-2</v>
      </c>
      <c r="L22" s="472"/>
      <c r="M22" s="1" t="s">
        <v>214</v>
      </c>
    </row>
    <row r="23" spans="1:13" ht="15.75" customHeight="1">
      <c r="A23" s="483"/>
      <c r="B23" s="480"/>
      <c r="C23" s="145" t="s">
        <v>773</v>
      </c>
      <c r="D23" s="146" t="s">
        <v>527</v>
      </c>
      <c r="E23" s="147">
        <v>3.7037037037037E-2</v>
      </c>
      <c r="F23" s="147">
        <f>'3.3.7 SGI SAC TRA'!B26</f>
        <v>0.2</v>
      </c>
      <c r="G23" s="147">
        <f>'3.3.7 SGI SAC TRA'!C26</f>
        <v>0.4</v>
      </c>
      <c r="H23" s="147">
        <f>'3.3.7 SGI SAC TRA'!D26</f>
        <v>0.60000000000000009</v>
      </c>
      <c r="I23" s="147"/>
      <c r="J23" s="147"/>
      <c r="K23" s="196">
        <f t="shared" si="0"/>
        <v>2.2222222222222202E-2</v>
      </c>
      <c r="L23" s="472"/>
      <c r="M23" s="1" t="s">
        <v>214</v>
      </c>
    </row>
    <row r="24" spans="1:13" ht="15.75" customHeight="1">
      <c r="A24" s="474">
        <v>4</v>
      </c>
      <c r="B24" s="477" t="s">
        <v>774</v>
      </c>
      <c r="C24" s="145" t="s">
        <v>775</v>
      </c>
      <c r="D24" s="146" t="s">
        <v>541</v>
      </c>
      <c r="E24" s="147">
        <v>3.7037037037037E-2</v>
      </c>
      <c r="F24" s="147">
        <f>'3.4.1 DGDL POL PUB'!B26</f>
        <v>0.1</v>
      </c>
      <c r="G24" s="147">
        <f>'3.4.1 DGDL POL PUB'!C26</f>
        <v>0.4</v>
      </c>
      <c r="H24" s="147">
        <f>'3.4.1 DGDL POL PUB'!D26</f>
        <v>0.47</v>
      </c>
      <c r="I24" s="147"/>
      <c r="J24" s="147"/>
      <c r="K24" s="196">
        <f t="shared" si="0"/>
        <v>1.7407407407407389E-2</v>
      </c>
      <c r="L24" s="472">
        <f>SUM(K24:K28)</f>
        <v>8.0370370370370287E-2</v>
      </c>
      <c r="M24" s="1" t="s">
        <v>475</v>
      </c>
    </row>
    <row r="25" spans="1:13" ht="15.75" customHeight="1">
      <c r="A25" s="475"/>
      <c r="B25" s="478"/>
      <c r="C25" s="145" t="s">
        <v>776</v>
      </c>
      <c r="D25" s="146" t="s">
        <v>562</v>
      </c>
      <c r="E25" s="147">
        <v>3.7037037037037E-2</v>
      </c>
      <c r="F25" s="147">
        <f>'3.4.2 SGL AALL'!B26</f>
        <v>0</v>
      </c>
      <c r="G25" s="147">
        <f>'3.4.2 SGL AALL'!C26</f>
        <v>0.1</v>
      </c>
      <c r="H25" s="147">
        <f>'3.4.2 SGL AALL'!D26</f>
        <v>0.35</v>
      </c>
      <c r="I25" s="147"/>
      <c r="J25" s="147"/>
      <c r="K25" s="196">
        <f t="shared" si="0"/>
        <v>1.2962962962962949E-2</v>
      </c>
      <c r="L25" s="472"/>
      <c r="M25" s="1" t="s">
        <v>475</v>
      </c>
    </row>
    <row r="26" spans="1:13" ht="15.75" customHeight="1">
      <c r="A26" s="475"/>
      <c r="B26" s="478"/>
      <c r="C26" s="145" t="s">
        <v>777</v>
      </c>
      <c r="D26" s="146" t="s">
        <v>581</v>
      </c>
      <c r="E26" s="147">
        <v>3.7037037037037E-2</v>
      </c>
      <c r="F26" s="147">
        <f>'3.4.3 DGAEP INFO'!B26</f>
        <v>0.125</v>
      </c>
      <c r="G26" s="147">
        <f>'3.4.3 DGAEP INFO'!C26</f>
        <v>0.375</v>
      </c>
      <c r="H26" s="147">
        <f>'3.4.3 DGAEP INFO'!D26</f>
        <v>0.5</v>
      </c>
      <c r="I26" s="147"/>
      <c r="J26" s="147"/>
      <c r="K26" s="196">
        <f t="shared" si="0"/>
        <v>1.85185185185185E-2</v>
      </c>
      <c r="L26" s="472"/>
      <c r="M26" s="1" t="s">
        <v>254</v>
      </c>
    </row>
    <row r="27" spans="1:13" ht="15.75" customHeight="1">
      <c r="A27" s="475"/>
      <c r="B27" s="478"/>
      <c r="C27" s="145" t="s">
        <v>778</v>
      </c>
      <c r="D27" s="146" t="s">
        <v>599</v>
      </c>
      <c r="E27" s="147">
        <v>3.7037037037037E-2</v>
      </c>
      <c r="F27" s="147">
        <f>'3.4.4 DGP JP'!B26</f>
        <v>0.02</v>
      </c>
      <c r="G27" s="147">
        <f>'3.4.4 DGP JP'!C26</f>
        <v>0.3</v>
      </c>
      <c r="H27" s="147">
        <f>'3.4.4 DGP JP'!D26</f>
        <v>0.41</v>
      </c>
      <c r="I27" s="147"/>
      <c r="J27" s="147"/>
      <c r="K27" s="196">
        <f t="shared" si="0"/>
        <v>1.518518518518517E-2</v>
      </c>
      <c r="L27" s="472"/>
      <c r="M27" s="1" t="s">
        <v>475</v>
      </c>
    </row>
    <row r="28" spans="1:13" ht="15.75" customHeight="1">
      <c r="A28" s="483"/>
      <c r="B28" s="480"/>
      <c r="C28" s="145" t="s">
        <v>779</v>
      </c>
      <c r="D28" s="146" t="s">
        <v>622</v>
      </c>
      <c r="E28" s="147">
        <v>3.7037037037037E-2</v>
      </c>
      <c r="F28" s="147">
        <f>'3.4.5 DGP IVC'!B26</f>
        <v>0.02</v>
      </c>
      <c r="G28" s="147">
        <f>'3.4.5 DGP IVC'!C26</f>
        <v>0.3</v>
      </c>
      <c r="H28" s="147">
        <f>'3.4.5 DGP IVC'!D26</f>
        <v>0.44</v>
      </c>
      <c r="I28" s="147"/>
      <c r="J28" s="147"/>
      <c r="K28" s="196">
        <f t="shared" si="0"/>
        <v>1.6296296296296281E-2</v>
      </c>
      <c r="L28" s="472"/>
      <c r="M28" s="1" t="s">
        <v>475</v>
      </c>
    </row>
    <row r="29" spans="1:13" ht="15.75" customHeight="1">
      <c r="A29" s="474">
        <v>5</v>
      </c>
      <c r="B29" s="477" t="s">
        <v>780</v>
      </c>
      <c r="C29" s="145" t="s">
        <v>781</v>
      </c>
      <c r="D29" s="146" t="s">
        <v>179</v>
      </c>
      <c r="E29" s="147">
        <v>3.7037037037037E-2</v>
      </c>
      <c r="F29" s="147">
        <f>'3.5.1 DGTH PINT'!B26</f>
        <v>0.12368421052631579</v>
      </c>
      <c r="G29" s="147">
        <f>'3.5.1 DGTH PINT'!C26</f>
        <v>0.31447368421052635</v>
      </c>
      <c r="H29" s="147">
        <f>'3.5.1 DGTH PINT'!D26</f>
        <v>0.38026315789473686</v>
      </c>
      <c r="I29" s="147"/>
      <c r="J29" s="147"/>
      <c r="K29" s="196">
        <f t="shared" si="0"/>
        <v>1.4083820662768018E-2</v>
      </c>
      <c r="L29" s="472">
        <f>SUM(K29:K34)</f>
        <v>0.10376606483703338</v>
      </c>
      <c r="M29" s="1" t="s">
        <v>254</v>
      </c>
    </row>
    <row r="30" spans="1:13" ht="15.75" customHeight="1">
      <c r="A30" s="475"/>
      <c r="B30" s="478"/>
      <c r="C30" s="145" t="s">
        <v>782</v>
      </c>
      <c r="D30" s="146" t="s">
        <v>665</v>
      </c>
      <c r="E30" s="147">
        <v>3.7037037037037E-2</v>
      </c>
      <c r="F30" s="147">
        <f>'3.5.2 OAP GESCO'!B26</f>
        <v>0.2</v>
      </c>
      <c r="G30" s="147">
        <f>'3.5.2 OAP GESCO'!C26</f>
        <v>0.4</v>
      </c>
      <c r="H30" s="147">
        <f>'3.5.2 OAP GESCO'!D26</f>
        <v>0.48799999999999999</v>
      </c>
      <c r="I30" s="147"/>
      <c r="J30" s="147"/>
      <c r="K30" s="196">
        <f t="shared" si="0"/>
        <v>1.8074074074074055E-2</v>
      </c>
      <c r="L30" s="472"/>
      <c r="M30" s="1" t="s">
        <v>214</v>
      </c>
    </row>
    <row r="31" spans="1:13" ht="15.75" customHeight="1">
      <c r="A31" s="475"/>
      <c r="B31" s="478"/>
      <c r="C31" s="145" t="s">
        <v>783</v>
      </c>
      <c r="D31" s="146" t="s">
        <v>682</v>
      </c>
      <c r="E31" s="147">
        <v>3.7037037037037E-2</v>
      </c>
      <c r="F31" s="147">
        <f>'3.5.3 OAP ESTA'!B26</f>
        <v>0.2</v>
      </c>
      <c r="G31" s="147">
        <f>'3.5.3 OAP ESTA'!C26</f>
        <v>0.4</v>
      </c>
      <c r="H31" s="147">
        <f>'3.5.3 OAP ESTA'!D26</f>
        <v>0.48399999999999999</v>
      </c>
      <c r="I31" s="147"/>
      <c r="J31" s="147"/>
      <c r="K31" s="196">
        <f t="shared" si="0"/>
        <v>1.7925925925925908E-2</v>
      </c>
      <c r="L31" s="472"/>
      <c r="M31" s="1" t="s">
        <v>214</v>
      </c>
    </row>
    <row r="32" spans="1:13" ht="15.75" customHeight="1">
      <c r="A32" s="475"/>
      <c r="B32" s="478"/>
      <c r="C32" s="145" t="s">
        <v>784</v>
      </c>
      <c r="D32" s="146" t="s">
        <v>696</v>
      </c>
      <c r="E32" s="147">
        <v>3.7037037037037E-2</v>
      </c>
      <c r="F32" s="147">
        <f>'3.5.4 SGL CGL'!B26</f>
        <v>0.109375</v>
      </c>
      <c r="G32" s="147">
        <f>'3.5.4 SGL CGL'!C26</f>
        <v>0.359375</v>
      </c>
      <c r="H32" s="147">
        <f>'3.5.4 SGL CGL'!D26</f>
        <v>0.484375</v>
      </c>
      <c r="I32" s="147"/>
      <c r="J32" s="147"/>
      <c r="K32" s="196">
        <f t="shared" si="0"/>
        <v>1.7939814814814797E-2</v>
      </c>
      <c r="L32" s="472"/>
      <c r="M32" s="1" t="s">
        <v>254</v>
      </c>
    </row>
    <row r="33" spans="1:13" ht="15.75" customHeight="1">
      <c r="A33" s="475"/>
      <c r="B33" s="478"/>
      <c r="C33" s="145" t="s">
        <v>785</v>
      </c>
      <c r="D33" s="146" t="s">
        <v>713</v>
      </c>
      <c r="E33" s="147">
        <v>3.7037037037037E-2</v>
      </c>
      <c r="F33" s="147">
        <f>'3.5.5 SGGD OBS'!B26</f>
        <v>0.25</v>
      </c>
      <c r="G33" s="147">
        <f>'3.5.5 SGGD OBS'!C26</f>
        <v>0.5</v>
      </c>
      <c r="H33" s="147">
        <f>'3.5.5 SGGD OBS'!D26</f>
        <v>0.5</v>
      </c>
      <c r="I33" s="147"/>
      <c r="J33" s="147"/>
      <c r="K33" s="196">
        <f t="shared" si="0"/>
        <v>1.85185185185185E-2</v>
      </c>
      <c r="L33" s="472"/>
      <c r="M33" s="1" t="s">
        <v>214</v>
      </c>
    </row>
    <row r="34" spans="1:13" ht="15.75" customHeight="1">
      <c r="A34" s="476"/>
      <c r="B34" s="479"/>
      <c r="C34" s="201" t="s">
        <v>786</v>
      </c>
      <c r="D34" s="202" t="s">
        <v>734</v>
      </c>
      <c r="E34" s="203">
        <v>3.7037037037037E-2</v>
      </c>
      <c r="F34" s="203">
        <f>'3.5.6 DRP AT'!B26</f>
        <v>0.1276595744680851</v>
      </c>
      <c r="G34" s="203">
        <f>'3.5.6 DRP AT'!C26</f>
        <v>0.39209726443769</v>
      </c>
      <c r="H34" s="203">
        <f>'3.5.6 DRP AT'!D26</f>
        <v>0.46504559270516721</v>
      </c>
      <c r="I34" s="203"/>
      <c r="J34" s="203"/>
      <c r="K34" s="204">
        <f>IFERROR(MAX(F34:J34)*E34,0)</f>
        <v>1.72239108409321E-2</v>
      </c>
      <c r="L34" s="473"/>
      <c r="M34" s="1" t="s">
        <v>214</v>
      </c>
    </row>
    <row r="35" spans="1:13" ht="24" customHeight="1">
      <c r="A35" s="143"/>
      <c r="B35" s="143"/>
      <c r="C35" s="143"/>
      <c r="D35" s="143"/>
      <c r="E35" s="200"/>
      <c r="F35" s="143"/>
      <c r="G35" s="143"/>
      <c r="H35" s="143"/>
      <c r="I35" s="143"/>
      <c r="J35" s="143"/>
      <c r="K35" s="143"/>
      <c r="L35" s="227">
        <f>SUM(L8:L34)</f>
        <v>0.57574636621684405</v>
      </c>
    </row>
  </sheetData>
  <mergeCells count="24">
    <mergeCell ref="B8:B10"/>
    <mergeCell ref="L8:L10"/>
    <mergeCell ref="D1:J4"/>
    <mergeCell ref="B6:B7"/>
    <mergeCell ref="D6:D7"/>
    <mergeCell ref="E6:E7"/>
    <mergeCell ref="L6:L7"/>
    <mergeCell ref="C6:C7"/>
    <mergeCell ref="F6:J6"/>
    <mergeCell ref="K6:K7"/>
    <mergeCell ref="A6:A7"/>
    <mergeCell ref="A8:A10"/>
    <mergeCell ref="A11:A16"/>
    <mergeCell ref="A17:A23"/>
    <mergeCell ref="A24:A28"/>
    <mergeCell ref="L11:L16"/>
    <mergeCell ref="L17:L23"/>
    <mergeCell ref="L24:L28"/>
    <mergeCell ref="L29:L34"/>
    <mergeCell ref="A29:A34"/>
    <mergeCell ref="B29:B34"/>
    <mergeCell ref="B24:B28"/>
    <mergeCell ref="B17:B23"/>
    <mergeCell ref="B11:B16"/>
  </mergeCells>
  <pageMargins left="0.7" right="0.7" top="0.75" bottom="0.75" header="0.3" footer="0.3"/>
  <pageSetup orientation="portrait"/>
  <headerFooter>
    <oddFooter>&amp;C&amp;"Helvetica Neue,Regular"&amp;12&amp;K000000&amp;P</oddFooter>
  </headerFooter>
  <ignoredErrors>
    <ignoredError sqref="L3:L4 C8:C34" numberStoredAsText="1"/>
  </ignoredErrors>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20A03-BEBE-4C20-8C32-8CFF5C651DB8}">
  <dimension ref="A1:C11"/>
  <sheetViews>
    <sheetView tabSelected="1" workbookViewId="0">
      <selection activeCell="B11" sqref="B11"/>
    </sheetView>
  </sheetViews>
  <sheetFormatPr baseColWidth="10" defaultColWidth="11.42578125" defaultRowHeight="15"/>
  <cols>
    <col min="1" max="1" width="8.7109375" bestFit="1" customWidth="1"/>
    <col min="2" max="2" width="12.140625" customWidth="1"/>
    <col min="3" max="3" width="99" bestFit="1" customWidth="1"/>
  </cols>
  <sheetData>
    <row r="1" spans="1:3">
      <c r="A1" s="492" t="s">
        <v>787</v>
      </c>
      <c r="B1" s="493"/>
      <c r="C1" s="493"/>
    </row>
    <row r="2" spans="1:3">
      <c r="A2" s="252" t="s">
        <v>788</v>
      </c>
      <c r="B2" s="252" t="s">
        <v>789</v>
      </c>
      <c r="C2" s="252" t="s">
        <v>790</v>
      </c>
    </row>
    <row r="3" spans="1:3" ht="27">
      <c r="A3" s="145">
        <v>1</v>
      </c>
      <c r="B3" s="253">
        <v>45684</v>
      </c>
      <c r="C3" s="254" t="s">
        <v>791</v>
      </c>
    </row>
    <row r="4" spans="1:3">
      <c r="A4" s="145">
        <v>2</v>
      </c>
      <c r="B4" s="253">
        <v>45761</v>
      </c>
      <c r="C4" s="146" t="s">
        <v>792</v>
      </c>
    </row>
    <row r="5" spans="1:3">
      <c r="A5" s="145">
        <v>3</v>
      </c>
      <c r="B5" s="253">
        <v>45856</v>
      </c>
      <c r="C5" s="146" t="s">
        <v>793</v>
      </c>
    </row>
    <row r="6" spans="1:3">
      <c r="A6" s="145">
        <v>4</v>
      </c>
      <c r="B6" s="257">
        <v>45950</v>
      </c>
      <c r="C6" s="146" t="s">
        <v>794</v>
      </c>
    </row>
    <row r="7" spans="1:3" ht="58.5" customHeight="1">
      <c r="A7" s="145" t="s">
        <v>795</v>
      </c>
      <c r="B7" s="257">
        <v>46042</v>
      </c>
      <c r="C7" s="254" t="s">
        <v>796</v>
      </c>
    </row>
    <row r="8" spans="1:3" ht="27">
      <c r="A8" s="145" t="s">
        <v>797</v>
      </c>
      <c r="B8" s="257">
        <v>46050</v>
      </c>
      <c r="C8" s="254" t="s">
        <v>798</v>
      </c>
    </row>
    <row r="9" spans="1:3">
      <c r="A9" s="145" t="s">
        <v>799</v>
      </c>
      <c r="B9" s="257">
        <v>46154</v>
      </c>
      <c r="C9" s="146" t="s">
        <v>800</v>
      </c>
    </row>
    <row r="10" spans="1:3">
      <c r="A10" s="145">
        <v>8</v>
      </c>
      <c r="B10" s="257">
        <v>46258</v>
      </c>
      <c r="C10" s="146" t="s">
        <v>801</v>
      </c>
    </row>
    <row r="11" spans="1:3">
      <c r="B11" s="278"/>
    </row>
  </sheetData>
  <mergeCells count="1">
    <mergeCell ref="A1:C1"/>
  </mergeCells>
  <pageMargins left="0.7" right="0.7" top="0.75" bottom="0.75" header="0.3" footer="0.3"/>
  <ignoredErrors>
    <ignoredError sqref="A7:A9"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B71"/>
  <sheetViews>
    <sheetView showGridLines="0" workbookViewId="0">
      <selection activeCell="F70" sqref="F70"/>
    </sheetView>
  </sheetViews>
  <sheetFormatPr baseColWidth="10" defaultColWidth="11.42578125" defaultRowHeight="15" customHeight="1"/>
  <cols>
    <col min="1" max="1" width="29" style="1" customWidth="1"/>
    <col min="2" max="2" width="80.42578125" style="1" customWidth="1"/>
    <col min="3" max="3" width="11.42578125" style="1" customWidth="1"/>
    <col min="4" max="16384" width="11.42578125" style="1"/>
  </cols>
  <sheetData>
    <row r="1" spans="1:2" ht="21" customHeight="1">
      <c r="A1" s="494" t="s">
        <v>802</v>
      </c>
      <c r="B1" s="495"/>
    </row>
    <row r="2" spans="1:2" ht="15.95" customHeight="1">
      <c r="A2" s="149"/>
      <c r="B2" s="149"/>
    </row>
    <row r="3" spans="1:2" ht="21" customHeight="1">
      <c r="A3" s="500" t="s">
        <v>803</v>
      </c>
      <c r="B3" s="501"/>
    </row>
    <row r="4" spans="1:2" ht="15.95" customHeight="1">
      <c r="A4" s="150" t="s">
        <v>804</v>
      </c>
      <c r="B4" s="150" t="s">
        <v>805</v>
      </c>
    </row>
    <row r="5" spans="1:2" ht="15.95" customHeight="1">
      <c r="A5" s="151" t="s">
        <v>8</v>
      </c>
      <c r="B5" s="2" t="s">
        <v>806</v>
      </c>
    </row>
    <row r="6" spans="1:2" ht="30" customHeight="1">
      <c r="A6" s="151" t="s">
        <v>9</v>
      </c>
      <c r="B6" s="2" t="s">
        <v>807</v>
      </c>
    </row>
    <row r="7" spans="1:2" ht="30" customHeight="1">
      <c r="A7" s="151" t="s">
        <v>808</v>
      </c>
      <c r="B7" s="2" t="s">
        <v>809</v>
      </c>
    </row>
    <row r="8" spans="1:2" ht="30" customHeight="1">
      <c r="A8" s="151" t="s">
        <v>810</v>
      </c>
      <c r="B8" s="2" t="s">
        <v>811</v>
      </c>
    </row>
    <row r="9" spans="1:2" ht="87.75" customHeight="1">
      <c r="A9" s="151" t="s">
        <v>11</v>
      </c>
      <c r="B9" s="2" t="s">
        <v>812</v>
      </c>
    </row>
    <row r="10" spans="1:2" ht="138.75" customHeight="1">
      <c r="A10" s="151" t="s">
        <v>12</v>
      </c>
      <c r="B10" s="2" t="s">
        <v>813</v>
      </c>
    </row>
    <row r="11" spans="1:2" ht="42" customHeight="1">
      <c r="A11" s="151" t="s">
        <v>814</v>
      </c>
      <c r="B11" s="2" t="s">
        <v>815</v>
      </c>
    </row>
    <row r="12" spans="1:2" ht="30" customHeight="1">
      <c r="A12" s="151" t="s">
        <v>816</v>
      </c>
      <c r="B12" s="2" t="s">
        <v>817</v>
      </c>
    </row>
    <row r="13" spans="1:2" ht="135" customHeight="1">
      <c r="A13" s="151" t="s">
        <v>192</v>
      </c>
      <c r="B13" s="2" t="s">
        <v>818</v>
      </c>
    </row>
    <row r="14" spans="1:2" ht="60.75" customHeight="1">
      <c r="A14" s="151" t="s">
        <v>17</v>
      </c>
      <c r="B14" s="2" t="s">
        <v>819</v>
      </c>
    </row>
    <row r="15" spans="1:2" ht="15.95" customHeight="1">
      <c r="A15" s="152"/>
      <c r="B15" s="152"/>
    </row>
    <row r="16" spans="1:2" ht="15.95" customHeight="1">
      <c r="A16" s="153"/>
      <c r="B16" s="153"/>
    </row>
    <row r="17" spans="1:2" ht="21" customHeight="1">
      <c r="A17" s="500" t="s">
        <v>820</v>
      </c>
      <c r="B17" s="501"/>
    </row>
    <row r="18" spans="1:2" ht="15.95" customHeight="1">
      <c r="A18" s="150" t="s">
        <v>804</v>
      </c>
      <c r="B18" s="150" t="s">
        <v>805</v>
      </c>
    </row>
    <row r="19" spans="1:2" ht="36.75" customHeight="1">
      <c r="A19" s="151" t="s">
        <v>821</v>
      </c>
      <c r="B19" s="2" t="s">
        <v>822</v>
      </c>
    </row>
    <row r="20" spans="1:2" ht="44.25" customHeight="1">
      <c r="A20" s="151" t="s">
        <v>125</v>
      </c>
      <c r="B20" s="2" t="s">
        <v>823</v>
      </c>
    </row>
    <row r="21" spans="1:2" ht="180" customHeight="1">
      <c r="A21" s="151" t="s">
        <v>126</v>
      </c>
      <c r="B21" s="2" t="s">
        <v>824</v>
      </c>
    </row>
    <row r="22" spans="1:2" ht="52.5" customHeight="1">
      <c r="A22" s="151" t="s">
        <v>127</v>
      </c>
      <c r="B22" s="2" t="s">
        <v>825</v>
      </c>
    </row>
    <row r="23" spans="1:2" ht="42" customHeight="1">
      <c r="A23" s="151" t="s">
        <v>826</v>
      </c>
      <c r="B23" s="2" t="s">
        <v>815</v>
      </c>
    </row>
    <row r="24" spans="1:2" ht="30" customHeight="1">
      <c r="A24" s="151" t="s">
        <v>816</v>
      </c>
      <c r="B24" s="2" t="s">
        <v>817</v>
      </c>
    </row>
    <row r="25" spans="1:2" ht="135" customHeight="1">
      <c r="A25" s="151" t="s">
        <v>192</v>
      </c>
      <c r="B25" s="2" t="s">
        <v>818</v>
      </c>
    </row>
    <row r="26" spans="1:2" ht="60.75" customHeight="1">
      <c r="A26" s="151" t="s">
        <v>17</v>
      </c>
      <c r="B26" s="2" t="s">
        <v>819</v>
      </c>
    </row>
    <row r="27" spans="1:2" ht="15.95" customHeight="1">
      <c r="A27" s="152"/>
      <c r="B27" s="152"/>
    </row>
    <row r="28" spans="1:2" ht="15.95" customHeight="1">
      <c r="A28" s="148"/>
      <c r="B28" s="148"/>
    </row>
    <row r="29" spans="1:2" ht="15.95" customHeight="1">
      <c r="A29" s="153"/>
      <c r="B29" s="153"/>
    </row>
    <row r="30" spans="1:2" ht="21" customHeight="1">
      <c r="A30" s="498" t="s">
        <v>827</v>
      </c>
      <c r="B30" s="499"/>
    </row>
    <row r="31" spans="1:2" ht="15.95" customHeight="1">
      <c r="A31" s="150" t="s">
        <v>804</v>
      </c>
      <c r="B31" s="150" t="s">
        <v>805</v>
      </c>
    </row>
    <row r="32" spans="1:2" ht="48" customHeight="1">
      <c r="A32" s="151" t="s">
        <v>127</v>
      </c>
      <c r="B32" s="2" t="s">
        <v>825</v>
      </c>
    </row>
    <row r="33" spans="1:2" ht="59.25" customHeight="1">
      <c r="A33" s="151" t="s">
        <v>319</v>
      </c>
      <c r="B33" s="2" t="s">
        <v>828</v>
      </c>
    </row>
    <row r="34" spans="1:2" ht="141.75" customHeight="1">
      <c r="A34" s="151" t="s">
        <v>320</v>
      </c>
      <c r="B34" s="2" t="s">
        <v>829</v>
      </c>
    </row>
    <row r="35" spans="1:2" ht="40.5" customHeight="1">
      <c r="A35" s="151" t="s">
        <v>323</v>
      </c>
      <c r="B35" s="2" t="s">
        <v>830</v>
      </c>
    </row>
    <row r="36" spans="1:2" ht="82.5" customHeight="1">
      <c r="A36" s="151" t="s">
        <v>325</v>
      </c>
      <c r="B36" s="2" t="s">
        <v>831</v>
      </c>
    </row>
    <row r="37" spans="1:2" ht="73.5" customHeight="1">
      <c r="A37" s="151" t="s">
        <v>200</v>
      </c>
      <c r="B37" s="2" t="s">
        <v>832</v>
      </c>
    </row>
    <row r="38" spans="1:2" ht="81.75" customHeight="1">
      <c r="A38" s="151" t="s">
        <v>202</v>
      </c>
      <c r="B38" s="2" t="s">
        <v>833</v>
      </c>
    </row>
    <row r="39" spans="1:2" ht="43.5" customHeight="1">
      <c r="A39" s="151" t="s">
        <v>204</v>
      </c>
      <c r="B39" s="2" t="s">
        <v>834</v>
      </c>
    </row>
    <row r="40" spans="1:2" ht="43.5" customHeight="1">
      <c r="A40" s="151" t="s">
        <v>206</v>
      </c>
      <c r="B40" s="2" t="s">
        <v>835</v>
      </c>
    </row>
    <row r="41" spans="1:2" ht="142.5" customHeight="1">
      <c r="A41" s="151" t="s">
        <v>208</v>
      </c>
      <c r="B41" s="2" t="s">
        <v>836</v>
      </c>
    </row>
    <row r="42" spans="1:2" ht="79.5" customHeight="1">
      <c r="A42" s="151" t="s">
        <v>210</v>
      </c>
      <c r="B42" s="2" t="s">
        <v>837</v>
      </c>
    </row>
    <row r="43" spans="1:2" ht="78.75" customHeight="1">
      <c r="A43" s="151" t="s">
        <v>330</v>
      </c>
      <c r="B43" s="2" t="s">
        <v>838</v>
      </c>
    </row>
    <row r="44" spans="1:2" ht="113.25" customHeight="1">
      <c r="A44" s="151" t="s">
        <v>213</v>
      </c>
      <c r="B44" s="2" t="s">
        <v>839</v>
      </c>
    </row>
    <row r="45" spans="1:2" ht="15.95" customHeight="1">
      <c r="A45" s="154"/>
      <c r="B45" s="154"/>
    </row>
    <row r="46" spans="1:2" ht="15.95" customHeight="1">
      <c r="A46" s="496" t="s">
        <v>215</v>
      </c>
      <c r="B46" s="497"/>
    </row>
    <row r="47" spans="1:2" ht="15.95" customHeight="1">
      <c r="A47" s="151" t="s">
        <v>222</v>
      </c>
      <c r="B47" s="2" t="s">
        <v>840</v>
      </c>
    </row>
    <row r="48" spans="1:2" ht="36.75" customHeight="1">
      <c r="A48" s="151" t="s">
        <v>223</v>
      </c>
      <c r="B48" s="2" t="s">
        <v>841</v>
      </c>
    </row>
    <row r="49" spans="1:2" ht="47.25" customHeight="1">
      <c r="A49" s="151" t="s">
        <v>224</v>
      </c>
      <c r="B49" s="2" t="s">
        <v>842</v>
      </c>
    </row>
    <row r="50" spans="1:2" ht="36" customHeight="1">
      <c r="A50" s="151" t="s">
        <v>226</v>
      </c>
      <c r="B50" s="2" t="s">
        <v>843</v>
      </c>
    </row>
    <row r="51" spans="1:2" ht="15.95" customHeight="1">
      <c r="A51" s="154"/>
      <c r="B51" s="154"/>
    </row>
    <row r="52" spans="1:2" ht="15.95" customHeight="1">
      <c r="A52" s="496" t="s">
        <v>227</v>
      </c>
      <c r="B52" s="497"/>
    </row>
    <row r="53" spans="1:2" ht="25.5" customHeight="1">
      <c r="A53" s="151" t="s">
        <v>228</v>
      </c>
      <c r="B53" s="2" t="s">
        <v>844</v>
      </c>
    </row>
    <row r="54" spans="1:2" ht="45" customHeight="1">
      <c r="A54" s="151" t="s">
        <v>229</v>
      </c>
      <c r="B54" s="2" t="s">
        <v>845</v>
      </c>
    </row>
    <row r="55" spans="1:2" ht="90" customHeight="1">
      <c r="A55" s="151" t="s">
        <v>230</v>
      </c>
      <c r="B55" s="2" t="s">
        <v>846</v>
      </c>
    </row>
    <row r="56" spans="1:2" ht="120" customHeight="1">
      <c r="A56" s="151" t="s">
        <v>231</v>
      </c>
      <c r="B56" s="2" t="s">
        <v>847</v>
      </c>
    </row>
    <row r="57" spans="1:2" ht="52.5" customHeight="1">
      <c r="A57" s="151" t="s">
        <v>232</v>
      </c>
      <c r="B57" s="2" t="s">
        <v>848</v>
      </c>
    </row>
    <row r="58" spans="1:2" ht="66.75" customHeight="1">
      <c r="A58" s="151" t="s">
        <v>233</v>
      </c>
      <c r="B58" s="2" t="s">
        <v>849</v>
      </c>
    </row>
    <row r="59" spans="1:2" ht="30" customHeight="1">
      <c r="A59" s="151" t="s">
        <v>234</v>
      </c>
      <c r="B59" s="2" t="s">
        <v>850</v>
      </c>
    </row>
    <row r="60" spans="1:2" ht="15.95" customHeight="1">
      <c r="A60" s="152"/>
      <c r="B60" s="152"/>
    </row>
    <row r="61" spans="1:2" ht="15.95" customHeight="1">
      <c r="A61" s="148"/>
      <c r="B61" s="148"/>
    </row>
    <row r="62" spans="1:2" ht="15.95" customHeight="1">
      <c r="A62" s="148"/>
      <c r="B62" s="148"/>
    </row>
    <row r="63" spans="1:2" ht="21" customHeight="1">
      <c r="A63" s="155" t="s">
        <v>851</v>
      </c>
      <c r="B63" s="153"/>
    </row>
    <row r="64" spans="1:2" ht="15.95" customHeight="1">
      <c r="A64" s="151" t="s">
        <v>192</v>
      </c>
      <c r="B64" s="2" t="s">
        <v>852</v>
      </c>
    </row>
    <row r="65" spans="1:2" ht="30" customHeight="1">
      <c r="A65" s="151" t="s">
        <v>853</v>
      </c>
      <c r="B65" s="2" t="s">
        <v>854</v>
      </c>
    </row>
    <row r="66" spans="1:2" ht="15.95" customHeight="1">
      <c r="A66" s="151" t="s">
        <v>194</v>
      </c>
      <c r="B66" s="2" t="s">
        <v>855</v>
      </c>
    </row>
    <row r="67" spans="1:2" ht="73.5" customHeight="1">
      <c r="A67" s="151" t="s">
        <v>856</v>
      </c>
      <c r="B67" s="2" t="s">
        <v>857</v>
      </c>
    </row>
    <row r="68" spans="1:2" ht="15.75" customHeight="1">
      <c r="A68" s="151" t="s">
        <v>226</v>
      </c>
      <c r="B68" s="2" t="s">
        <v>858</v>
      </c>
    </row>
    <row r="69" spans="1:2" ht="54" customHeight="1">
      <c r="A69" s="151" t="s">
        <v>859</v>
      </c>
      <c r="B69" s="2" t="s">
        <v>860</v>
      </c>
    </row>
    <row r="70" spans="1:2" ht="51.75" customHeight="1">
      <c r="A70" s="151" t="s">
        <v>754</v>
      </c>
      <c r="B70" s="2" t="s">
        <v>861</v>
      </c>
    </row>
    <row r="71" spans="1:2" ht="45.75" customHeight="1">
      <c r="A71" s="151" t="s">
        <v>755</v>
      </c>
      <c r="B71" s="2" t="s">
        <v>862</v>
      </c>
    </row>
  </sheetData>
  <mergeCells count="6">
    <mergeCell ref="A1:B1"/>
    <mergeCell ref="A52:B52"/>
    <mergeCell ref="A46:B46"/>
    <mergeCell ref="A30:B30"/>
    <mergeCell ref="A17:B17"/>
    <mergeCell ref="A3:B3"/>
  </mergeCells>
  <pageMargins left="0.7" right="0.7" top="0.75" bottom="0.75" header="0.3" footer="0.3"/>
  <pageSetup orientation="portrait"/>
  <headerFooter>
    <oddFooter>&amp;C&amp;"Helvetica Neue,Regular"&amp;12&amp;K000000&amp;P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T34"/>
  <sheetViews>
    <sheetView showGridLines="0" workbookViewId="0"/>
  </sheetViews>
  <sheetFormatPr baseColWidth="10" defaultColWidth="11.42578125" defaultRowHeight="15" customHeight="1"/>
  <cols>
    <col min="1" max="3" width="48.7109375" style="1" customWidth="1"/>
    <col min="4" max="4" width="82.7109375" style="1" customWidth="1"/>
    <col min="5" max="5" width="49" style="1" customWidth="1"/>
    <col min="6" max="6" width="48.7109375" style="1" customWidth="1"/>
    <col min="7" max="7" width="6.85546875" style="1" customWidth="1"/>
    <col min="8" max="8" width="19" style="1" customWidth="1"/>
    <col min="9" max="9" width="15.85546875" style="1" customWidth="1"/>
    <col min="10" max="10" width="86.28515625" style="1" customWidth="1"/>
    <col min="11" max="11" width="21.7109375" style="1" customWidth="1"/>
    <col min="12" max="12" width="29.140625" style="1" customWidth="1"/>
    <col min="13" max="13" width="33.85546875" style="1" customWidth="1"/>
    <col min="14" max="14" width="7.140625" style="1" customWidth="1"/>
    <col min="15" max="15" width="18.42578125" style="1" customWidth="1"/>
    <col min="16" max="16" width="37.7109375" style="1" customWidth="1"/>
    <col min="17" max="17" width="11.42578125" style="1" customWidth="1"/>
    <col min="18" max="18" width="67.85546875" style="1" customWidth="1"/>
    <col min="19" max="19" width="11.42578125" style="1" customWidth="1"/>
    <col min="20" max="20" width="79.42578125" style="1" customWidth="1"/>
    <col min="21" max="21" width="11.42578125" style="1" customWidth="1"/>
    <col min="22" max="16384" width="11.42578125" style="1"/>
  </cols>
  <sheetData>
    <row r="1" spans="1:20" ht="30" customHeight="1">
      <c r="A1" s="156" t="s">
        <v>863</v>
      </c>
      <c r="B1" s="157" t="s">
        <v>864</v>
      </c>
      <c r="C1" s="157" t="s">
        <v>865</v>
      </c>
      <c r="D1" s="157" t="s">
        <v>866</v>
      </c>
      <c r="E1" s="157" t="s">
        <v>867</v>
      </c>
      <c r="F1" s="157" t="s">
        <v>868</v>
      </c>
      <c r="G1" s="158"/>
      <c r="H1" s="159" t="s">
        <v>213</v>
      </c>
      <c r="I1" s="159" t="s">
        <v>202</v>
      </c>
      <c r="J1" s="159" t="s">
        <v>869</v>
      </c>
      <c r="K1" s="159" t="s">
        <v>870</v>
      </c>
      <c r="L1" s="159" t="s">
        <v>871</v>
      </c>
      <c r="M1" s="126"/>
      <c r="N1" s="160"/>
      <c r="O1" s="159" t="s">
        <v>870</v>
      </c>
      <c r="P1" s="159" t="s">
        <v>871</v>
      </c>
      <c r="Q1" s="161"/>
      <c r="R1" s="159" t="s">
        <v>872</v>
      </c>
      <c r="S1" s="161"/>
      <c r="T1" s="162" t="s">
        <v>873</v>
      </c>
    </row>
    <row r="2" spans="1:20" ht="15.95" customHeight="1">
      <c r="A2" s="163" t="s">
        <v>75</v>
      </c>
      <c r="B2" s="163" t="s">
        <v>75</v>
      </c>
      <c r="C2" s="163" t="s">
        <v>132</v>
      </c>
      <c r="D2" s="164" t="s">
        <v>874</v>
      </c>
      <c r="E2" s="165" t="s">
        <v>133</v>
      </c>
      <c r="F2" s="163" t="s">
        <v>875</v>
      </c>
      <c r="G2" s="163" t="s">
        <v>876</v>
      </c>
      <c r="H2" s="163" t="s">
        <v>214</v>
      </c>
      <c r="I2" s="163" t="s">
        <v>203</v>
      </c>
      <c r="J2" s="163" t="s">
        <v>877</v>
      </c>
      <c r="K2" s="163" t="s">
        <v>878</v>
      </c>
      <c r="L2" s="163" t="s">
        <v>879</v>
      </c>
      <c r="M2" s="166" t="s">
        <v>879</v>
      </c>
      <c r="N2" s="4">
        <v>1</v>
      </c>
      <c r="O2" s="163" t="s">
        <v>878</v>
      </c>
      <c r="P2" s="163" t="s">
        <v>879</v>
      </c>
      <c r="Q2" s="3"/>
      <c r="R2" s="163" t="s">
        <v>880</v>
      </c>
      <c r="S2" s="3"/>
      <c r="T2" s="167" t="s">
        <v>81</v>
      </c>
    </row>
    <row r="3" spans="1:20" ht="15.95" customHeight="1">
      <c r="A3" s="166" t="s">
        <v>132</v>
      </c>
      <c r="B3" s="166" t="s">
        <v>26</v>
      </c>
      <c r="C3" s="166" t="s">
        <v>881</v>
      </c>
      <c r="D3" s="168" t="s">
        <v>175</v>
      </c>
      <c r="E3" s="169" t="s">
        <v>32</v>
      </c>
      <c r="F3" s="166" t="s">
        <v>882</v>
      </c>
      <c r="G3" s="166" t="s">
        <v>883</v>
      </c>
      <c r="H3" s="166" t="s">
        <v>475</v>
      </c>
      <c r="I3" s="166" t="s">
        <v>274</v>
      </c>
      <c r="J3" s="166" t="s">
        <v>739</v>
      </c>
      <c r="K3" s="166" t="s">
        <v>884</v>
      </c>
      <c r="L3" s="166" t="s">
        <v>885</v>
      </c>
      <c r="M3" s="166" t="s">
        <v>886</v>
      </c>
      <c r="N3" s="3"/>
      <c r="O3" s="3"/>
      <c r="P3" s="166" t="s">
        <v>885</v>
      </c>
      <c r="Q3" s="3"/>
      <c r="R3" s="166" t="s">
        <v>887</v>
      </c>
      <c r="S3" s="3"/>
      <c r="T3" s="170" t="s">
        <v>99</v>
      </c>
    </row>
    <row r="4" spans="1:20" ht="30" customHeight="1">
      <c r="A4" s="166" t="s">
        <v>881</v>
      </c>
      <c r="B4" s="166" t="s">
        <v>47</v>
      </c>
      <c r="C4" s="166" t="s">
        <v>888</v>
      </c>
      <c r="D4" s="168" t="s">
        <v>160</v>
      </c>
      <c r="E4" s="169" t="s">
        <v>43</v>
      </c>
      <c r="F4" s="166" t="s">
        <v>889</v>
      </c>
      <c r="G4" s="3"/>
      <c r="H4" s="166" t="s">
        <v>890</v>
      </c>
      <c r="I4" s="166" t="s">
        <v>447</v>
      </c>
      <c r="J4" s="166" t="s">
        <v>152</v>
      </c>
      <c r="K4" s="166" t="s">
        <v>205</v>
      </c>
      <c r="L4" s="166" t="s">
        <v>891</v>
      </c>
      <c r="M4" s="166" t="s">
        <v>892</v>
      </c>
      <c r="N4" s="3"/>
      <c r="O4" s="3"/>
      <c r="P4" s="166" t="s">
        <v>891</v>
      </c>
      <c r="Q4" s="3"/>
      <c r="R4" s="166" t="s">
        <v>893</v>
      </c>
      <c r="S4" s="3"/>
      <c r="T4" s="170" t="s">
        <v>53</v>
      </c>
    </row>
    <row r="5" spans="1:20" ht="15.95" customHeight="1">
      <c r="A5" s="166" t="s">
        <v>26</v>
      </c>
      <c r="B5" s="166" t="s">
        <v>37</v>
      </c>
      <c r="C5" s="166" t="s">
        <v>147</v>
      </c>
      <c r="D5" s="168" t="s">
        <v>894</v>
      </c>
      <c r="E5" s="169" t="s">
        <v>895</v>
      </c>
      <c r="F5" s="3"/>
      <c r="G5" s="3"/>
      <c r="H5" s="166" t="s">
        <v>254</v>
      </c>
      <c r="I5" s="3"/>
      <c r="J5" s="166" t="s">
        <v>586</v>
      </c>
      <c r="K5" s="166" t="s">
        <v>896</v>
      </c>
      <c r="L5" s="166" t="s">
        <v>897</v>
      </c>
      <c r="M5" s="166" t="s">
        <v>898</v>
      </c>
      <c r="N5" s="3"/>
      <c r="O5" s="3"/>
      <c r="P5" s="166" t="s">
        <v>897</v>
      </c>
      <c r="Q5" s="3"/>
      <c r="R5" s="3"/>
      <c r="S5" s="3"/>
      <c r="T5" s="170" t="s">
        <v>899</v>
      </c>
    </row>
    <row r="6" spans="1:20" ht="15.95" customHeight="1">
      <c r="A6" s="166" t="s">
        <v>888</v>
      </c>
      <c r="B6" s="166" t="s">
        <v>900</v>
      </c>
      <c r="C6" s="166" t="s">
        <v>178</v>
      </c>
      <c r="D6" s="168" t="s">
        <v>901</v>
      </c>
      <c r="E6" s="169" t="s">
        <v>90</v>
      </c>
      <c r="F6" s="3"/>
      <c r="G6" s="3"/>
      <c r="H6" s="3"/>
      <c r="I6" s="3"/>
      <c r="J6" s="166" t="s">
        <v>138</v>
      </c>
      <c r="K6" s="166" t="s">
        <v>602</v>
      </c>
      <c r="L6" s="166" t="s">
        <v>902</v>
      </c>
      <c r="M6" s="166" t="s">
        <v>903</v>
      </c>
      <c r="N6" s="3"/>
      <c r="O6" s="3"/>
      <c r="P6" s="166" t="s">
        <v>902</v>
      </c>
      <c r="Q6" s="3"/>
      <c r="R6" s="3"/>
      <c r="S6" s="3"/>
      <c r="T6" s="170" t="s">
        <v>61</v>
      </c>
    </row>
    <row r="7" spans="1:20" ht="15.95" customHeight="1">
      <c r="A7" s="166" t="s">
        <v>47</v>
      </c>
      <c r="B7" s="166" t="s">
        <v>93</v>
      </c>
      <c r="C7" s="166" t="s">
        <v>904</v>
      </c>
      <c r="D7" s="168" t="s">
        <v>905</v>
      </c>
      <c r="E7" s="169" t="s">
        <v>119</v>
      </c>
      <c r="F7" s="3"/>
      <c r="G7" s="3"/>
      <c r="H7" s="3"/>
      <c r="I7" s="3"/>
      <c r="J7" s="166" t="s">
        <v>211</v>
      </c>
      <c r="K7" s="166" t="s">
        <v>906</v>
      </c>
      <c r="L7" s="166" t="s">
        <v>907</v>
      </c>
      <c r="M7" s="166" t="s">
        <v>908</v>
      </c>
      <c r="N7" s="3"/>
      <c r="O7" s="3"/>
      <c r="P7" s="166" t="s">
        <v>907</v>
      </c>
      <c r="Q7" s="3"/>
      <c r="R7" s="3"/>
      <c r="S7" s="3"/>
      <c r="T7" s="170" t="s">
        <v>73</v>
      </c>
    </row>
    <row r="8" spans="1:20" ht="15.95" customHeight="1">
      <c r="A8" s="166" t="s">
        <v>37</v>
      </c>
      <c r="B8" s="166" t="s">
        <v>114</v>
      </c>
      <c r="C8" s="166" t="s">
        <v>140</v>
      </c>
      <c r="D8" s="168" t="s">
        <v>167</v>
      </c>
      <c r="E8" s="171"/>
      <c r="F8" s="3"/>
      <c r="G8" s="3"/>
      <c r="H8" s="3"/>
      <c r="I8" s="3"/>
      <c r="J8" s="166" t="s">
        <v>909</v>
      </c>
      <c r="K8" s="3"/>
      <c r="L8" s="166" t="s">
        <v>910</v>
      </c>
      <c r="M8" s="166" t="s">
        <v>885</v>
      </c>
      <c r="N8" s="3"/>
      <c r="O8" s="3"/>
      <c r="P8" s="166" t="s">
        <v>910</v>
      </c>
      <c r="Q8" s="3"/>
      <c r="R8" s="3"/>
      <c r="S8" s="3"/>
      <c r="T8" s="170" t="s">
        <v>911</v>
      </c>
    </row>
    <row r="9" spans="1:20" ht="15.95" customHeight="1">
      <c r="A9" s="166" t="s">
        <v>147</v>
      </c>
      <c r="B9" s="3"/>
      <c r="C9" s="166" t="s">
        <v>912</v>
      </c>
      <c r="D9" s="168" t="s">
        <v>172</v>
      </c>
      <c r="E9" s="171"/>
      <c r="F9" s="3"/>
      <c r="G9" s="3"/>
      <c r="H9" s="3"/>
      <c r="I9" s="3"/>
      <c r="J9" s="166" t="s">
        <v>913</v>
      </c>
      <c r="K9" s="3"/>
      <c r="L9" s="166" t="s">
        <v>914</v>
      </c>
      <c r="M9" s="166" t="s">
        <v>891</v>
      </c>
      <c r="N9" s="3"/>
      <c r="O9" s="3"/>
      <c r="P9" s="166" t="s">
        <v>914</v>
      </c>
      <c r="Q9" s="3"/>
      <c r="R9" s="3"/>
      <c r="S9" s="3"/>
      <c r="T9" s="170" t="s">
        <v>915</v>
      </c>
    </row>
    <row r="10" spans="1:20" ht="15.95" customHeight="1">
      <c r="A10" s="166" t="s">
        <v>178</v>
      </c>
      <c r="B10" s="3"/>
      <c r="C10" s="166" t="s">
        <v>154</v>
      </c>
      <c r="D10" s="168" t="s">
        <v>916</v>
      </c>
      <c r="E10" s="171"/>
      <c r="F10" s="3"/>
      <c r="G10" s="3"/>
      <c r="H10" s="3"/>
      <c r="I10" s="3"/>
      <c r="J10" s="166" t="s">
        <v>917</v>
      </c>
      <c r="K10" s="3"/>
      <c r="L10" s="166" t="s">
        <v>918</v>
      </c>
      <c r="M10" s="166" t="s">
        <v>919</v>
      </c>
      <c r="N10" s="3"/>
      <c r="O10" s="3"/>
      <c r="P10" s="166" t="s">
        <v>918</v>
      </c>
      <c r="Q10" s="3"/>
      <c r="R10" s="3"/>
      <c r="S10" s="3"/>
      <c r="T10" s="170" t="s">
        <v>141</v>
      </c>
    </row>
    <row r="11" spans="1:20" ht="15.95" customHeight="1">
      <c r="A11" s="166" t="s">
        <v>904</v>
      </c>
      <c r="B11" s="3"/>
      <c r="C11" s="166" t="s">
        <v>162</v>
      </c>
      <c r="D11" s="168" t="s">
        <v>144</v>
      </c>
      <c r="E11" s="171"/>
      <c r="F11" s="3"/>
      <c r="G11" s="3"/>
      <c r="H11" s="3"/>
      <c r="I11" s="3"/>
      <c r="J11" s="166" t="s">
        <v>346</v>
      </c>
      <c r="K11" s="3"/>
      <c r="L11" s="166" t="s">
        <v>920</v>
      </c>
      <c r="M11" s="166" t="s">
        <v>897</v>
      </c>
      <c r="N11" s="3"/>
      <c r="O11" s="3"/>
      <c r="P11" s="166" t="s">
        <v>920</v>
      </c>
      <c r="Q11" s="3"/>
      <c r="R11" s="3"/>
      <c r="S11" s="3"/>
      <c r="T11" s="170" t="s">
        <v>188</v>
      </c>
    </row>
    <row r="12" spans="1:20" ht="15.95" customHeight="1">
      <c r="A12" s="166" t="s">
        <v>140</v>
      </c>
      <c r="B12" s="3"/>
      <c r="C12" s="166" t="s">
        <v>921</v>
      </c>
      <c r="D12" s="168" t="s">
        <v>922</v>
      </c>
      <c r="E12" s="171"/>
      <c r="F12" s="3"/>
      <c r="G12" s="3"/>
      <c r="H12" s="3"/>
      <c r="I12" s="3"/>
      <c r="J12" s="166" t="s">
        <v>923</v>
      </c>
      <c r="K12" s="3"/>
      <c r="L12" s="166" t="s">
        <v>924</v>
      </c>
      <c r="M12" s="166" t="s">
        <v>925</v>
      </c>
      <c r="N12" s="3"/>
      <c r="O12" s="3"/>
      <c r="P12" s="166" t="s">
        <v>924</v>
      </c>
      <c r="Q12" s="3"/>
      <c r="R12" s="3"/>
      <c r="S12" s="3"/>
      <c r="T12" s="170" t="s">
        <v>926</v>
      </c>
    </row>
    <row r="13" spans="1:20" ht="15.95" customHeight="1">
      <c r="A13" s="166" t="s">
        <v>912</v>
      </c>
      <c r="B13" s="3"/>
      <c r="C13" s="166" t="s">
        <v>169</v>
      </c>
      <c r="D13" s="168" t="s">
        <v>927</v>
      </c>
      <c r="E13" s="171"/>
      <c r="F13" s="3"/>
      <c r="G13" s="3"/>
      <c r="H13" s="3"/>
      <c r="I13" s="3"/>
      <c r="J13" s="166" t="s">
        <v>302</v>
      </c>
      <c r="K13" s="3"/>
      <c r="L13" s="166" t="s">
        <v>928</v>
      </c>
      <c r="M13" s="166" t="s">
        <v>902</v>
      </c>
      <c r="N13" s="3"/>
      <c r="O13" s="3"/>
      <c r="P13" s="166" t="s">
        <v>928</v>
      </c>
      <c r="Q13" s="3"/>
      <c r="R13" s="3"/>
      <c r="S13" s="3"/>
      <c r="T13" s="170" t="s">
        <v>929</v>
      </c>
    </row>
    <row r="14" spans="1:20" ht="15.95" customHeight="1">
      <c r="A14" s="166" t="s">
        <v>154</v>
      </c>
      <c r="B14" s="3"/>
      <c r="C14" s="166" t="s">
        <v>930</v>
      </c>
      <c r="D14" s="168" t="s">
        <v>151</v>
      </c>
      <c r="E14" s="171"/>
      <c r="F14" s="3"/>
      <c r="G14" s="3"/>
      <c r="H14" s="3"/>
      <c r="I14" s="3"/>
      <c r="J14" s="166" t="s">
        <v>329</v>
      </c>
      <c r="K14" s="3"/>
      <c r="L14" s="166" t="s">
        <v>886</v>
      </c>
      <c r="M14" s="166" t="s">
        <v>931</v>
      </c>
      <c r="N14" s="3"/>
      <c r="O14" s="3"/>
      <c r="P14" s="3"/>
      <c r="Q14" s="3"/>
      <c r="R14" s="3"/>
      <c r="S14" s="3"/>
      <c r="T14" s="170" t="s">
        <v>932</v>
      </c>
    </row>
    <row r="15" spans="1:20" ht="15.95" customHeight="1">
      <c r="A15" s="166" t="s">
        <v>900</v>
      </c>
      <c r="B15" s="3"/>
      <c r="C15" s="3"/>
      <c r="D15" s="168" t="s">
        <v>157</v>
      </c>
      <c r="E15" s="171"/>
      <c r="F15" s="3"/>
      <c r="G15" s="3"/>
      <c r="H15" s="3"/>
      <c r="I15" s="3"/>
      <c r="J15" s="166" t="s">
        <v>933</v>
      </c>
      <c r="K15" s="3"/>
      <c r="L15" s="166" t="s">
        <v>919</v>
      </c>
      <c r="M15" s="166" t="s">
        <v>934</v>
      </c>
      <c r="N15" s="4">
        <v>2</v>
      </c>
      <c r="O15" s="166" t="s">
        <v>884</v>
      </c>
      <c r="P15" s="166" t="s">
        <v>886</v>
      </c>
      <c r="Q15" s="3"/>
      <c r="R15" s="3"/>
      <c r="S15" s="3"/>
      <c r="T15" s="170" t="s">
        <v>44</v>
      </c>
    </row>
    <row r="16" spans="1:20" ht="15.95" customHeight="1">
      <c r="A16" s="166" t="s">
        <v>93</v>
      </c>
      <c r="B16" s="3"/>
      <c r="C16" s="3"/>
      <c r="D16" s="168" t="s">
        <v>935</v>
      </c>
      <c r="E16" s="171"/>
      <c r="F16" s="3"/>
      <c r="G16" s="3"/>
      <c r="H16" s="3"/>
      <c r="I16" s="3"/>
      <c r="J16" s="166" t="s">
        <v>936</v>
      </c>
      <c r="K16" s="3"/>
      <c r="L16" s="166" t="s">
        <v>931</v>
      </c>
      <c r="M16" s="166" t="s">
        <v>907</v>
      </c>
      <c r="N16" s="3"/>
      <c r="O16" s="3"/>
      <c r="P16" s="166" t="s">
        <v>919</v>
      </c>
      <c r="Q16" s="3"/>
      <c r="R16" s="3"/>
      <c r="S16" s="3"/>
      <c r="T16" s="170" t="s">
        <v>937</v>
      </c>
    </row>
    <row r="17" spans="1:20" ht="15.95" customHeight="1">
      <c r="A17" s="166" t="s">
        <v>162</v>
      </c>
      <c r="B17" s="3"/>
      <c r="C17" s="3"/>
      <c r="D17" s="168" t="s">
        <v>938</v>
      </c>
      <c r="E17" s="171"/>
      <c r="F17" s="3"/>
      <c r="G17" s="3"/>
      <c r="H17" s="3"/>
      <c r="I17" s="3"/>
      <c r="J17" s="166" t="s">
        <v>567</v>
      </c>
      <c r="K17" s="3"/>
      <c r="L17" s="166" t="s">
        <v>939</v>
      </c>
      <c r="M17" s="166" t="s">
        <v>910</v>
      </c>
      <c r="N17" s="3"/>
      <c r="O17" s="3"/>
      <c r="P17" s="166" t="s">
        <v>931</v>
      </c>
      <c r="Q17" s="3"/>
      <c r="R17" s="3"/>
      <c r="S17" s="3"/>
      <c r="T17" s="170" t="s">
        <v>120</v>
      </c>
    </row>
    <row r="18" spans="1:20" ht="15.95" customHeight="1">
      <c r="A18" s="166" t="s">
        <v>921</v>
      </c>
      <c r="B18" s="3"/>
      <c r="C18" s="3"/>
      <c r="D18" s="168" t="s">
        <v>137</v>
      </c>
      <c r="E18" s="171"/>
      <c r="F18" s="3"/>
      <c r="G18" s="3"/>
      <c r="H18" s="3"/>
      <c r="I18" s="3"/>
      <c r="J18" s="166" t="s">
        <v>940</v>
      </c>
      <c r="K18" s="3"/>
      <c r="L18" s="166" t="s">
        <v>941</v>
      </c>
      <c r="M18" s="166" t="s">
        <v>939</v>
      </c>
      <c r="N18" s="3"/>
      <c r="O18" s="3"/>
      <c r="P18" s="166" t="s">
        <v>939</v>
      </c>
      <c r="Q18" s="3"/>
      <c r="R18" s="3"/>
      <c r="S18" s="3"/>
      <c r="T18" s="170" t="s">
        <v>134</v>
      </c>
    </row>
    <row r="19" spans="1:20" ht="15.95" customHeight="1">
      <c r="A19" s="166" t="s">
        <v>114</v>
      </c>
      <c r="B19" s="3"/>
      <c r="C19" s="3"/>
      <c r="D19" s="168" t="s">
        <v>181</v>
      </c>
      <c r="E19" s="171"/>
      <c r="F19" s="3"/>
      <c r="G19" s="3"/>
      <c r="H19" s="3"/>
      <c r="I19" s="3"/>
      <c r="J19" s="166" t="s">
        <v>605</v>
      </c>
      <c r="K19" s="3"/>
      <c r="L19" s="166" t="s">
        <v>942</v>
      </c>
      <c r="M19" s="166" t="s">
        <v>943</v>
      </c>
      <c r="N19" s="3"/>
      <c r="O19" s="3"/>
      <c r="P19" s="166" t="s">
        <v>941</v>
      </c>
      <c r="Q19" s="3"/>
      <c r="R19" s="3"/>
      <c r="S19" s="3"/>
      <c r="T19" s="170" t="s">
        <v>148</v>
      </c>
    </row>
    <row r="20" spans="1:20" ht="15.95" customHeight="1">
      <c r="A20" s="166" t="s">
        <v>169</v>
      </c>
      <c r="B20" s="3"/>
      <c r="C20" s="3"/>
      <c r="D20" s="168" t="s">
        <v>944</v>
      </c>
      <c r="E20" s="171"/>
      <c r="F20" s="3"/>
      <c r="G20" s="3"/>
      <c r="H20" s="3"/>
      <c r="I20" s="3"/>
      <c r="J20" s="166" t="s">
        <v>130</v>
      </c>
      <c r="K20" s="3"/>
      <c r="L20" s="166" t="s">
        <v>892</v>
      </c>
      <c r="M20" s="166" t="s">
        <v>945</v>
      </c>
      <c r="N20" s="3"/>
      <c r="O20" s="3"/>
      <c r="P20" s="166" t="s">
        <v>942</v>
      </c>
      <c r="Q20" s="3"/>
      <c r="R20" s="3"/>
      <c r="S20" s="3"/>
      <c r="T20" s="170" t="s">
        <v>946</v>
      </c>
    </row>
    <row r="21" spans="1:20" ht="15.95" customHeight="1">
      <c r="A21" s="166" t="s">
        <v>930</v>
      </c>
      <c r="B21" s="3"/>
      <c r="C21" s="3"/>
      <c r="D21" s="3"/>
      <c r="E21" s="172"/>
      <c r="F21" s="3"/>
      <c r="G21" s="3"/>
      <c r="H21" s="3"/>
      <c r="I21" s="3"/>
      <c r="J21" s="166" t="s">
        <v>947</v>
      </c>
      <c r="K21" s="3"/>
      <c r="L21" s="166" t="s">
        <v>925</v>
      </c>
      <c r="M21" s="166" t="s">
        <v>914</v>
      </c>
      <c r="N21" s="3"/>
      <c r="O21" s="3"/>
      <c r="P21" s="3"/>
      <c r="Q21" s="3"/>
      <c r="R21" s="3"/>
      <c r="S21" s="3"/>
      <c r="T21" s="3"/>
    </row>
    <row r="22" spans="1:20" ht="15.95" customHeight="1">
      <c r="A22" s="3"/>
      <c r="B22" s="3"/>
      <c r="C22" s="3"/>
      <c r="D22" s="3"/>
      <c r="E22" s="172"/>
      <c r="F22" s="3"/>
      <c r="G22" s="3"/>
      <c r="H22" s="3"/>
      <c r="I22" s="3"/>
      <c r="J22" s="166" t="s">
        <v>948</v>
      </c>
      <c r="K22" s="3"/>
      <c r="L22" s="166" t="s">
        <v>945</v>
      </c>
      <c r="M22" s="166" t="s">
        <v>918</v>
      </c>
      <c r="N22" s="4">
        <v>3</v>
      </c>
      <c r="O22" s="166" t="s">
        <v>205</v>
      </c>
      <c r="P22" s="166" t="s">
        <v>892</v>
      </c>
      <c r="Q22" s="3"/>
      <c r="R22" s="3"/>
      <c r="S22" s="3"/>
      <c r="T22" s="3"/>
    </row>
    <row r="23" spans="1:20" ht="15.95" customHeight="1">
      <c r="A23" s="3"/>
      <c r="B23" s="3"/>
      <c r="C23" s="3"/>
      <c r="D23" s="3"/>
      <c r="E23" s="172"/>
      <c r="F23" s="3"/>
      <c r="G23" s="3"/>
      <c r="H23" s="3"/>
      <c r="I23" s="3"/>
      <c r="J23" s="166" t="s">
        <v>949</v>
      </c>
      <c r="K23" s="3"/>
      <c r="L23" s="166" t="s">
        <v>950</v>
      </c>
      <c r="M23" s="166" t="s">
        <v>941</v>
      </c>
      <c r="N23" s="3"/>
      <c r="O23" s="3"/>
      <c r="P23" s="166" t="s">
        <v>925</v>
      </c>
      <c r="Q23" s="3"/>
      <c r="R23" s="3"/>
      <c r="S23" s="3"/>
      <c r="T23" s="3"/>
    </row>
    <row r="24" spans="1:20" ht="15.95" customHeight="1">
      <c r="A24" s="3"/>
      <c r="B24" s="3"/>
      <c r="C24" s="3"/>
      <c r="D24" s="3"/>
      <c r="E24" s="172"/>
      <c r="F24" s="3"/>
      <c r="G24" s="3"/>
      <c r="H24" s="3"/>
      <c r="I24" s="3"/>
      <c r="J24" s="166" t="s">
        <v>145</v>
      </c>
      <c r="K24" s="3"/>
      <c r="L24" s="166" t="s">
        <v>898</v>
      </c>
      <c r="M24" s="166" t="s">
        <v>951</v>
      </c>
      <c r="N24" s="3"/>
      <c r="O24" s="3"/>
      <c r="P24" s="166" t="s">
        <v>945</v>
      </c>
      <c r="Q24" s="3"/>
      <c r="R24" s="3"/>
      <c r="S24" s="3"/>
      <c r="T24" s="3"/>
    </row>
    <row r="25" spans="1:20" ht="15.95" customHeight="1">
      <c r="A25" s="3"/>
      <c r="B25" s="3"/>
      <c r="C25" s="3"/>
      <c r="D25" s="3"/>
      <c r="E25" s="172"/>
      <c r="F25" s="3"/>
      <c r="G25" s="3"/>
      <c r="H25" s="3"/>
      <c r="I25" s="3"/>
      <c r="J25" s="166" t="s">
        <v>952</v>
      </c>
      <c r="K25" s="3"/>
      <c r="L25" s="166" t="s">
        <v>934</v>
      </c>
      <c r="M25" s="166" t="s">
        <v>920</v>
      </c>
      <c r="N25" s="3"/>
      <c r="O25" s="3"/>
      <c r="P25" s="166" t="s">
        <v>950</v>
      </c>
      <c r="Q25" s="3"/>
      <c r="R25" s="3"/>
      <c r="S25" s="3"/>
      <c r="T25" s="3"/>
    </row>
    <row r="26" spans="1:20" ht="15.95" customHeight="1">
      <c r="A26" s="3"/>
      <c r="B26" s="3"/>
      <c r="C26" s="3"/>
      <c r="D26" s="3"/>
      <c r="E26" s="172"/>
      <c r="F26" s="3"/>
      <c r="G26" s="3"/>
      <c r="H26" s="3"/>
      <c r="I26" s="3"/>
      <c r="J26" s="3"/>
      <c r="K26" s="3"/>
      <c r="L26" s="166" t="s">
        <v>951</v>
      </c>
      <c r="M26" s="166" t="s">
        <v>950</v>
      </c>
      <c r="N26" s="3"/>
      <c r="O26" s="3"/>
      <c r="P26" s="3"/>
      <c r="Q26" s="3"/>
      <c r="R26" s="3"/>
      <c r="S26" s="3"/>
      <c r="T26" s="3"/>
    </row>
    <row r="27" spans="1:20" ht="15.95" customHeight="1">
      <c r="A27" s="3"/>
      <c r="B27" s="3"/>
      <c r="C27" s="3"/>
      <c r="D27" s="3"/>
      <c r="E27" s="172"/>
      <c r="F27" s="3"/>
      <c r="G27" s="3"/>
      <c r="H27" s="3"/>
      <c r="I27" s="3"/>
      <c r="J27" s="3"/>
      <c r="K27" s="3"/>
      <c r="L27" s="166" t="s">
        <v>903</v>
      </c>
      <c r="M27" s="166" t="s">
        <v>924</v>
      </c>
      <c r="N27" s="4">
        <v>4</v>
      </c>
      <c r="O27" s="166" t="s">
        <v>896</v>
      </c>
      <c r="P27" s="166" t="s">
        <v>898</v>
      </c>
      <c r="Q27" s="3"/>
      <c r="R27" s="3"/>
      <c r="S27" s="3"/>
      <c r="T27" s="3"/>
    </row>
    <row r="28" spans="1:20" ht="15.95" customHeight="1">
      <c r="A28" s="3"/>
      <c r="B28" s="3"/>
      <c r="C28" s="3"/>
      <c r="D28" s="3"/>
      <c r="E28" s="172"/>
      <c r="F28" s="3"/>
      <c r="G28" s="3"/>
      <c r="H28" s="3"/>
      <c r="I28" s="3"/>
      <c r="J28" s="3"/>
      <c r="K28" s="3"/>
      <c r="L28" s="166" t="s">
        <v>943</v>
      </c>
      <c r="M28" s="166" t="s">
        <v>942</v>
      </c>
      <c r="N28" s="3"/>
      <c r="O28" s="3"/>
      <c r="P28" s="166" t="s">
        <v>934</v>
      </c>
      <c r="Q28" s="3"/>
      <c r="R28" s="3"/>
      <c r="S28" s="3"/>
      <c r="T28" s="3"/>
    </row>
    <row r="29" spans="1:20" ht="15.95" customHeight="1">
      <c r="A29" s="3"/>
      <c r="B29" s="3"/>
      <c r="C29" s="3"/>
      <c r="D29" s="3"/>
      <c r="E29" s="172"/>
      <c r="F29" s="3"/>
      <c r="G29" s="3"/>
      <c r="H29" s="3"/>
      <c r="I29" s="3"/>
      <c r="J29" s="3"/>
      <c r="K29" s="3"/>
      <c r="L29" s="166" t="s">
        <v>908</v>
      </c>
      <c r="M29" s="166" t="s">
        <v>928</v>
      </c>
      <c r="N29" s="3"/>
      <c r="O29" s="3"/>
      <c r="P29" s="166" t="s">
        <v>951</v>
      </c>
      <c r="Q29" s="3"/>
      <c r="R29" s="3"/>
      <c r="S29" s="3"/>
      <c r="T29" s="3"/>
    </row>
    <row r="30" spans="1:20" ht="15.95" customHeight="1">
      <c r="A30" s="3"/>
      <c r="B30" s="3"/>
      <c r="C30" s="3"/>
      <c r="D30" s="3"/>
      <c r="E30" s="172"/>
      <c r="F30" s="3"/>
      <c r="G30" s="3"/>
      <c r="H30" s="3"/>
      <c r="I30" s="3"/>
      <c r="J30" s="3"/>
      <c r="K30" s="3"/>
      <c r="L30" s="3"/>
      <c r="M30" s="3"/>
      <c r="N30" s="3"/>
      <c r="O30" s="3"/>
      <c r="P30" s="3"/>
      <c r="Q30" s="3"/>
      <c r="R30" s="3"/>
      <c r="S30" s="3"/>
      <c r="T30" s="3"/>
    </row>
    <row r="31" spans="1:20" ht="15.95" customHeight="1">
      <c r="A31" s="3"/>
      <c r="B31" s="3"/>
      <c r="C31" s="3"/>
      <c r="D31" s="3"/>
      <c r="E31" s="172"/>
      <c r="F31" s="3"/>
      <c r="G31" s="3"/>
      <c r="H31" s="3"/>
      <c r="I31" s="3"/>
      <c r="J31" s="3"/>
      <c r="K31" s="3"/>
      <c r="L31" s="3"/>
      <c r="M31" s="3"/>
      <c r="N31" s="4">
        <v>5</v>
      </c>
      <c r="O31" s="166" t="s">
        <v>602</v>
      </c>
      <c r="P31" s="166" t="s">
        <v>903</v>
      </c>
      <c r="Q31" s="3"/>
      <c r="R31" s="3"/>
      <c r="S31" s="3"/>
      <c r="T31" s="3"/>
    </row>
    <row r="32" spans="1:20" ht="15.95" customHeight="1">
      <c r="A32" s="3"/>
      <c r="B32" s="3"/>
      <c r="C32" s="3"/>
      <c r="D32" s="3"/>
      <c r="E32" s="172"/>
      <c r="F32" s="3"/>
      <c r="G32" s="3"/>
      <c r="H32" s="3"/>
      <c r="I32" s="3"/>
      <c r="J32" s="3"/>
      <c r="K32" s="3"/>
      <c r="L32" s="3"/>
      <c r="M32" s="3"/>
      <c r="N32" s="3"/>
      <c r="O32" s="3"/>
      <c r="P32" s="166" t="s">
        <v>943</v>
      </c>
      <c r="Q32" s="3"/>
      <c r="R32" s="3"/>
      <c r="S32" s="3"/>
      <c r="T32" s="3"/>
    </row>
    <row r="33" spans="1:20" ht="15.95" customHeight="1">
      <c r="A33" s="3"/>
      <c r="B33" s="3"/>
      <c r="C33" s="3"/>
      <c r="D33" s="3"/>
      <c r="E33" s="172"/>
      <c r="F33" s="3"/>
      <c r="G33" s="3"/>
      <c r="H33" s="3"/>
      <c r="I33" s="3"/>
      <c r="J33" s="3"/>
      <c r="K33" s="3"/>
      <c r="L33" s="3"/>
      <c r="M33" s="3"/>
      <c r="N33" s="3"/>
      <c r="O33" s="3"/>
      <c r="P33" s="3"/>
      <c r="Q33" s="3"/>
      <c r="R33" s="3"/>
      <c r="S33" s="3"/>
      <c r="T33" s="3"/>
    </row>
    <row r="34" spans="1:20" ht="15.95" customHeight="1">
      <c r="A34" s="3"/>
      <c r="B34" s="3"/>
      <c r="C34" s="3"/>
      <c r="D34" s="3"/>
      <c r="E34" s="172"/>
      <c r="F34" s="3"/>
      <c r="G34" s="3"/>
      <c r="H34" s="3"/>
      <c r="I34" s="3"/>
      <c r="J34" s="3"/>
      <c r="K34" s="3"/>
      <c r="L34" s="3"/>
      <c r="M34" s="3"/>
      <c r="N34" s="4">
        <v>6</v>
      </c>
      <c r="O34" s="166" t="s">
        <v>906</v>
      </c>
      <c r="P34" s="166" t="s">
        <v>908</v>
      </c>
      <c r="Q34" s="3"/>
      <c r="R34" s="3"/>
      <c r="S34" s="3"/>
      <c r="T34" s="3"/>
    </row>
  </sheetData>
  <pageMargins left="0.7" right="0.7" top="0.75" bottom="0.75" header="0.3" footer="0.3"/>
  <pageSetup orientation="portrait"/>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45"/>
  <sheetViews>
    <sheetView showGridLines="0" topLeftCell="A7" workbookViewId="0">
      <selection activeCell="D26" sqref="D26"/>
    </sheetView>
  </sheetViews>
  <sheetFormatPr baseColWidth="10" defaultColWidth="10.85546875" defaultRowHeight="15" customHeight="1"/>
  <cols>
    <col min="1" max="1" width="45.7109375" style="1" customWidth="1"/>
    <col min="2" max="10" width="21.42578125" style="1" customWidth="1"/>
    <col min="11" max="11" width="10.85546875" style="1" customWidth="1"/>
    <col min="12" max="16384" width="10.85546875" style="1"/>
  </cols>
  <sheetData>
    <row r="1" spans="1:10" ht="23.25" customHeight="1">
      <c r="A1" s="6"/>
      <c r="B1" s="76"/>
      <c r="C1" s="301" t="s">
        <v>189</v>
      </c>
      <c r="D1" s="302"/>
      <c r="E1" s="302"/>
      <c r="F1" s="302"/>
      <c r="G1" s="302"/>
      <c r="H1" s="302"/>
      <c r="I1" s="77" t="s">
        <v>1</v>
      </c>
      <c r="J1" s="78" t="s">
        <v>2</v>
      </c>
    </row>
    <row r="2" spans="1:10" ht="23.25" customHeight="1">
      <c r="A2" s="11"/>
      <c r="B2" s="79"/>
      <c r="C2" s="303"/>
      <c r="D2" s="303"/>
      <c r="E2" s="303"/>
      <c r="F2" s="303"/>
      <c r="G2" s="303"/>
      <c r="H2" s="303"/>
      <c r="I2" s="80" t="s">
        <v>3</v>
      </c>
      <c r="J2" s="81">
        <v>4</v>
      </c>
    </row>
    <row r="3" spans="1:10" ht="23.25" customHeight="1">
      <c r="A3" s="11"/>
      <c r="B3" s="79"/>
      <c r="C3" s="303"/>
      <c r="D3" s="303"/>
      <c r="E3" s="303"/>
      <c r="F3" s="303"/>
      <c r="G3" s="303"/>
      <c r="H3" s="303"/>
      <c r="I3" s="80" t="s">
        <v>4</v>
      </c>
      <c r="J3" s="179" t="s">
        <v>5</v>
      </c>
    </row>
    <row r="4" spans="1:10" ht="23.25" customHeight="1">
      <c r="A4" s="15"/>
      <c r="B4" s="82"/>
      <c r="C4" s="304"/>
      <c r="D4" s="304"/>
      <c r="E4" s="304"/>
      <c r="F4" s="304"/>
      <c r="G4" s="304"/>
      <c r="H4" s="304"/>
      <c r="I4" s="83" t="s">
        <v>6</v>
      </c>
      <c r="J4" s="180" t="s">
        <v>7</v>
      </c>
    </row>
    <row r="5" spans="1:10" ht="30" customHeight="1">
      <c r="A5" s="84"/>
      <c r="B5" s="85"/>
      <c r="C5" s="85"/>
      <c r="D5" s="85"/>
      <c r="E5" s="85"/>
      <c r="F5" s="85"/>
      <c r="G5" s="85"/>
      <c r="H5" s="85"/>
      <c r="I5" s="86"/>
      <c r="J5" s="87"/>
    </row>
    <row r="6" spans="1:10" ht="30" customHeight="1">
      <c r="A6" s="88" t="s">
        <v>127</v>
      </c>
      <c r="B6" s="305" t="s">
        <v>132</v>
      </c>
      <c r="C6" s="306"/>
      <c r="D6" s="306"/>
      <c r="E6" s="306"/>
      <c r="F6" s="306"/>
      <c r="G6" s="306"/>
      <c r="H6" s="306"/>
      <c r="I6" s="306"/>
      <c r="J6" s="306"/>
    </row>
    <row r="7" spans="1:10" ht="30" customHeight="1">
      <c r="A7" s="258" t="s">
        <v>190</v>
      </c>
      <c r="B7" s="314" t="s">
        <v>191</v>
      </c>
      <c r="C7" s="315"/>
      <c r="D7" s="315"/>
      <c r="E7" s="315"/>
      <c r="F7" s="315"/>
      <c r="G7" s="315"/>
      <c r="H7" s="315"/>
      <c r="I7" s="315"/>
      <c r="J7" s="315"/>
    </row>
    <row r="8" spans="1:10" ht="30" customHeight="1">
      <c r="A8" s="88" t="s">
        <v>192</v>
      </c>
      <c r="B8" s="305" t="s">
        <v>193</v>
      </c>
      <c r="C8" s="306"/>
      <c r="D8" s="306"/>
      <c r="E8" s="306"/>
      <c r="F8" s="306"/>
      <c r="G8" s="306"/>
      <c r="H8" s="306"/>
      <c r="I8" s="306"/>
      <c r="J8" s="306"/>
    </row>
    <row r="9" spans="1:10" ht="30" customHeight="1">
      <c r="A9" s="88" t="s">
        <v>194</v>
      </c>
      <c r="B9" s="90" t="s">
        <v>247</v>
      </c>
      <c r="C9" s="307" t="s">
        <v>248</v>
      </c>
      <c r="D9" s="308"/>
      <c r="E9" s="308"/>
      <c r="F9" s="308"/>
      <c r="G9" s="308"/>
      <c r="H9" s="308"/>
      <c r="I9" s="308"/>
      <c r="J9" s="309"/>
    </row>
    <row r="10" spans="1:10" ht="30" customHeight="1">
      <c r="A10" s="88" t="s">
        <v>197</v>
      </c>
      <c r="B10" s="305" t="s">
        <v>249</v>
      </c>
      <c r="C10" s="306"/>
      <c r="D10" s="306"/>
      <c r="E10" s="306"/>
      <c r="F10" s="306"/>
      <c r="G10" s="306"/>
      <c r="H10" s="306"/>
      <c r="I10" s="306"/>
      <c r="J10" s="306"/>
    </row>
    <row r="11" spans="1:10" ht="30" customHeight="1">
      <c r="A11" s="88" t="s">
        <v>199</v>
      </c>
      <c r="B11" s="305" t="s">
        <v>250</v>
      </c>
      <c r="C11" s="306"/>
      <c r="D11" s="306"/>
      <c r="E11" s="306"/>
      <c r="F11" s="306"/>
      <c r="G11" s="306"/>
      <c r="H11" s="306"/>
      <c r="I11" s="306"/>
      <c r="J11" s="306"/>
    </row>
    <row r="12" spans="1:10" ht="30" customHeight="1">
      <c r="A12" s="88" t="s">
        <v>200</v>
      </c>
      <c r="B12" s="305" t="s">
        <v>251</v>
      </c>
      <c r="C12" s="306"/>
      <c r="D12" s="306"/>
      <c r="E12" s="306"/>
      <c r="F12" s="306"/>
      <c r="G12" s="306"/>
      <c r="H12" s="306"/>
      <c r="I12" s="306"/>
      <c r="J12" s="306"/>
    </row>
    <row r="13" spans="1:10" ht="30" customHeight="1">
      <c r="A13" s="88" t="s">
        <v>202</v>
      </c>
      <c r="B13" s="305" t="s">
        <v>203</v>
      </c>
      <c r="C13" s="306"/>
      <c r="D13" s="306"/>
      <c r="E13" s="306"/>
      <c r="F13" s="306"/>
      <c r="G13" s="306"/>
      <c r="H13" s="306"/>
      <c r="I13" s="306"/>
      <c r="J13" s="306"/>
    </row>
    <row r="14" spans="1:10" ht="30" customHeight="1">
      <c r="A14" s="88" t="s">
        <v>204</v>
      </c>
      <c r="B14" s="311" t="s">
        <v>205</v>
      </c>
      <c r="C14" s="312"/>
      <c r="D14" s="312"/>
      <c r="E14" s="312"/>
      <c r="F14" s="312"/>
      <c r="G14" s="312"/>
      <c r="H14" s="312"/>
      <c r="I14" s="312"/>
      <c r="J14" s="313"/>
    </row>
    <row r="15" spans="1:10" ht="30" customHeight="1">
      <c r="A15" s="88" t="s">
        <v>206</v>
      </c>
      <c r="B15" s="305" t="s">
        <v>252</v>
      </c>
      <c r="C15" s="306"/>
      <c r="D15" s="306"/>
      <c r="E15" s="306"/>
      <c r="F15" s="306"/>
      <c r="G15" s="306"/>
      <c r="H15" s="306"/>
      <c r="I15" s="306"/>
      <c r="J15" s="306"/>
    </row>
    <row r="16" spans="1:10" ht="30" customHeight="1">
      <c r="A16" s="88" t="s">
        <v>208</v>
      </c>
      <c r="B16" s="305" t="s">
        <v>253</v>
      </c>
      <c r="C16" s="306"/>
      <c r="D16" s="306"/>
      <c r="E16" s="306"/>
      <c r="F16" s="306"/>
      <c r="G16" s="306"/>
      <c r="H16" s="306"/>
      <c r="I16" s="306"/>
      <c r="J16" s="306"/>
    </row>
    <row r="17" spans="1:15" ht="30" customHeight="1">
      <c r="A17" s="88" t="s">
        <v>210</v>
      </c>
      <c r="B17" s="305" t="s">
        <v>211</v>
      </c>
      <c r="C17" s="306"/>
      <c r="D17" s="306"/>
      <c r="E17" s="306"/>
      <c r="F17" s="306"/>
      <c r="G17" s="306"/>
      <c r="H17" s="306"/>
      <c r="I17" s="306"/>
      <c r="J17" s="306"/>
    </row>
    <row r="18" spans="1:15" ht="30" customHeight="1">
      <c r="A18" s="88" t="s">
        <v>212</v>
      </c>
      <c r="B18" s="334">
        <v>0</v>
      </c>
      <c r="C18" s="306"/>
      <c r="D18" s="306"/>
      <c r="E18" s="306"/>
      <c r="F18" s="310"/>
      <c r="G18" s="306"/>
      <c r="H18" s="306"/>
      <c r="I18" s="306"/>
      <c r="J18" s="306"/>
    </row>
    <row r="19" spans="1:15" ht="30" customHeight="1">
      <c r="A19" s="88" t="s">
        <v>213</v>
      </c>
      <c r="B19" s="305" t="s">
        <v>254</v>
      </c>
      <c r="C19" s="306"/>
      <c r="D19" s="306"/>
      <c r="E19" s="306"/>
      <c r="F19" s="306"/>
      <c r="G19" s="306"/>
      <c r="H19" s="306"/>
      <c r="I19" s="306"/>
      <c r="J19" s="306"/>
    </row>
    <row r="20" spans="1:15" ht="30" customHeight="1">
      <c r="A20" s="91"/>
      <c r="B20" s="92"/>
      <c r="C20" s="92"/>
      <c r="D20" s="92"/>
      <c r="E20" s="92"/>
      <c r="F20" s="92"/>
      <c r="G20" s="92"/>
      <c r="H20" s="93"/>
      <c r="I20" s="93"/>
      <c r="J20" s="94"/>
    </row>
    <row r="21" spans="1:15" ht="30" customHeight="1">
      <c r="A21" s="95"/>
      <c r="B21" s="294" t="s">
        <v>215</v>
      </c>
      <c r="C21" s="295"/>
      <c r="D21" s="295"/>
      <c r="E21" s="295"/>
      <c r="F21" s="295"/>
      <c r="G21" s="295"/>
      <c r="H21" s="97"/>
      <c r="I21" s="20"/>
      <c r="J21" s="14"/>
    </row>
    <row r="22" spans="1:15" ht="30" customHeight="1">
      <c r="A22" s="98"/>
      <c r="B22" s="99" t="s">
        <v>216</v>
      </c>
      <c r="C22" s="99" t="s">
        <v>217</v>
      </c>
      <c r="D22" s="99" t="s">
        <v>218</v>
      </c>
      <c r="E22" s="99" t="s">
        <v>219</v>
      </c>
      <c r="F22" s="99" t="s">
        <v>220</v>
      </c>
      <c r="G22" s="99" t="s">
        <v>221</v>
      </c>
      <c r="H22" s="97"/>
      <c r="I22" s="249"/>
      <c r="J22" s="14"/>
      <c r="M22" s="340"/>
      <c r="N22" s="340"/>
      <c r="O22" s="342"/>
    </row>
    <row r="23" spans="1:15" ht="30" customHeight="1">
      <c r="A23" s="100" t="s">
        <v>222</v>
      </c>
      <c r="B23" s="130">
        <v>1</v>
      </c>
      <c r="C23" s="130">
        <v>1</v>
      </c>
      <c r="D23" s="130">
        <v>1</v>
      </c>
      <c r="E23" s="130">
        <v>1</v>
      </c>
      <c r="F23" s="130">
        <v>1</v>
      </c>
      <c r="G23" s="105">
        <v>1</v>
      </c>
      <c r="H23" s="97"/>
      <c r="J23" s="14"/>
      <c r="M23" s="340"/>
      <c r="N23" s="340"/>
      <c r="O23" s="343"/>
    </row>
    <row r="24" spans="1:15" ht="30" customHeight="1">
      <c r="A24" s="100" t="s">
        <v>223</v>
      </c>
      <c r="B24" s="134">
        <f>IFERROR(AVERAGE(D30:D31),"")</f>
        <v>1</v>
      </c>
      <c r="C24" s="134">
        <f>IFERROR(AVERAGE(D32:D35),"")</f>
        <v>1</v>
      </c>
      <c r="D24" s="134">
        <f>IFERROR(AVERAGE(D36:D39),"")</f>
        <v>1</v>
      </c>
      <c r="E24" s="134" t="str">
        <f>IFERROR(AVERAGE(D40:D43),"")</f>
        <v/>
      </c>
      <c r="F24" s="134" t="str">
        <f>IFERROR(AVERAGE(D44:D45),"")</f>
        <v/>
      </c>
      <c r="G24" s="195">
        <f>AVERAGE(B24:F24)</f>
        <v>1</v>
      </c>
      <c r="H24" s="97"/>
      <c r="I24" s="250"/>
      <c r="J24" s="14"/>
      <c r="M24" s="341"/>
      <c r="N24" s="341"/>
      <c r="O24" s="343"/>
    </row>
    <row r="25" spans="1:15" ht="30" customHeight="1">
      <c r="A25" s="100" t="s">
        <v>224</v>
      </c>
      <c r="B25" s="103">
        <f>IFERROR(IF(B24/B23&gt;100%,100%,B24/B23),"")</f>
        <v>1</v>
      </c>
      <c r="C25" s="237">
        <f>IFERROR(IF(C24/C23&gt;100%,100%,C24/C23)*1,"")</f>
        <v>1</v>
      </c>
      <c r="D25" s="237">
        <f>IFERROR(IF(D24/D23&gt;100%,100%,D24/D23)*1,"")</f>
        <v>1</v>
      </c>
      <c r="E25" s="237"/>
      <c r="F25" s="237"/>
      <c r="G25" s="104" t="s">
        <v>225</v>
      </c>
      <c r="H25" s="97"/>
      <c r="I25" s="249"/>
      <c r="J25" s="14"/>
      <c r="M25" s="341"/>
      <c r="N25" s="341"/>
      <c r="O25" s="343"/>
    </row>
    <row r="26" spans="1:15" ht="30" customHeight="1">
      <c r="A26" s="100" t="s">
        <v>226</v>
      </c>
      <c r="B26" s="237">
        <f>IF(((B24/B23)*0.125)&gt;0.125,0.125,(B24/B23)*0.125)</f>
        <v>0.125</v>
      </c>
      <c r="C26" s="237">
        <f>IF(((B24/B23)*0.125)+((C24/C23)*0.25)&gt;0.375,0.375,((B24/B23)*0.125)+((C24/C23)*0.25))</f>
        <v>0.375</v>
      </c>
      <c r="D26" s="103">
        <f>IF(((B24/B23)*0.125)+((C24/C23)*0.25)+((D24/D23)*0.125)&gt;0.5,0.5,((B24/B23)*0.125)+((C24/C23)*0.25))+((D24/D23)*0.125)</f>
        <v>0.5</v>
      </c>
      <c r="E26" s="103"/>
      <c r="F26" s="103"/>
      <c r="G26" s="237">
        <f>MAX(B26:F26)</f>
        <v>0.5</v>
      </c>
      <c r="H26" s="97"/>
      <c r="I26" s="20"/>
      <c r="J26" s="251"/>
      <c r="M26" s="341"/>
      <c r="N26" s="341"/>
      <c r="O26" s="343"/>
    </row>
    <row r="27" spans="1:15" ht="30" customHeight="1">
      <c r="A27" s="106"/>
      <c r="B27" s="92"/>
      <c r="C27" s="92"/>
      <c r="D27" s="92"/>
      <c r="E27" s="92"/>
      <c r="F27" s="92"/>
      <c r="G27" s="92"/>
      <c r="H27" s="107"/>
      <c r="I27" s="107"/>
      <c r="J27" s="108"/>
    </row>
    <row r="28" spans="1:15" ht="30" customHeight="1">
      <c r="A28" s="294" t="s">
        <v>227</v>
      </c>
      <c r="B28" s="295"/>
      <c r="C28" s="295"/>
      <c r="D28" s="295"/>
      <c r="E28" s="295"/>
      <c r="F28" s="295"/>
      <c r="G28" s="295"/>
      <c r="H28" s="295"/>
      <c r="I28" s="295"/>
      <c r="J28" s="295"/>
    </row>
    <row r="29" spans="1:15" ht="30" customHeight="1">
      <c r="A29" s="96" t="s">
        <v>228</v>
      </c>
      <c r="B29" s="96" t="s">
        <v>229</v>
      </c>
      <c r="C29" s="96" t="s">
        <v>230</v>
      </c>
      <c r="D29" s="96" t="s">
        <v>231</v>
      </c>
      <c r="E29" s="96" t="s">
        <v>232</v>
      </c>
      <c r="F29" s="294" t="s">
        <v>233</v>
      </c>
      <c r="G29" s="295"/>
      <c r="H29" s="295"/>
      <c r="I29" s="294" t="s">
        <v>234</v>
      </c>
      <c r="J29" s="295"/>
    </row>
    <row r="30" spans="1:15" ht="48.75" customHeight="1">
      <c r="A30" s="109">
        <v>2024</v>
      </c>
      <c r="B30" s="110" t="s">
        <v>235</v>
      </c>
      <c r="C30" s="241">
        <v>1</v>
      </c>
      <c r="D30" s="242">
        <v>1</v>
      </c>
      <c r="E30" s="243">
        <f>IFERROR(IF(D30/C30&gt;100%,100%,D30/C30),0)</f>
        <v>1</v>
      </c>
      <c r="F30" s="335" t="s">
        <v>255</v>
      </c>
      <c r="G30" s="336"/>
      <c r="H30" s="337"/>
      <c r="I30" s="344" t="s">
        <v>256</v>
      </c>
      <c r="J30" s="339"/>
    </row>
    <row r="31" spans="1:15" ht="48.75" customHeight="1">
      <c r="A31" s="109">
        <v>2024</v>
      </c>
      <c r="B31" s="110" t="s">
        <v>238</v>
      </c>
      <c r="C31" s="241">
        <v>1</v>
      </c>
      <c r="D31" s="242">
        <v>1</v>
      </c>
      <c r="E31" s="243">
        <f t="shared" ref="E31:E45" si="0">IFERROR(IF(D31/C31&gt;100%,100%,D31/C31),0)</f>
        <v>1</v>
      </c>
      <c r="F31" s="335" t="s">
        <v>257</v>
      </c>
      <c r="G31" s="336"/>
      <c r="H31" s="337"/>
      <c r="I31" s="344" t="s">
        <v>256</v>
      </c>
      <c r="J31" s="339"/>
    </row>
    <row r="32" spans="1:15" ht="48.75" customHeight="1">
      <c r="A32" s="109">
        <v>2025</v>
      </c>
      <c r="B32" s="110" t="s">
        <v>240</v>
      </c>
      <c r="C32" s="241">
        <v>1</v>
      </c>
      <c r="D32" s="242">
        <v>1</v>
      </c>
      <c r="E32" s="243">
        <f t="shared" si="0"/>
        <v>1</v>
      </c>
      <c r="F32" s="335" t="s">
        <v>258</v>
      </c>
      <c r="G32" s="336"/>
      <c r="H32" s="337"/>
      <c r="I32" s="344" t="s">
        <v>256</v>
      </c>
      <c r="J32" s="339"/>
    </row>
    <row r="33" spans="1:10" ht="53.25" customHeight="1">
      <c r="A33" s="109">
        <v>2025</v>
      </c>
      <c r="B33" s="110" t="s">
        <v>242</v>
      </c>
      <c r="C33" s="241">
        <v>1</v>
      </c>
      <c r="D33" s="242">
        <v>1</v>
      </c>
      <c r="E33" s="243">
        <f t="shared" si="0"/>
        <v>1</v>
      </c>
      <c r="F33" s="289" t="s">
        <v>259</v>
      </c>
      <c r="G33" s="290"/>
      <c r="H33" s="291"/>
      <c r="I33" s="292" t="s">
        <v>260</v>
      </c>
      <c r="J33" s="293"/>
    </row>
    <row r="34" spans="1:10" ht="57" customHeight="1">
      <c r="A34" s="109">
        <v>2025</v>
      </c>
      <c r="B34" s="110" t="s">
        <v>235</v>
      </c>
      <c r="C34" s="241">
        <v>1</v>
      </c>
      <c r="D34" s="255">
        <v>1</v>
      </c>
      <c r="E34" s="256">
        <f t="shared" si="0"/>
        <v>1</v>
      </c>
      <c r="F34" s="335" t="s">
        <v>261</v>
      </c>
      <c r="G34" s="336"/>
      <c r="H34" s="337"/>
      <c r="I34" s="338" t="s">
        <v>260</v>
      </c>
      <c r="J34" s="339"/>
    </row>
    <row r="35" spans="1:10" ht="75" customHeight="1">
      <c r="A35" s="109">
        <v>2025</v>
      </c>
      <c r="B35" s="110" t="s">
        <v>238</v>
      </c>
      <c r="C35" s="241">
        <v>1</v>
      </c>
      <c r="D35" s="255">
        <v>1</v>
      </c>
      <c r="E35" s="243">
        <f t="shared" si="0"/>
        <v>1</v>
      </c>
      <c r="F35" s="289" t="s">
        <v>262</v>
      </c>
      <c r="G35" s="290"/>
      <c r="H35" s="291"/>
      <c r="I35" s="345" t="s">
        <v>263</v>
      </c>
      <c r="J35" s="346"/>
    </row>
    <row r="36" spans="1:10" ht="75" customHeight="1">
      <c r="A36" s="109">
        <v>2026</v>
      </c>
      <c r="B36" s="110" t="s">
        <v>240</v>
      </c>
      <c r="C36" s="241">
        <v>1</v>
      </c>
      <c r="D36" s="244">
        <f>82/82</f>
        <v>1</v>
      </c>
      <c r="E36" s="243">
        <f t="shared" si="0"/>
        <v>1</v>
      </c>
      <c r="F36" s="347" t="s">
        <v>264</v>
      </c>
      <c r="G36" s="348"/>
      <c r="H36" s="348"/>
      <c r="I36" s="349" t="s">
        <v>265</v>
      </c>
      <c r="J36" s="349"/>
    </row>
    <row r="37" spans="1:10" ht="95.25" customHeight="1">
      <c r="A37" s="109">
        <v>2026</v>
      </c>
      <c r="B37" s="110" t="s">
        <v>242</v>
      </c>
      <c r="C37" s="241">
        <v>1</v>
      </c>
      <c r="D37" s="244">
        <v>1</v>
      </c>
      <c r="E37" s="243">
        <f t="shared" si="0"/>
        <v>1</v>
      </c>
      <c r="F37" s="289" t="s">
        <v>266</v>
      </c>
      <c r="G37" s="290"/>
      <c r="H37" s="291"/>
      <c r="I37" s="350" t="s">
        <v>267</v>
      </c>
      <c r="J37" s="351"/>
    </row>
    <row r="38" spans="1:10" ht="18.75" customHeight="1">
      <c r="A38" s="109">
        <v>2026</v>
      </c>
      <c r="B38" s="110" t="s">
        <v>235</v>
      </c>
      <c r="C38" s="241">
        <v>1</v>
      </c>
      <c r="D38" s="244"/>
      <c r="E38" s="243">
        <f t="shared" si="0"/>
        <v>0</v>
      </c>
      <c r="F38" s="289"/>
      <c r="G38" s="290"/>
      <c r="H38" s="291"/>
      <c r="I38" s="292"/>
      <c r="J38" s="293"/>
    </row>
    <row r="39" spans="1:10" ht="18.75" customHeight="1">
      <c r="A39" s="109">
        <v>2026</v>
      </c>
      <c r="B39" s="110" t="s">
        <v>238</v>
      </c>
      <c r="C39" s="241">
        <v>1</v>
      </c>
      <c r="D39" s="244"/>
      <c r="E39" s="243">
        <f t="shared" si="0"/>
        <v>0</v>
      </c>
      <c r="F39" s="289"/>
      <c r="G39" s="290"/>
      <c r="H39" s="291"/>
      <c r="I39" s="292"/>
      <c r="J39" s="293"/>
    </row>
    <row r="40" spans="1:10" ht="18.75" customHeight="1">
      <c r="A40" s="109">
        <v>2027</v>
      </c>
      <c r="B40" s="110" t="s">
        <v>240</v>
      </c>
      <c r="C40" s="241">
        <v>1</v>
      </c>
      <c r="D40" s="244"/>
      <c r="E40" s="243">
        <f t="shared" si="0"/>
        <v>0</v>
      </c>
      <c r="F40" s="289"/>
      <c r="G40" s="290"/>
      <c r="H40" s="291"/>
      <c r="I40" s="292"/>
      <c r="J40" s="293"/>
    </row>
    <row r="41" spans="1:10" ht="18.75" customHeight="1">
      <c r="A41" s="109">
        <v>2027</v>
      </c>
      <c r="B41" s="110" t="s">
        <v>242</v>
      </c>
      <c r="C41" s="241">
        <v>1</v>
      </c>
      <c r="D41" s="244"/>
      <c r="E41" s="243">
        <f t="shared" si="0"/>
        <v>0</v>
      </c>
      <c r="F41" s="289"/>
      <c r="G41" s="290"/>
      <c r="H41" s="291"/>
      <c r="I41" s="292"/>
      <c r="J41" s="293"/>
    </row>
    <row r="42" spans="1:10" ht="18.75" customHeight="1">
      <c r="A42" s="109">
        <v>2027</v>
      </c>
      <c r="B42" s="110" t="s">
        <v>235</v>
      </c>
      <c r="C42" s="241">
        <v>1</v>
      </c>
      <c r="D42" s="244"/>
      <c r="E42" s="243">
        <f t="shared" si="0"/>
        <v>0</v>
      </c>
      <c r="F42" s="289"/>
      <c r="G42" s="290"/>
      <c r="H42" s="291"/>
      <c r="I42" s="292"/>
      <c r="J42" s="293"/>
    </row>
    <row r="43" spans="1:10" ht="18.75" customHeight="1">
      <c r="A43" s="109">
        <v>2027</v>
      </c>
      <c r="B43" s="110" t="s">
        <v>238</v>
      </c>
      <c r="C43" s="241">
        <v>1</v>
      </c>
      <c r="D43" s="244"/>
      <c r="E43" s="243">
        <f t="shared" si="0"/>
        <v>0</v>
      </c>
      <c r="F43" s="289"/>
      <c r="G43" s="290"/>
      <c r="H43" s="291"/>
      <c r="I43" s="292"/>
      <c r="J43" s="293"/>
    </row>
    <row r="44" spans="1:10" ht="18.75" customHeight="1">
      <c r="A44" s="109">
        <v>2028</v>
      </c>
      <c r="B44" s="110" t="s">
        <v>240</v>
      </c>
      <c r="C44" s="241">
        <v>1</v>
      </c>
      <c r="D44" s="244"/>
      <c r="E44" s="243">
        <f t="shared" si="0"/>
        <v>0</v>
      </c>
      <c r="F44" s="289"/>
      <c r="G44" s="290"/>
      <c r="H44" s="291"/>
      <c r="I44" s="292"/>
      <c r="J44" s="293"/>
    </row>
    <row r="45" spans="1:10" ht="18.75" customHeight="1">
      <c r="A45" s="109">
        <v>2028</v>
      </c>
      <c r="B45" s="110" t="s">
        <v>242</v>
      </c>
      <c r="C45" s="241">
        <v>1</v>
      </c>
      <c r="D45" s="244"/>
      <c r="E45" s="243">
        <f t="shared" si="0"/>
        <v>0</v>
      </c>
      <c r="F45" s="289"/>
      <c r="G45" s="290"/>
      <c r="H45" s="291"/>
      <c r="I45" s="292"/>
      <c r="J45" s="293"/>
    </row>
  </sheetData>
  <mergeCells count="56">
    <mergeCell ref="F29:H29"/>
    <mergeCell ref="I29:J29"/>
    <mergeCell ref="F30:H30"/>
    <mergeCell ref="I30:J30"/>
    <mergeCell ref="F31:H31"/>
    <mergeCell ref="I31:J31"/>
    <mergeCell ref="B19:J19"/>
    <mergeCell ref="B21:G21"/>
    <mergeCell ref="A28:J28"/>
    <mergeCell ref="B16:J16"/>
    <mergeCell ref="B17:J17"/>
    <mergeCell ref="B18:J18"/>
    <mergeCell ref="B11:J11"/>
    <mergeCell ref="B12:J12"/>
    <mergeCell ref="B13:J13"/>
    <mergeCell ref="B14:J14"/>
    <mergeCell ref="B15:J15"/>
    <mergeCell ref="C9:J9"/>
    <mergeCell ref="C1:H4"/>
    <mergeCell ref="B6:J6"/>
    <mergeCell ref="B8:J8"/>
    <mergeCell ref="B10:J10"/>
    <mergeCell ref="B7:J7"/>
    <mergeCell ref="F38:H38"/>
    <mergeCell ref="I38:J38"/>
    <mergeCell ref="F39:H39"/>
    <mergeCell ref="I39:J39"/>
    <mergeCell ref="F40:H40"/>
    <mergeCell ref="I40:J40"/>
    <mergeCell ref="F35:H35"/>
    <mergeCell ref="I35:J35"/>
    <mergeCell ref="F36:H36"/>
    <mergeCell ref="I36:J36"/>
    <mergeCell ref="F37:H37"/>
    <mergeCell ref="I37:J37"/>
    <mergeCell ref="F32:H32"/>
    <mergeCell ref="I32:J32"/>
    <mergeCell ref="F33:H33"/>
    <mergeCell ref="I33:J33"/>
    <mergeCell ref="F34:H34"/>
    <mergeCell ref="I34:J34"/>
    <mergeCell ref="F44:H44"/>
    <mergeCell ref="I44:J44"/>
    <mergeCell ref="F45:H45"/>
    <mergeCell ref="I45:J45"/>
    <mergeCell ref="F41:H41"/>
    <mergeCell ref="I41:J41"/>
    <mergeCell ref="F42:H42"/>
    <mergeCell ref="I42:J42"/>
    <mergeCell ref="F43:H43"/>
    <mergeCell ref="I43:J43"/>
    <mergeCell ref="M22:M23"/>
    <mergeCell ref="M24:M26"/>
    <mergeCell ref="N22:N23"/>
    <mergeCell ref="N24:N26"/>
    <mergeCell ref="O22:O26"/>
  </mergeCells>
  <pageMargins left="0.7" right="0.7" top="0.75" bottom="0.75" header="0.3" footer="0.3"/>
  <pageSetup scale="43" orientation="portrait"/>
  <headerFooter>
    <oddFooter>&amp;C&amp;"Helvetica Neue,Regular"&amp;12&amp;K000000&amp;P</oddFooter>
  </headerFooter>
  <ignoredErrors>
    <ignoredError sqref="J3:J4" numberStoredAsText="1"/>
    <ignoredError sqref="B24" formulaRange="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45"/>
  <sheetViews>
    <sheetView showGridLines="0" topLeftCell="A8" workbookViewId="0">
      <selection activeCell="D26" sqref="D26"/>
    </sheetView>
  </sheetViews>
  <sheetFormatPr baseColWidth="10" defaultColWidth="11.42578125" defaultRowHeight="15" customHeight="1"/>
  <cols>
    <col min="1" max="1" width="45.7109375" style="1" customWidth="1"/>
    <col min="2" max="10" width="21.42578125" style="1" customWidth="1"/>
    <col min="11" max="11" width="25.42578125" style="1" customWidth="1"/>
    <col min="12" max="12" width="11.42578125" style="1" customWidth="1"/>
    <col min="13" max="16384" width="11.42578125" style="1"/>
  </cols>
  <sheetData>
    <row r="1" spans="1:11" ht="22.5" customHeight="1">
      <c r="A1" s="114"/>
      <c r="B1" s="76"/>
      <c r="C1" s="301" t="s">
        <v>189</v>
      </c>
      <c r="D1" s="302"/>
      <c r="E1" s="302"/>
      <c r="F1" s="302"/>
      <c r="G1" s="302"/>
      <c r="H1" s="302"/>
      <c r="I1" s="77" t="s">
        <v>1</v>
      </c>
      <c r="J1" s="78" t="s">
        <v>2</v>
      </c>
      <c r="K1" s="115"/>
    </row>
    <row r="2" spans="1:11" ht="22.5" customHeight="1">
      <c r="A2" s="116"/>
      <c r="B2" s="79"/>
      <c r="C2" s="303"/>
      <c r="D2" s="303"/>
      <c r="E2" s="303"/>
      <c r="F2" s="303"/>
      <c r="G2" s="303"/>
      <c r="H2" s="303"/>
      <c r="I2" s="80" t="s">
        <v>3</v>
      </c>
      <c r="J2" s="81">
        <v>4</v>
      </c>
      <c r="K2" s="115"/>
    </row>
    <row r="3" spans="1:11" ht="22.5" customHeight="1">
      <c r="A3" s="116"/>
      <c r="B3" s="79"/>
      <c r="C3" s="303"/>
      <c r="D3" s="303"/>
      <c r="E3" s="303"/>
      <c r="F3" s="303"/>
      <c r="G3" s="303"/>
      <c r="H3" s="303"/>
      <c r="I3" s="80" t="s">
        <v>4</v>
      </c>
      <c r="J3" s="179" t="s">
        <v>5</v>
      </c>
      <c r="K3" s="115"/>
    </row>
    <row r="4" spans="1:11" ht="22.5" customHeight="1">
      <c r="A4" s="117"/>
      <c r="B4" s="118"/>
      <c r="C4" s="360"/>
      <c r="D4" s="360"/>
      <c r="E4" s="360"/>
      <c r="F4" s="360"/>
      <c r="G4" s="360"/>
      <c r="H4" s="360"/>
      <c r="I4" s="83" t="s">
        <v>6</v>
      </c>
      <c r="J4" s="180" t="s">
        <v>7</v>
      </c>
      <c r="K4" s="115"/>
    </row>
    <row r="5" spans="1:11" ht="22.5" customHeight="1">
      <c r="A5" s="119"/>
      <c r="B5" s="120"/>
      <c r="C5" s="120"/>
      <c r="D5" s="120"/>
      <c r="E5" s="120"/>
      <c r="F5" s="120"/>
      <c r="G5" s="120"/>
      <c r="H5" s="120"/>
      <c r="I5" s="86"/>
      <c r="J5" s="121"/>
      <c r="K5" s="3"/>
    </row>
    <row r="6" spans="1:11" ht="30" customHeight="1">
      <c r="A6" s="88" t="s">
        <v>127</v>
      </c>
      <c r="B6" s="305" t="s">
        <v>268</v>
      </c>
      <c r="C6" s="306"/>
      <c r="D6" s="306"/>
      <c r="E6" s="306"/>
      <c r="F6" s="306"/>
      <c r="G6" s="306"/>
      <c r="H6" s="306"/>
      <c r="I6" s="306"/>
      <c r="J6" s="306"/>
      <c r="K6" s="122"/>
    </row>
    <row r="7" spans="1:11" ht="30" customHeight="1">
      <c r="A7" s="258" t="s">
        <v>190</v>
      </c>
      <c r="B7" s="314" t="s">
        <v>269</v>
      </c>
      <c r="C7" s="315"/>
      <c r="D7" s="315"/>
      <c r="E7" s="315"/>
      <c r="F7" s="315"/>
      <c r="G7" s="315"/>
      <c r="H7" s="315"/>
      <c r="I7" s="315"/>
      <c r="J7" s="316"/>
      <c r="K7" s="122"/>
    </row>
    <row r="8" spans="1:11" ht="30" customHeight="1">
      <c r="A8" s="88" t="s">
        <v>192</v>
      </c>
      <c r="B8" s="305" t="s">
        <v>193</v>
      </c>
      <c r="C8" s="306"/>
      <c r="D8" s="306"/>
      <c r="E8" s="306"/>
      <c r="F8" s="306"/>
      <c r="G8" s="306"/>
      <c r="H8" s="306"/>
      <c r="I8" s="306"/>
      <c r="J8" s="306"/>
      <c r="K8" s="122"/>
    </row>
    <row r="9" spans="1:11" ht="30" customHeight="1">
      <c r="A9" s="88" t="s">
        <v>194</v>
      </c>
      <c r="B9" s="90" t="s">
        <v>270</v>
      </c>
      <c r="C9" s="307" t="s">
        <v>271</v>
      </c>
      <c r="D9" s="308"/>
      <c r="E9" s="308"/>
      <c r="F9" s="308"/>
      <c r="G9" s="308"/>
      <c r="H9" s="308"/>
      <c r="I9" s="308"/>
      <c r="J9" s="309"/>
      <c r="K9" s="123" t="s">
        <v>272</v>
      </c>
    </row>
    <row r="10" spans="1:11" ht="30" customHeight="1">
      <c r="A10" s="88" t="s">
        <v>197</v>
      </c>
      <c r="B10" s="305" t="s">
        <v>273</v>
      </c>
      <c r="C10" s="306"/>
      <c r="D10" s="306"/>
      <c r="E10" s="306"/>
      <c r="F10" s="306"/>
      <c r="G10" s="306"/>
      <c r="H10" s="306"/>
      <c r="I10" s="306"/>
      <c r="J10" s="306"/>
      <c r="K10" s="122"/>
    </row>
    <row r="11" spans="1:11" ht="30" customHeight="1">
      <c r="A11" s="88" t="s">
        <v>199</v>
      </c>
      <c r="B11" s="305" t="s">
        <v>273</v>
      </c>
      <c r="C11" s="306"/>
      <c r="D11" s="306"/>
      <c r="E11" s="306"/>
      <c r="F11" s="306"/>
      <c r="G11" s="306"/>
      <c r="H11" s="306"/>
      <c r="I11" s="306"/>
      <c r="J11" s="306"/>
      <c r="K11" s="122"/>
    </row>
    <row r="12" spans="1:11" ht="30" customHeight="1">
      <c r="A12" s="88" t="s">
        <v>200</v>
      </c>
      <c r="B12" s="305" t="s">
        <v>273</v>
      </c>
      <c r="C12" s="306"/>
      <c r="D12" s="306"/>
      <c r="E12" s="306"/>
      <c r="F12" s="306"/>
      <c r="G12" s="306"/>
      <c r="H12" s="306"/>
      <c r="I12" s="306"/>
      <c r="J12" s="306"/>
      <c r="K12" s="122"/>
    </row>
    <row r="13" spans="1:11" ht="30" customHeight="1">
      <c r="A13" s="88" t="s">
        <v>202</v>
      </c>
      <c r="B13" s="305" t="s">
        <v>274</v>
      </c>
      <c r="C13" s="306"/>
      <c r="D13" s="306"/>
      <c r="E13" s="306"/>
      <c r="F13" s="306"/>
      <c r="G13" s="306"/>
      <c r="H13" s="306"/>
      <c r="I13" s="306"/>
      <c r="J13" s="306"/>
      <c r="K13" s="122"/>
    </row>
    <row r="14" spans="1:11" ht="30" customHeight="1">
      <c r="A14" s="88" t="s">
        <v>204</v>
      </c>
      <c r="B14" s="307" t="s">
        <v>205</v>
      </c>
      <c r="C14" s="308"/>
      <c r="D14" s="308"/>
      <c r="E14" s="308"/>
      <c r="F14" s="308"/>
      <c r="G14" s="308"/>
      <c r="H14" s="308"/>
      <c r="I14" s="308"/>
      <c r="J14" s="309"/>
      <c r="K14" s="122"/>
    </row>
    <row r="15" spans="1:11" ht="30" customHeight="1">
      <c r="A15" s="88" t="s">
        <v>206</v>
      </c>
      <c r="B15" s="305" t="s">
        <v>275</v>
      </c>
      <c r="C15" s="306"/>
      <c r="D15" s="306"/>
      <c r="E15" s="306"/>
      <c r="F15" s="306"/>
      <c r="G15" s="306"/>
      <c r="H15" s="306"/>
      <c r="I15" s="306"/>
      <c r="J15" s="306"/>
      <c r="K15" s="122"/>
    </row>
    <row r="16" spans="1:11" ht="30" customHeight="1">
      <c r="A16" s="88" t="s">
        <v>208</v>
      </c>
      <c r="B16" s="305" t="s">
        <v>276</v>
      </c>
      <c r="C16" s="306"/>
      <c r="D16" s="306"/>
      <c r="E16" s="306"/>
      <c r="F16" s="306"/>
      <c r="G16" s="306"/>
      <c r="H16" s="306"/>
      <c r="I16" s="306"/>
      <c r="J16" s="306"/>
      <c r="K16" s="122"/>
    </row>
    <row r="17" spans="1:11" ht="30" customHeight="1">
      <c r="A17" s="88" t="s">
        <v>210</v>
      </c>
      <c r="B17" s="305" t="s">
        <v>277</v>
      </c>
      <c r="C17" s="306"/>
      <c r="D17" s="306"/>
      <c r="E17" s="306"/>
      <c r="F17" s="306"/>
      <c r="G17" s="306"/>
      <c r="H17" s="306"/>
      <c r="I17" s="306"/>
      <c r="J17" s="306"/>
      <c r="K17" s="122"/>
    </row>
    <row r="18" spans="1:11" ht="30" customHeight="1">
      <c r="A18" s="88" t="s">
        <v>212</v>
      </c>
      <c r="B18" s="305" t="s">
        <v>225</v>
      </c>
      <c r="C18" s="306"/>
      <c r="D18" s="306"/>
      <c r="E18" s="306"/>
      <c r="F18" s="306"/>
      <c r="G18" s="306"/>
      <c r="H18" s="306"/>
      <c r="I18" s="306"/>
      <c r="J18" s="306"/>
      <c r="K18" s="122"/>
    </row>
    <row r="19" spans="1:11" ht="30" customHeight="1">
      <c r="A19" s="88" t="s">
        <v>213</v>
      </c>
      <c r="B19" s="305" t="s">
        <v>254</v>
      </c>
      <c r="C19" s="306"/>
      <c r="D19" s="306"/>
      <c r="E19" s="306"/>
      <c r="F19" s="306"/>
      <c r="G19" s="306"/>
      <c r="H19" s="306"/>
      <c r="I19" s="306"/>
      <c r="J19" s="306"/>
      <c r="K19" s="122"/>
    </row>
    <row r="20" spans="1:11" ht="30" customHeight="1">
      <c r="A20" s="91"/>
      <c r="B20" s="124"/>
      <c r="C20" s="124"/>
      <c r="D20" s="124"/>
      <c r="E20" s="124"/>
      <c r="F20" s="124"/>
      <c r="G20" s="124"/>
      <c r="H20" s="125"/>
      <c r="I20" s="125"/>
      <c r="J20" s="125"/>
      <c r="K20" s="126"/>
    </row>
    <row r="21" spans="1:11" ht="30" customHeight="1">
      <c r="A21" s="95"/>
      <c r="B21" s="294" t="s">
        <v>215</v>
      </c>
      <c r="C21" s="295"/>
      <c r="D21" s="295"/>
      <c r="E21" s="295"/>
      <c r="F21" s="295"/>
      <c r="G21" s="295"/>
      <c r="H21" s="127"/>
      <c r="I21" s="128"/>
      <c r="J21" s="128"/>
      <c r="K21" s="126"/>
    </row>
    <row r="22" spans="1:11" ht="30" customHeight="1">
      <c r="A22" s="98"/>
      <c r="B22" s="99" t="s">
        <v>216</v>
      </c>
      <c r="C22" s="99" t="s">
        <v>217</v>
      </c>
      <c r="D22" s="99" t="s">
        <v>218</v>
      </c>
      <c r="E22" s="99" t="s">
        <v>219</v>
      </c>
      <c r="F22" s="99" t="s">
        <v>220</v>
      </c>
      <c r="G22" s="99" t="s">
        <v>221</v>
      </c>
      <c r="H22" s="127"/>
      <c r="I22" s="128"/>
      <c r="J22" s="128"/>
      <c r="K22" s="126"/>
    </row>
    <row r="23" spans="1:11" ht="30" customHeight="1">
      <c r="A23" s="100" t="s">
        <v>222</v>
      </c>
      <c r="B23" s="129">
        <v>20</v>
      </c>
      <c r="C23" s="129">
        <v>20</v>
      </c>
      <c r="D23" s="129">
        <v>20</v>
      </c>
      <c r="E23" s="129">
        <v>20</v>
      </c>
      <c r="F23" s="129">
        <v>20</v>
      </c>
      <c r="G23" s="129">
        <v>20</v>
      </c>
      <c r="H23" s="127"/>
      <c r="I23" s="128"/>
      <c r="J23" s="128"/>
      <c r="K23" s="126"/>
    </row>
    <row r="24" spans="1:11" ht="30" customHeight="1">
      <c r="A24" s="100" t="s">
        <v>223</v>
      </c>
      <c r="B24" s="188">
        <f>IFERROR(AVERAGE(D30:D31),"")</f>
        <v>20</v>
      </c>
      <c r="C24" s="188">
        <f>IFERROR(AVERAGE(D32:D35),"")</f>
        <v>20</v>
      </c>
      <c r="D24" s="188">
        <f>IFERROR(AVERAGE(D36:D39),"")</f>
        <v>20</v>
      </c>
      <c r="E24" s="188" t="str">
        <f>IFERROR(AVERAGE(D40:D43),"")</f>
        <v/>
      </c>
      <c r="F24" s="188" t="str">
        <f>IFERROR(AVERAGE(D44:D45),"")</f>
        <v/>
      </c>
      <c r="G24" s="188">
        <f>AVERAGE(B24:F24)</f>
        <v>20</v>
      </c>
      <c r="H24" s="127"/>
      <c r="I24" s="128"/>
      <c r="J24" s="128"/>
      <c r="K24" s="126"/>
    </row>
    <row r="25" spans="1:11" ht="30" customHeight="1">
      <c r="A25" s="100" t="s">
        <v>224</v>
      </c>
      <c r="B25" s="103">
        <f>IFERROR(IF(B24/B23&gt;100%,100%,B24/B23),"")</f>
        <v>1</v>
      </c>
      <c r="C25" s="237">
        <f>IFERROR(IF(C24/C23&gt;100%,100%,C24/C23)*1,"")</f>
        <v>1</v>
      </c>
      <c r="D25" s="103">
        <f t="shared" ref="D25:F25" si="0">IFERROR(D24/D23,"")</f>
        <v>1</v>
      </c>
      <c r="E25" s="103" t="str">
        <f t="shared" si="0"/>
        <v/>
      </c>
      <c r="F25" s="103" t="str">
        <f t="shared" si="0"/>
        <v/>
      </c>
      <c r="G25" s="104" t="s">
        <v>225</v>
      </c>
      <c r="H25" s="127"/>
      <c r="I25" s="128"/>
      <c r="J25" s="128"/>
      <c r="K25" s="126"/>
    </row>
    <row r="26" spans="1:11" ht="30" customHeight="1">
      <c r="A26" s="100" t="s">
        <v>226</v>
      </c>
      <c r="B26" s="237">
        <f>IF(((B24/B23)*0.125)&gt;0.125,0.125,(B24/B23)*0.125)</f>
        <v>0.125</v>
      </c>
      <c r="C26" s="237">
        <f>IF(((B24/B23)*0.125)+((C24/C23)*0.25)&gt;0.375,0.375,((B24/B23)*0.125)+((C24/C23)*0.25))</f>
        <v>0.375</v>
      </c>
      <c r="D26" s="103">
        <f>IF(((B24/B23)*0.125)+((C24/C23)*0.25)+((D24/D23)*0.125)&gt;0.5,0.5,((B24/B23)*0.125)+((C24/C23)*0.25))+((D24/D23)*0.125)</f>
        <v>0.5</v>
      </c>
      <c r="E26" s="103"/>
      <c r="F26" s="103"/>
      <c r="G26" s="237">
        <f>MAX(B26:F26)</f>
        <v>0.5</v>
      </c>
      <c r="H26" s="127"/>
      <c r="I26" s="128"/>
      <c r="J26" s="128"/>
      <c r="K26" s="126"/>
    </row>
    <row r="27" spans="1:11" ht="30" customHeight="1">
      <c r="A27" s="131"/>
      <c r="B27" s="124"/>
      <c r="C27" s="124"/>
      <c r="D27" s="124"/>
      <c r="E27" s="124"/>
      <c r="F27" s="124"/>
      <c r="G27" s="124"/>
      <c r="H27" s="132"/>
      <c r="I27" s="132"/>
      <c r="J27" s="132"/>
      <c r="K27" s="126"/>
    </row>
    <row r="28" spans="1:11" ht="30" customHeight="1">
      <c r="A28" s="294" t="s">
        <v>227</v>
      </c>
      <c r="B28" s="295"/>
      <c r="C28" s="295"/>
      <c r="D28" s="295"/>
      <c r="E28" s="295"/>
      <c r="F28" s="295"/>
      <c r="G28" s="295"/>
      <c r="H28" s="295"/>
      <c r="I28" s="295"/>
      <c r="J28" s="295"/>
      <c r="K28" s="122"/>
    </row>
    <row r="29" spans="1:11" ht="30" customHeight="1">
      <c r="A29" s="96" t="s">
        <v>228</v>
      </c>
      <c r="B29" s="96" t="s">
        <v>229</v>
      </c>
      <c r="C29" s="96" t="s">
        <v>230</v>
      </c>
      <c r="D29" s="96" t="s">
        <v>231</v>
      </c>
      <c r="E29" s="96" t="s">
        <v>232</v>
      </c>
      <c r="F29" s="294" t="s">
        <v>233</v>
      </c>
      <c r="G29" s="295"/>
      <c r="H29" s="295"/>
      <c r="I29" s="294" t="s">
        <v>234</v>
      </c>
      <c r="J29" s="295"/>
      <c r="K29" s="122"/>
    </row>
    <row r="30" spans="1:11" ht="287.25" customHeight="1">
      <c r="A30" s="109">
        <v>2024</v>
      </c>
      <c r="B30" s="110" t="s">
        <v>235</v>
      </c>
      <c r="C30" s="234">
        <v>20</v>
      </c>
      <c r="D30" s="235">
        <v>20</v>
      </c>
      <c r="E30" s="236">
        <f t="shared" ref="E30:E45" si="1">IFERROR(D30/C30,0)</f>
        <v>1</v>
      </c>
      <c r="F30" s="289" t="s">
        <v>278</v>
      </c>
      <c r="G30" s="290"/>
      <c r="H30" s="291"/>
      <c r="I30" s="289" t="s">
        <v>279</v>
      </c>
      <c r="J30" s="291"/>
      <c r="K30" s="122"/>
    </row>
    <row r="31" spans="1:11" ht="287.25" customHeight="1">
      <c r="A31" s="109">
        <v>2024</v>
      </c>
      <c r="B31" s="110" t="s">
        <v>238</v>
      </c>
      <c r="C31" s="234">
        <v>20</v>
      </c>
      <c r="D31" s="235">
        <v>20</v>
      </c>
      <c r="E31" s="236">
        <f t="shared" si="1"/>
        <v>1</v>
      </c>
      <c r="F31" s="289" t="s">
        <v>280</v>
      </c>
      <c r="G31" s="290"/>
      <c r="H31" s="291"/>
      <c r="I31" s="356" t="s">
        <v>281</v>
      </c>
      <c r="J31" s="357"/>
      <c r="K31" s="122"/>
    </row>
    <row r="32" spans="1:11" ht="287.25" customHeight="1">
      <c r="A32" s="109">
        <v>2025</v>
      </c>
      <c r="B32" s="110" t="s">
        <v>240</v>
      </c>
      <c r="C32" s="234">
        <v>20</v>
      </c>
      <c r="D32" s="235">
        <v>20</v>
      </c>
      <c r="E32" s="236">
        <f t="shared" si="1"/>
        <v>1</v>
      </c>
      <c r="F32" s="289" t="s">
        <v>282</v>
      </c>
      <c r="G32" s="290"/>
      <c r="H32" s="291"/>
      <c r="I32" s="289" t="s">
        <v>283</v>
      </c>
      <c r="J32" s="291"/>
      <c r="K32" s="122"/>
    </row>
    <row r="33" spans="1:11" ht="287.25" customHeight="1">
      <c r="A33" s="109">
        <v>2025</v>
      </c>
      <c r="B33" s="110" t="s">
        <v>242</v>
      </c>
      <c r="C33" s="234">
        <v>20</v>
      </c>
      <c r="D33" s="235">
        <v>20</v>
      </c>
      <c r="E33" s="236">
        <f t="shared" si="1"/>
        <v>1</v>
      </c>
      <c r="F33" s="289" t="s">
        <v>284</v>
      </c>
      <c r="G33" s="290"/>
      <c r="H33" s="291"/>
      <c r="I33" s="289" t="s">
        <v>285</v>
      </c>
      <c r="J33" s="291"/>
      <c r="K33" s="122"/>
    </row>
    <row r="34" spans="1:11" ht="290.25" customHeight="1">
      <c r="A34" s="109">
        <v>2025</v>
      </c>
      <c r="B34" s="110" t="s">
        <v>235</v>
      </c>
      <c r="C34" s="234">
        <v>20</v>
      </c>
      <c r="D34" s="235">
        <v>20</v>
      </c>
      <c r="E34" s="236">
        <f t="shared" si="1"/>
        <v>1</v>
      </c>
      <c r="F34" s="335" t="s">
        <v>286</v>
      </c>
      <c r="G34" s="336"/>
      <c r="H34" s="337"/>
      <c r="I34" s="335" t="s">
        <v>287</v>
      </c>
      <c r="J34" s="337"/>
      <c r="K34" s="122"/>
    </row>
    <row r="35" spans="1:11" ht="86.25" customHeight="1">
      <c r="A35" s="109">
        <v>2025</v>
      </c>
      <c r="B35" s="110" t="s">
        <v>238</v>
      </c>
      <c r="C35" s="234">
        <v>20</v>
      </c>
      <c r="D35" s="235">
        <v>20</v>
      </c>
      <c r="E35" s="236">
        <f t="shared" si="1"/>
        <v>1</v>
      </c>
      <c r="F35" s="335" t="s">
        <v>288</v>
      </c>
      <c r="G35" s="336"/>
      <c r="H35" s="337"/>
      <c r="I35" s="354" t="s">
        <v>289</v>
      </c>
      <c r="J35" s="355"/>
      <c r="K35" s="122"/>
    </row>
    <row r="36" spans="1:11" ht="300" customHeight="1">
      <c r="A36" s="109">
        <v>2026</v>
      </c>
      <c r="B36" s="110" t="s">
        <v>240</v>
      </c>
      <c r="C36" s="234">
        <v>20</v>
      </c>
      <c r="D36" s="235">
        <v>20</v>
      </c>
      <c r="E36" s="236">
        <f t="shared" si="1"/>
        <v>1</v>
      </c>
      <c r="F36" s="289" t="s">
        <v>290</v>
      </c>
      <c r="G36" s="290"/>
      <c r="H36" s="291"/>
      <c r="I36" s="358" t="s">
        <v>291</v>
      </c>
      <c r="J36" s="359"/>
      <c r="K36" s="122"/>
    </row>
    <row r="37" spans="1:11" ht="271.5" customHeight="1">
      <c r="A37" s="109">
        <v>2026</v>
      </c>
      <c r="B37" s="110" t="s">
        <v>242</v>
      </c>
      <c r="C37" s="234">
        <v>20</v>
      </c>
      <c r="D37" s="235">
        <v>20</v>
      </c>
      <c r="E37" s="236">
        <f t="shared" si="1"/>
        <v>1</v>
      </c>
      <c r="F37" s="289" t="s">
        <v>292</v>
      </c>
      <c r="G37" s="290"/>
      <c r="H37" s="291"/>
      <c r="I37" s="352" t="s">
        <v>293</v>
      </c>
      <c r="J37" s="353"/>
      <c r="K37" s="122"/>
    </row>
    <row r="38" spans="1:11" ht="18.75" customHeight="1">
      <c r="A38" s="109">
        <v>2026</v>
      </c>
      <c r="B38" s="110" t="s">
        <v>235</v>
      </c>
      <c r="C38" s="234">
        <v>20</v>
      </c>
      <c r="D38" s="235"/>
      <c r="E38" s="236">
        <f t="shared" si="1"/>
        <v>0</v>
      </c>
      <c r="F38" s="289"/>
      <c r="G38" s="290"/>
      <c r="H38" s="291"/>
      <c r="I38" s="352"/>
      <c r="J38" s="353"/>
      <c r="K38" s="122"/>
    </row>
    <row r="39" spans="1:11" ht="18.75" customHeight="1">
      <c r="A39" s="109">
        <v>2026</v>
      </c>
      <c r="B39" s="110" t="s">
        <v>238</v>
      </c>
      <c r="C39" s="234">
        <v>20</v>
      </c>
      <c r="D39" s="235"/>
      <c r="E39" s="236">
        <f t="shared" si="1"/>
        <v>0</v>
      </c>
      <c r="F39" s="289"/>
      <c r="G39" s="290"/>
      <c r="H39" s="291"/>
      <c r="I39" s="352"/>
      <c r="J39" s="353"/>
      <c r="K39" s="122"/>
    </row>
    <row r="40" spans="1:11" ht="18.75" customHeight="1">
      <c r="A40" s="109">
        <v>2027</v>
      </c>
      <c r="B40" s="110" t="s">
        <v>240</v>
      </c>
      <c r="C40" s="234">
        <v>20</v>
      </c>
      <c r="D40" s="235"/>
      <c r="E40" s="236">
        <f t="shared" si="1"/>
        <v>0</v>
      </c>
      <c r="F40" s="289"/>
      <c r="G40" s="290"/>
      <c r="H40" s="291"/>
      <c r="I40" s="352"/>
      <c r="J40" s="353"/>
      <c r="K40" s="122"/>
    </row>
    <row r="41" spans="1:11" ht="18.75" customHeight="1">
      <c r="A41" s="109">
        <v>2027</v>
      </c>
      <c r="B41" s="110" t="s">
        <v>242</v>
      </c>
      <c r="C41" s="234">
        <v>20</v>
      </c>
      <c r="D41" s="235"/>
      <c r="E41" s="236">
        <f t="shared" si="1"/>
        <v>0</v>
      </c>
      <c r="F41" s="289"/>
      <c r="G41" s="290"/>
      <c r="H41" s="291"/>
      <c r="I41" s="352"/>
      <c r="J41" s="353"/>
      <c r="K41" s="122"/>
    </row>
    <row r="42" spans="1:11" ht="18.75" customHeight="1">
      <c r="A42" s="109">
        <v>2027</v>
      </c>
      <c r="B42" s="110" t="s">
        <v>235</v>
      </c>
      <c r="C42" s="234">
        <v>20</v>
      </c>
      <c r="D42" s="235"/>
      <c r="E42" s="236">
        <f t="shared" si="1"/>
        <v>0</v>
      </c>
      <c r="F42" s="289"/>
      <c r="G42" s="290"/>
      <c r="H42" s="291"/>
      <c r="I42" s="352"/>
      <c r="J42" s="353"/>
      <c r="K42" s="122"/>
    </row>
    <row r="43" spans="1:11" ht="18.75" customHeight="1">
      <c r="A43" s="109">
        <v>2027</v>
      </c>
      <c r="B43" s="110" t="s">
        <v>238</v>
      </c>
      <c r="C43" s="234">
        <v>20</v>
      </c>
      <c r="D43" s="235"/>
      <c r="E43" s="236">
        <f t="shared" si="1"/>
        <v>0</v>
      </c>
      <c r="F43" s="289"/>
      <c r="G43" s="290"/>
      <c r="H43" s="291"/>
      <c r="I43" s="352"/>
      <c r="J43" s="353"/>
      <c r="K43" s="122"/>
    </row>
    <row r="44" spans="1:11" ht="18.75" customHeight="1">
      <c r="A44" s="109">
        <v>2028</v>
      </c>
      <c r="B44" s="110" t="s">
        <v>240</v>
      </c>
      <c r="C44" s="234">
        <v>20</v>
      </c>
      <c r="D44" s="235"/>
      <c r="E44" s="236">
        <f t="shared" si="1"/>
        <v>0</v>
      </c>
      <c r="F44" s="289"/>
      <c r="G44" s="290"/>
      <c r="H44" s="291"/>
      <c r="I44" s="352"/>
      <c r="J44" s="353"/>
      <c r="K44" s="122"/>
    </row>
    <row r="45" spans="1:11" ht="18.75" customHeight="1">
      <c r="A45" s="109">
        <v>2028</v>
      </c>
      <c r="B45" s="110" t="s">
        <v>242</v>
      </c>
      <c r="C45" s="234">
        <v>20</v>
      </c>
      <c r="D45" s="235"/>
      <c r="E45" s="236">
        <f t="shared" si="1"/>
        <v>0</v>
      </c>
      <c r="F45" s="289"/>
      <c r="G45" s="290"/>
      <c r="H45" s="291"/>
      <c r="I45" s="352"/>
      <c r="J45" s="353"/>
      <c r="K45" s="122"/>
    </row>
  </sheetData>
  <mergeCells count="51">
    <mergeCell ref="F29:H29"/>
    <mergeCell ref="I29:J29"/>
    <mergeCell ref="A28:J28"/>
    <mergeCell ref="B11:J11"/>
    <mergeCell ref="B12:J12"/>
    <mergeCell ref="B19:J19"/>
    <mergeCell ref="B21:G21"/>
    <mergeCell ref="B13:J13"/>
    <mergeCell ref="B14:J14"/>
    <mergeCell ref="B15:J15"/>
    <mergeCell ref="B16:J16"/>
    <mergeCell ref="B17:J17"/>
    <mergeCell ref="B18:J18"/>
    <mergeCell ref="C9:J9"/>
    <mergeCell ref="C1:H4"/>
    <mergeCell ref="B6:J6"/>
    <mergeCell ref="B8:J8"/>
    <mergeCell ref="B10:J10"/>
    <mergeCell ref="B7:J7"/>
    <mergeCell ref="F39:H39"/>
    <mergeCell ref="I39:J39"/>
    <mergeCell ref="F40:H40"/>
    <mergeCell ref="I40:J40"/>
    <mergeCell ref="F41:H41"/>
    <mergeCell ref="F36:H36"/>
    <mergeCell ref="I36:J36"/>
    <mergeCell ref="F37:H37"/>
    <mergeCell ref="I37:J37"/>
    <mergeCell ref="F38:H38"/>
    <mergeCell ref="I38:J38"/>
    <mergeCell ref="F30:H30"/>
    <mergeCell ref="I30:J30"/>
    <mergeCell ref="F31:H31"/>
    <mergeCell ref="I31:J31"/>
    <mergeCell ref="F32:H32"/>
    <mergeCell ref="I32:J32"/>
    <mergeCell ref="F33:H33"/>
    <mergeCell ref="I33:J33"/>
    <mergeCell ref="F34:H34"/>
    <mergeCell ref="I34:J34"/>
    <mergeCell ref="F35:H35"/>
    <mergeCell ref="I35:J35"/>
    <mergeCell ref="F44:H44"/>
    <mergeCell ref="I44:J44"/>
    <mergeCell ref="F45:H45"/>
    <mergeCell ref="I45:J45"/>
    <mergeCell ref="I41:J41"/>
    <mergeCell ref="F42:H42"/>
    <mergeCell ref="I42:J42"/>
    <mergeCell ref="F43:H43"/>
    <mergeCell ref="I43:J43"/>
  </mergeCells>
  <pageMargins left="0.7" right="0.7" top="0.75" bottom="0.75" header="0.3" footer="0.3"/>
  <pageSetup orientation="portrait"/>
  <headerFooter>
    <oddFooter>&amp;C&amp;"Helvetica Neue,Regular"&amp;12&amp;K000000&amp;P</oddFooter>
  </headerFooter>
  <ignoredErrors>
    <ignoredError sqref="J3:J4" numberStoredAsText="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J45"/>
  <sheetViews>
    <sheetView showGridLines="0" topLeftCell="A15" workbookViewId="0">
      <selection activeCell="B37" sqref="B37"/>
    </sheetView>
  </sheetViews>
  <sheetFormatPr baseColWidth="10" defaultColWidth="11.42578125" defaultRowHeight="15" customHeight="1"/>
  <cols>
    <col min="1" max="1" width="45.7109375" style="1" customWidth="1"/>
    <col min="2" max="10" width="21.42578125" style="1" customWidth="1"/>
    <col min="11" max="11" width="11.42578125" style="1" customWidth="1"/>
    <col min="12" max="16384" width="11.42578125" style="1"/>
  </cols>
  <sheetData>
    <row r="1" spans="1:10" ht="22.5" customHeight="1">
      <c r="A1" s="114"/>
      <c r="B1" s="76"/>
      <c r="C1" s="301" t="s">
        <v>189</v>
      </c>
      <c r="D1" s="302"/>
      <c r="E1" s="302"/>
      <c r="F1" s="302"/>
      <c r="G1" s="302"/>
      <c r="H1" s="302"/>
      <c r="I1" s="77" t="s">
        <v>1</v>
      </c>
      <c r="J1" s="78" t="s">
        <v>2</v>
      </c>
    </row>
    <row r="2" spans="1:10" ht="22.5" customHeight="1">
      <c r="A2" s="116"/>
      <c r="B2" s="79"/>
      <c r="C2" s="303"/>
      <c r="D2" s="303"/>
      <c r="E2" s="303"/>
      <c r="F2" s="303"/>
      <c r="G2" s="303"/>
      <c r="H2" s="303"/>
      <c r="I2" s="80" t="s">
        <v>3</v>
      </c>
      <c r="J2" s="81">
        <v>4</v>
      </c>
    </row>
    <row r="3" spans="1:10" ht="22.5" customHeight="1">
      <c r="A3" s="116"/>
      <c r="B3" s="79"/>
      <c r="C3" s="303"/>
      <c r="D3" s="303"/>
      <c r="E3" s="303"/>
      <c r="F3" s="303"/>
      <c r="G3" s="303"/>
      <c r="H3" s="303"/>
      <c r="I3" s="80" t="s">
        <v>4</v>
      </c>
      <c r="J3" s="179" t="s">
        <v>5</v>
      </c>
    </row>
    <row r="4" spans="1:10" ht="22.5" customHeight="1">
      <c r="A4" s="117"/>
      <c r="B4" s="118"/>
      <c r="C4" s="360"/>
      <c r="D4" s="360"/>
      <c r="E4" s="360"/>
      <c r="F4" s="360"/>
      <c r="G4" s="360"/>
      <c r="H4" s="360"/>
      <c r="I4" s="83" t="s">
        <v>6</v>
      </c>
      <c r="J4" s="180" t="s">
        <v>7</v>
      </c>
    </row>
    <row r="5" spans="1:10" ht="30" customHeight="1">
      <c r="A5" s="119"/>
      <c r="B5" s="120"/>
      <c r="C5" s="120"/>
      <c r="D5" s="120"/>
      <c r="E5" s="120"/>
      <c r="F5" s="120"/>
      <c r="G5" s="120"/>
      <c r="H5" s="120"/>
      <c r="I5" s="86"/>
      <c r="J5" s="121"/>
    </row>
    <row r="6" spans="1:10" ht="30" customHeight="1">
      <c r="A6" s="88" t="s">
        <v>127</v>
      </c>
      <c r="B6" s="305" t="s">
        <v>26</v>
      </c>
      <c r="C6" s="306"/>
      <c r="D6" s="306"/>
      <c r="E6" s="306"/>
      <c r="F6" s="306"/>
      <c r="G6" s="306"/>
      <c r="H6" s="306"/>
      <c r="I6" s="306"/>
      <c r="J6" s="306"/>
    </row>
    <row r="7" spans="1:10" ht="30" customHeight="1">
      <c r="A7" s="258" t="s">
        <v>190</v>
      </c>
      <c r="B7" s="314" t="s">
        <v>294</v>
      </c>
      <c r="C7" s="315"/>
      <c r="D7" s="315"/>
      <c r="E7" s="315"/>
      <c r="F7" s="315"/>
      <c r="G7" s="315"/>
      <c r="H7" s="315"/>
      <c r="I7" s="315"/>
      <c r="J7" s="315"/>
    </row>
    <row r="8" spans="1:10" ht="30" customHeight="1">
      <c r="A8" s="88" t="s">
        <v>192</v>
      </c>
      <c r="B8" s="305" t="s">
        <v>295</v>
      </c>
      <c r="C8" s="306"/>
      <c r="D8" s="306"/>
      <c r="E8" s="306"/>
      <c r="F8" s="306"/>
      <c r="G8" s="306"/>
      <c r="H8" s="306"/>
      <c r="I8" s="306"/>
      <c r="J8" s="306"/>
    </row>
    <row r="9" spans="1:10" ht="30" customHeight="1">
      <c r="A9" s="88" t="s">
        <v>194</v>
      </c>
      <c r="B9" s="90" t="s">
        <v>296</v>
      </c>
      <c r="C9" s="307" t="s">
        <v>297</v>
      </c>
      <c r="D9" s="308"/>
      <c r="E9" s="308"/>
      <c r="F9" s="308"/>
      <c r="G9" s="308"/>
      <c r="H9" s="308"/>
      <c r="I9" s="308"/>
      <c r="J9" s="309"/>
    </row>
    <row r="10" spans="1:10" ht="30" customHeight="1">
      <c r="A10" s="88" t="s">
        <v>197</v>
      </c>
      <c r="B10" s="305" t="s">
        <v>298</v>
      </c>
      <c r="C10" s="306"/>
      <c r="D10" s="306"/>
      <c r="E10" s="306"/>
      <c r="F10" s="306"/>
      <c r="G10" s="306"/>
      <c r="H10" s="306"/>
      <c r="I10" s="306"/>
      <c r="J10" s="306"/>
    </row>
    <row r="11" spans="1:10" ht="30" customHeight="1">
      <c r="A11" s="88" t="s">
        <v>199</v>
      </c>
      <c r="B11" s="305" t="s">
        <v>299</v>
      </c>
      <c r="C11" s="306"/>
      <c r="D11" s="306"/>
      <c r="E11" s="306"/>
      <c r="F11" s="306"/>
      <c r="G11" s="306"/>
      <c r="H11" s="306"/>
      <c r="I11" s="306"/>
      <c r="J11" s="306"/>
    </row>
    <row r="12" spans="1:10" ht="30" customHeight="1">
      <c r="A12" s="88" t="s">
        <v>200</v>
      </c>
      <c r="B12" s="305" t="s">
        <v>251</v>
      </c>
      <c r="C12" s="306"/>
      <c r="D12" s="306"/>
      <c r="E12" s="306"/>
      <c r="F12" s="306"/>
      <c r="G12" s="306"/>
      <c r="H12" s="306"/>
      <c r="I12" s="306"/>
      <c r="J12" s="306"/>
    </row>
    <row r="13" spans="1:10" ht="30" customHeight="1">
      <c r="A13" s="88" t="s">
        <v>202</v>
      </c>
      <c r="B13" s="305" t="s">
        <v>203</v>
      </c>
      <c r="C13" s="306"/>
      <c r="D13" s="306"/>
      <c r="E13" s="306"/>
      <c r="F13" s="306"/>
      <c r="G13" s="306"/>
      <c r="H13" s="306"/>
      <c r="I13" s="306"/>
      <c r="J13" s="306"/>
    </row>
    <row r="14" spans="1:10" ht="30" customHeight="1">
      <c r="A14" s="88" t="s">
        <v>204</v>
      </c>
      <c r="B14" s="311" t="s">
        <v>205</v>
      </c>
      <c r="C14" s="312"/>
      <c r="D14" s="312"/>
      <c r="E14" s="312"/>
      <c r="F14" s="312"/>
      <c r="G14" s="312"/>
      <c r="H14" s="312"/>
      <c r="I14" s="312"/>
      <c r="J14" s="313"/>
    </row>
    <row r="15" spans="1:10" ht="30" customHeight="1">
      <c r="A15" s="88" t="s">
        <v>206</v>
      </c>
      <c r="B15" s="305" t="s">
        <v>300</v>
      </c>
      <c r="C15" s="306"/>
      <c r="D15" s="306"/>
      <c r="E15" s="306"/>
      <c r="F15" s="306"/>
      <c r="G15" s="306"/>
      <c r="H15" s="306"/>
      <c r="I15" s="306"/>
      <c r="J15" s="306"/>
    </row>
    <row r="16" spans="1:10" ht="30" customHeight="1">
      <c r="A16" s="88" t="s">
        <v>208</v>
      </c>
      <c r="B16" s="305" t="s">
        <v>301</v>
      </c>
      <c r="C16" s="306"/>
      <c r="D16" s="306"/>
      <c r="E16" s="306"/>
      <c r="F16" s="306"/>
      <c r="G16" s="306"/>
      <c r="H16" s="306"/>
      <c r="I16" s="306"/>
      <c r="J16" s="306"/>
    </row>
    <row r="17" spans="1:10" ht="30" customHeight="1">
      <c r="A17" s="88" t="s">
        <v>210</v>
      </c>
      <c r="B17" s="305" t="s">
        <v>302</v>
      </c>
      <c r="C17" s="306"/>
      <c r="D17" s="306"/>
      <c r="E17" s="306"/>
      <c r="F17" s="306"/>
      <c r="G17" s="306"/>
      <c r="H17" s="306"/>
      <c r="I17" s="306"/>
      <c r="J17" s="306"/>
    </row>
    <row r="18" spans="1:10" ht="30" customHeight="1">
      <c r="A18" s="88" t="s">
        <v>212</v>
      </c>
      <c r="B18" s="305" t="s">
        <v>303</v>
      </c>
      <c r="C18" s="306"/>
      <c r="D18" s="306"/>
      <c r="E18" s="306"/>
      <c r="F18" s="375"/>
      <c r="G18" s="306"/>
      <c r="H18" s="306"/>
      <c r="I18" s="306"/>
      <c r="J18" s="306"/>
    </row>
    <row r="19" spans="1:10" ht="30" customHeight="1">
      <c r="A19" s="88" t="s">
        <v>213</v>
      </c>
      <c r="B19" s="305" t="s">
        <v>254</v>
      </c>
      <c r="C19" s="306"/>
      <c r="D19" s="306"/>
      <c r="E19" s="306"/>
      <c r="F19" s="306"/>
      <c r="G19" s="306"/>
      <c r="H19" s="306"/>
      <c r="I19" s="306"/>
      <c r="J19" s="306"/>
    </row>
    <row r="20" spans="1:10" ht="30" customHeight="1">
      <c r="A20" s="91"/>
      <c r="B20" s="124"/>
      <c r="C20" s="124"/>
      <c r="D20" s="124"/>
      <c r="E20" s="124"/>
      <c r="F20" s="124"/>
      <c r="G20" s="124"/>
      <c r="H20" s="125"/>
      <c r="I20" s="125"/>
      <c r="J20" s="136"/>
    </row>
    <row r="21" spans="1:10" ht="30" customHeight="1">
      <c r="A21" s="95"/>
      <c r="B21" s="294" t="s">
        <v>215</v>
      </c>
      <c r="C21" s="295"/>
      <c r="D21" s="295"/>
      <c r="E21" s="295"/>
      <c r="F21" s="295"/>
      <c r="G21" s="295"/>
      <c r="H21" s="127"/>
      <c r="I21" s="128"/>
      <c r="J21" s="137"/>
    </row>
    <row r="22" spans="1:10" ht="30" customHeight="1">
      <c r="A22" s="98"/>
      <c r="B22" s="99" t="s">
        <v>216</v>
      </c>
      <c r="C22" s="99" t="s">
        <v>217</v>
      </c>
      <c r="D22" s="99" t="s">
        <v>218</v>
      </c>
      <c r="E22" s="99" t="s">
        <v>219</v>
      </c>
      <c r="F22" s="99" t="s">
        <v>220</v>
      </c>
      <c r="G22" s="99" t="s">
        <v>221</v>
      </c>
      <c r="H22" s="127"/>
      <c r="I22" s="128"/>
      <c r="J22" s="137"/>
    </row>
    <row r="23" spans="1:10" ht="30" customHeight="1">
      <c r="A23" s="100" t="s">
        <v>222</v>
      </c>
      <c r="B23" s="130">
        <v>1</v>
      </c>
      <c r="C23" s="130">
        <v>1</v>
      </c>
      <c r="D23" s="130" t="s">
        <v>304</v>
      </c>
      <c r="E23" s="130" t="s">
        <v>304</v>
      </c>
      <c r="F23" s="130" t="s">
        <v>304</v>
      </c>
      <c r="G23" s="130">
        <v>1</v>
      </c>
      <c r="H23" s="127"/>
      <c r="I23" s="128"/>
      <c r="J23" s="137"/>
    </row>
    <row r="24" spans="1:10" ht="30" customHeight="1">
      <c r="A24" s="100" t="s">
        <v>223</v>
      </c>
      <c r="B24" s="134">
        <f>IFERROR(AVERAGE(D30:D31),"")</f>
        <v>1</v>
      </c>
      <c r="C24" s="134">
        <f>IFERROR(AVERAGE(D32:D35),"")</f>
        <v>1</v>
      </c>
      <c r="D24" s="130" t="s">
        <v>304</v>
      </c>
      <c r="E24" s="130" t="s">
        <v>304</v>
      </c>
      <c r="F24" s="130" t="s">
        <v>304</v>
      </c>
      <c r="G24" s="195">
        <f>AVERAGE(B24:F24)</f>
        <v>1</v>
      </c>
      <c r="H24" s="127"/>
      <c r="I24" s="128"/>
      <c r="J24" s="137"/>
    </row>
    <row r="25" spans="1:10" ht="30" customHeight="1">
      <c r="A25" s="100" t="s">
        <v>224</v>
      </c>
      <c r="B25" s="103">
        <f>IFERROR(IF(B24/B23&gt;100%,100%,B24/B23),"")</f>
        <v>1</v>
      </c>
      <c r="C25" s="237">
        <f>IFERROR(IF(C24/C23&gt;100%,100%,C24/C23)*1,"")</f>
        <v>1</v>
      </c>
      <c r="D25" s="130" t="s">
        <v>304</v>
      </c>
      <c r="E25" s="130" t="s">
        <v>304</v>
      </c>
      <c r="F25" s="130" t="s">
        <v>304</v>
      </c>
      <c r="G25" s="104" t="s">
        <v>225</v>
      </c>
      <c r="H25" s="127"/>
      <c r="I25" s="128"/>
      <c r="J25" s="137"/>
    </row>
    <row r="26" spans="1:10" ht="30" customHeight="1">
      <c r="A26" s="100" t="s">
        <v>226</v>
      </c>
      <c r="B26" s="237">
        <f>IF(((B24/B23)*0.3333)&gt;0.3333,0.3333,(B24/B23)*0.3333)</f>
        <v>0.33329999999999999</v>
      </c>
      <c r="C26" s="237">
        <f>IF(((B24/B23)*0.3333)+((C24/C23)*0.6667)&gt;1,1,((B24/B23)*0.3333)+((C24/C23)*0.6667))</f>
        <v>1</v>
      </c>
      <c r="D26" s="130" t="s">
        <v>304</v>
      </c>
      <c r="E26" s="130" t="s">
        <v>304</v>
      </c>
      <c r="F26" s="130" t="s">
        <v>304</v>
      </c>
      <c r="G26" s="103">
        <f>MAX(B26:F26)</f>
        <v>1</v>
      </c>
      <c r="H26" s="127"/>
      <c r="I26" s="128"/>
      <c r="J26" s="137"/>
    </row>
    <row r="27" spans="1:10" ht="30" customHeight="1">
      <c r="A27" s="131"/>
      <c r="B27" s="124"/>
      <c r="C27" s="124"/>
      <c r="D27" s="124"/>
      <c r="E27" s="124"/>
      <c r="F27" s="124"/>
      <c r="G27" s="124"/>
      <c r="H27" s="132"/>
      <c r="I27" s="132"/>
      <c r="J27" s="138"/>
    </row>
    <row r="28" spans="1:10" ht="30" customHeight="1">
      <c r="A28" s="294" t="s">
        <v>227</v>
      </c>
      <c r="B28" s="295"/>
      <c r="C28" s="295"/>
      <c r="D28" s="295"/>
      <c r="E28" s="295"/>
      <c r="F28" s="295"/>
      <c r="G28" s="295"/>
      <c r="H28" s="295"/>
      <c r="I28" s="295"/>
      <c r="J28" s="295"/>
    </row>
    <row r="29" spans="1:10" ht="30" customHeight="1">
      <c r="A29" s="96" t="s">
        <v>228</v>
      </c>
      <c r="B29" s="96" t="s">
        <v>229</v>
      </c>
      <c r="C29" s="96" t="s">
        <v>230</v>
      </c>
      <c r="D29" s="96" t="s">
        <v>231</v>
      </c>
      <c r="E29" s="96" t="s">
        <v>232</v>
      </c>
      <c r="F29" s="294" t="s">
        <v>233</v>
      </c>
      <c r="G29" s="295"/>
      <c r="H29" s="295"/>
      <c r="I29" s="294" t="s">
        <v>234</v>
      </c>
      <c r="J29" s="295"/>
    </row>
    <row r="30" spans="1:10" ht="403.5" customHeight="1">
      <c r="A30" s="109">
        <v>2024</v>
      </c>
      <c r="B30" s="110" t="s">
        <v>235</v>
      </c>
      <c r="C30" s="238">
        <v>1</v>
      </c>
      <c r="D30" s="239">
        <v>1</v>
      </c>
      <c r="E30" s="236">
        <f>IFERROR(IF(D30/C30&gt;100%,100%,D30/C30),0)</f>
        <v>1</v>
      </c>
      <c r="F30" s="371" t="s">
        <v>305</v>
      </c>
      <c r="G30" s="372"/>
      <c r="H30" s="372"/>
      <c r="I30" s="373" t="s">
        <v>306</v>
      </c>
      <c r="J30" s="374"/>
    </row>
    <row r="31" spans="1:10" ht="385.5" customHeight="1">
      <c r="A31" s="109">
        <v>2024</v>
      </c>
      <c r="B31" s="110" t="s">
        <v>238</v>
      </c>
      <c r="C31" s="238">
        <v>1</v>
      </c>
      <c r="D31" s="239">
        <v>1</v>
      </c>
      <c r="E31" s="236">
        <f t="shared" ref="E31:E35" si="0">IFERROR(IF(D31/C31&gt;100%,100%,D31/C31),0)</f>
        <v>1</v>
      </c>
      <c r="F31" s="371" t="s">
        <v>307</v>
      </c>
      <c r="G31" s="372"/>
      <c r="H31" s="372"/>
      <c r="I31" s="373" t="s">
        <v>308</v>
      </c>
      <c r="J31" s="374"/>
    </row>
    <row r="32" spans="1:10" ht="313.5" customHeight="1">
      <c r="A32" s="109">
        <v>2025</v>
      </c>
      <c r="B32" s="110" t="s">
        <v>240</v>
      </c>
      <c r="C32" s="238">
        <v>1</v>
      </c>
      <c r="D32" s="239">
        <v>1</v>
      </c>
      <c r="E32" s="236">
        <f t="shared" si="0"/>
        <v>1</v>
      </c>
      <c r="F32" s="371" t="s">
        <v>309</v>
      </c>
      <c r="G32" s="372"/>
      <c r="H32" s="372"/>
      <c r="I32" s="373" t="s">
        <v>310</v>
      </c>
      <c r="J32" s="374"/>
    </row>
    <row r="33" spans="1:10" ht="397.5" customHeight="1">
      <c r="A33" s="109">
        <v>2025</v>
      </c>
      <c r="B33" s="110" t="s">
        <v>242</v>
      </c>
      <c r="C33" s="238">
        <v>1</v>
      </c>
      <c r="D33" s="239">
        <v>1</v>
      </c>
      <c r="E33" s="236">
        <f t="shared" si="0"/>
        <v>1</v>
      </c>
      <c r="F33" s="362" t="s">
        <v>311</v>
      </c>
      <c r="G33" s="363"/>
      <c r="H33" s="364"/>
      <c r="I33" s="365" t="s">
        <v>312</v>
      </c>
      <c r="J33" s="364"/>
    </row>
    <row r="34" spans="1:10" ht="256.5" customHeight="1">
      <c r="A34" s="109">
        <v>2025</v>
      </c>
      <c r="B34" s="110" t="s">
        <v>235</v>
      </c>
      <c r="C34" s="238">
        <v>1</v>
      </c>
      <c r="D34" s="239">
        <v>1</v>
      </c>
      <c r="E34" s="236">
        <f t="shared" si="0"/>
        <v>1</v>
      </c>
      <c r="F34" s="366" t="s">
        <v>313</v>
      </c>
      <c r="G34" s="367"/>
      <c r="H34" s="368"/>
      <c r="I34" s="367" t="s">
        <v>314</v>
      </c>
      <c r="J34" s="368"/>
    </row>
    <row r="35" spans="1:10" ht="206.25" customHeight="1">
      <c r="A35" s="109">
        <v>2025</v>
      </c>
      <c r="B35" s="110" t="s">
        <v>238</v>
      </c>
      <c r="C35" s="238">
        <v>1</v>
      </c>
      <c r="D35" s="239">
        <v>1</v>
      </c>
      <c r="E35" s="236">
        <f t="shared" si="0"/>
        <v>1</v>
      </c>
      <c r="F35" s="296" t="s">
        <v>315</v>
      </c>
      <c r="G35" s="297"/>
      <c r="H35" s="298"/>
      <c r="I35" s="369" t="s">
        <v>316</v>
      </c>
      <c r="J35" s="370"/>
    </row>
    <row r="36" spans="1:10" ht="18.75" customHeight="1">
      <c r="A36" s="109">
        <v>2026</v>
      </c>
      <c r="B36" s="110" t="s">
        <v>240</v>
      </c>
      <c r="C36" s="130" t="s">
        <v>304</v>
      </c>
      <c r="D36" s="135" t="s">
        <v>304</v>
      </c>
      <c r="E36" s="218" t="s">
        <v>304</v>
      </c>
      <c r="F36" s="352" t="s">
        <v>304</v>
      </c>
      <c r="G36" s="361"/>
      <c r="H36" s="353"/>
      <c r="I36" s="352" t="s">
        <v>304</v>
      </c>
      <c r="J36" s="353"/>
    </row>
    <row r="37" spans="1:10" ht="18.75" customHeight="1">
      <c r="A37" s="109">
        <v>2026</v>
      </c>
      <c r="B37" s="110" t="s">
        <v>242</v>
      </c>
      <c r="C37" s="130" t="s">
        <v>304</v>
      </c>
      <c r="D37" s="135" t="s">
        <v>304</v>
      </c>
      <c r="E37" s="218" t="s">
        <v>304</v>
      </c>
      <c r="F37" s="352" t="s">
        <v>304</v>
      </c>
      <c r="G37" s="361"/>
      <c r="H37" s="353"/>
      <c r="I37" s="352" t="s">
        <v>304</v>
      </c>
      <c r="J37" s="353"/>
    </row>
    <row r="38" spans="1:10" ht="18.75" customHeight="1">
      <c r="A38" s="109">
        <v>2026</v>
      </c>
      <c r="B38" s="110" t="s">
        <v>235</v>
      </c>
      <c r="C38" s="130" t="s">
        <v>304</v>
      </c>
      <c r="D38" s="135" t="s">
        <v>304</v>
      </c>
      <c r="E38" s="218" t="s">
        <v>304</v>
      </c>
      <c r="F38" s="352" t="s">
        <v>304</v>
      </c>
      <c r="G38" s="361"/>
      <c r="H38" s="353"/>
      <c r="I38" s="352" t="s">
        <v>304</v>
      </c>
      <c r="J38" s="353"/>
    </row>
    <row r="39" spans="1:10" ht="18.75" customHeight="1">
      <c r="A39" s="109">
        <v>2026</v>
      </c>
      <c r="B39" s="110" t="s">
        <v>238</v>
      </c>
      <c r="C39" s="130" t="s">
        <v>304</v>
      </c>
      <c r="D39" s="135" t="s">
        <v>304</v>
      </c>
      <c r="E39" s="218" t="s">
        <v>304</v>
      </c>
      <c r="F39" s="352" t="s">
        <v>304</v>
      </c>
      <c r="G39" s="361"/>
      <c r="H39" s="353"/>
      <c r="I39" s="352" t="s">
        <v>304</v>
      </c>
      <c r="J39" s="353"/>
    </row>
    <row r="40" spans="1:10" ht="18.75" customHeight="1">
      <c r="A40" s="109">
        <v>2027</v>
      </c>
      <c r="B40" s="110" t="s">
        <v>240</v>
      </c>
      <c r="C40" s="130" t="s">
        <v>304</v>
      </c>
      <c r="D40" s="135" t="s">
        <v>304</v>
      </c>
      <c r="E40" s="218" t="s">
        <v>304</v>
      </c>
      <c r="F40" s="352" t="s">
        <v>304</v>
      </c>
      <c r="G40" s="361"/>
      <c r="H40" s="353"/>
      <c r="I40" s="352" t="s">
        <v>304</v>
      </c>
      <c r="J40" s="353"/>
    </row>
    <row r="41" spans="1:10" ht="18.75" customHeight="1">
      <c r="A41" s="109">
        <v>2027</v>
      </c>
      <c r="B41" s="110" t="s">
        <v>242</v>
      </c>
      <c r="C41" s="130" t="s">
        <v>304</v>
      </c>
      <c r="D41" s="135" t="s">
        <v>304</v>
      </c>
      <c r="E41" s="218" t="s">
        <v>304</v>
      </c>
      <c r="F41" s="352" t="s">
        <v>304</v>
      </c>
      <c r="G41" s="361"/>
      <c r="H41" s="353"/>
      <c r="I41" s="352" t="s">
        <v>304</v>
      </c>
      <c r="J41" s="353"/>
    </row>
    <row r="42" spans="1:10" ht="18.75" customHeight="1">
      <c r="A42" s="109">
        <v>2027</v>
      </c>
      <c r="B42" s="110" t="s">
        <v>235</v>
      </c>
      <c r="C42" s="130" t="s">
        <v>304</v>
      </c>
      <c r="D42" s="135" t="s">
        <v>304</v>
      </c>
      <c r="E42" s="218" t="s">
        <v>304</v>
      </c>
      <c r="F42" s="352" t="s">
        <v>304</v>
      </c>
      <c r="G42" s="361"/>
      <c r="H42" s="353"/>
      <c r="I42" s="352" t="s">
        <v>304</v>
      </c>
      <c r="J42" s="353"/>
    </row>
    <row r="43" spans="1:10" ht="18.75" customHeight="1">
      <c r="A43" s="109">
        <v>2027</v>
      </c>
      <c r="B43" s="110" t="s">
        <v>238</v>
      </c>
      <c r="C43" s="130" t="s">
        <v>304</v>
      </c>
      <c r="D43" s="135" t="s">
        <v>304</v>
      </c>
      <c r="E43" s="218" t="s">
        <v>304</v>
      </c>
      <c r="F43" s="352" t="s">
        <v>304</v>
      </c>
      <c r="G43" s="361"/>
      <c r="H43" s="353"/>
      <c r="I43" s="352" t="s">
        <v>304</v>
      </c>
      <c r="J43" s="353"/>
    </row>
    <row r="44" spans="1:10" ht="18.75" customHeight="1">
      <c r="A44" s="109">
        <v>2028</v>
      </c>
      <c r="B44" s="110" t="s">
        <v>240</v>
      </c>
      <c r="C44" s="130" t="s">
        <v>304</v>
      </c>
      <c r="D44" s="135" t="s">
        <v>304</v>
      </c>
      <c r="E44" s="218" t="s">
        <v>304</v>
      </c>
      <c r="F44" s="352" t="s">
        <v>304</v>
      </c>
      <c r="G44" s="361"/>
      <c r="H44" s="353"/>
      <c r="I44" s="352" t="s">
        <v>304</v>
      </c>
      <c r="J44" s="353"/>
    </row>
    <row r="45" spans="1:10" ht="18.75" customHeight="1">
      <c r="A45" s="109">
        <v>2028</v>
      </c>
      <c r="B45" s="110" t="s">
        <v>242</v>
      </c>
      <c r="C45" s="130" t="s">
        <v>304</v>
      </c>
      <c r="D45" s="135" t="s">
        <v>304</v>
      </c>
      <c r="E45" s="218" t="s">
        <v>304</v>
      </c>
      <c r="F45" s="352" t="s">
        <v>304</v>
      </c>
      <c r="G45" s="361"/>
      <c r="H45" s="353"/>
      <c r="I45" s="352" t="s">
        <v>304</v>
      </c>
      <c r="J45" s="353"/>
    </row>
  </sheetData>
  <mergeCells count="51">
    <mergeCell ref="F29:H29"/>
    <mergeCell ref="I29:J29"/>
    <mergeCell ref="A28:J28"/>
    <mergeCell ref="B11:J11"/>
    <mergeCell ref="B12:J12"/>
    <mergeCell ref="B19:J19"/>
    <mergeCell ref="B21:G21"/>
    <mergeCell ref="B13:J13"/>
    <mergeCell ref="B14:J14"/>
    <mergeCell ref="B15:J15"/>
    <mergeCell ref="B16:J16"/>
    <mergeCell ref="B17:J17"/>
    <mergeCell ref="B18:J18"/>
    <mergeCell ref="C9:J9"/>
    <mergeCell ref="C1:H4"/>
    <mergeCell ref="B6:J6"/>
    <mergeCell ref="B8:J8"/>
    <mergeCell ref="B10:J10"/>
    <mergeCell ref="B7:J7"/>
    <mergeCell ref="F39:H39"/>
    <mergeCell ref="I39:J39"/>
    <mergeCell ref="F40:H40"/>
    <mergeCell ref="I40:J40"/>
    <mergeCell ref="F41:H41"/>
    <mergeCell ref="F36:H36"/>
    <mergeCell ref="I36:J36"/>
    <mergeCell ref="F37:H37"/>
    <mergeCell ref="I37:J37"/>
    <mergeCell ref="F38:H38"/>
    <mergeCell ref="I38:J38"/>
    <mergeCell ref="F30:H30"/>
    <mergeCell ref="I30:J30"/>
    <mergeCell ref="F31:H31"/>
    <mergeCell ref="I31:J31"/>
    <mergeCell ref="F32:H32"/>
    <mergeCell ref="I32:J32"/>
    <mergeCell ref="F33:H33"/>
    <mergeCell ref="I33:J33"/>
    <mergeCell ref="F34:H34"/>
    <mergeCell ref="I34:J34"/>
    <mergeCell ref="F35:H35"/>
    <mergeCell ref="I35:J35"/>
    <mergeCell ref="F44:H44"/>
    <mergeCell ref="I44:J44"/>
    <mergeCell ref="F45:H45"/>
    <mergeCell ref="I45:J45"/>
    <mergeCell ref="I41:J41"/>
    <mergeCell ref="F42:H42"/>
    <mergeCell ref="I42:J42"/>
    <mergeCell ref="F43:H43"/>
    <mergeCell ref="I43:J43"/>
  </mergeCells>
  <pageMargins left="0.7" right="0.7" top="0.75" bottom="0.75" header="0.3" footer="0.3"/>
  <pageSetup orientation="portrait"/>
  <headerFooter>
    <oddFooter>&amp;C&amp;"Helvetica Neue,Regular"&amp;12&amp;K000000&amp;P</oddFooter>
  </headerFooter>
  <ignoredErrors>
    <ignoredError sqref="J3:J4" numberStoredAsText="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5"/>
  <sheetViews>
    <sheetView showGridLines="0" topLeftCell="A15" workbookViewId="0">
      <selection activeCell="D26" sqref="D26"/>
    </sheetView>
  </sheetViews>
  <sheetFormatPr baseColWidth="10" defaultColWidth="11.42578125" defaultRowHeight="15" customHeight="1"/>
  <cols>
    <col min="1" max="1" width="45.7109375" style="1" customWidth="1"/>
    <col min="2" max="10" width="21.42578125" style="1" customWidth="1"/>
    <col min="11" max="11" width="11.42578125" style="1" customWidth="1"/>
    <col min="12" max="16384" width="11.42578125" style="1"/>
  </cols>
  <sheetData>
    <row r="1" spans="1:10" ht="24" customHeight="1">
      <c r="A1" s="114"/>
      <c r="B1" s="76"/>
      <c r="C1" s="301" t="s">
        <v>189</v>
      </c>
      <c r="D1" s="302"/>
      <c r="E1" s="302"/>
      <c r="F1" s="302"/>
      <c r="G1" s="302"/>
      <c r="H1" s="302"/>
      <c r="I1" s="77" t="s">
        <v>1</v>
      </c>
      <c r="J1" s="78" t="s">
        <v>2</v>
      </c>
    </row>
    <row r="2" spans="1:10" ht="24" customHeight="1">
      <c r="A2" s="116"/>
      <c r="B2" s="79"/>
      <c r="C2" s="303"/>
      <c r="D2" s="303"/>
      <c r="E2" s="303"/>
      <c r="F2" s="303"/>
      <c r="G2" s="303"/>
      <c r="H2" s="303"/>
      <c r="I2" s="80" t="s">
        <v>3</v>
      </c>
      <c r="J2" s="81">
        <v>4</v>
      </c>
    </row>
    <row r="3" spans="1:10" ht="24" customHeight="1">
      <c r="A3" s="116"/>
      <c r="B3" s="79"/>
      <c r="C3" s="303"/>
      <c r="D3" s="303"/>
      <c r="E3" s="303"/>
      <c r="F3" s="303"/>
      <c r="G3" s="303"/>
      <c r="H3" s="303"/>
      <c r="I3" s="80" t="s">
        <v>4</v>
      </c>
      <c r="J3" s="179" t="s">
        <v>5</v>
      </c>
    </row>
    <row r="4" spans="1:10" ht="24.75" customHeight="1">
      <c r="A4" s="117"/>
      <c r="B4" s="118"/>
      <c r="C4" s="360"/>
      <c r="D4" s="360"/>
      <c r="E4" s="360"/>
      <c r="F4" s="360"/>
      <c r="G4" s="360"/>
      <c r="H4" s="360"/>
      <c r="I4" s="83" t="s">
        <v>6</v>
      </c>
      <c r="J4" s="180" t="s">
        <v>7</v>
      </c>
    </row>
    <row r="5" spans="1:10" ht="30" customHeight="1">
      <c r="A5" s="119"/>
      <c r="B5" s="120"/>
      <c r="C5" s="120"/>
      <c r="D5" s="120"/>
      <c r="E5" s="120"/>
      <c r="F5" s="120"/>
      <c r="G5" s="120"/>
      <c r="H5" s="120"/>
      <c r="I5" s="86"/>
      <c r="J5" s="121"/>
    </row>
    <row r="6" spans="1:10" ht="30" customHeight="1">
      <c r="A6" s="88" t="s">
        <v>317</v>
      </c>
      <c r="B6" s="305" t="s">
        <v>37</v>
      </c>
      <c r="C6" s="306"/>
      <c r="D6" s="306"/>
      <c r="E6" s="306"/>
      <c r="F6" s="306"/>
      <c r="G6" s="306"/>
      <c r="H6" s="306"/>
      <c r="I6" s="306"/>
      <c r="J6" s="306"/>
    </row>
    <row r="7" spans="1:10" ht="31.5" customHeight="1">
      <c r="A7" s="258" t="s">
        <v>190</v>
      </c>
      <c r="B7" s="314" t="s">
        <v>318</v>
      </c>
      <c r="C7" s="315"/>
      <c r="D7" s="315"/>
      <c r="E7" s="315"/>
      <c r="F7" s="315"/>
      <c r="G7" s="315"/>
      <c r="H7" s="315"/>
      <c r="I7" s="315"/>
      <c r="J7" s="315"/>
    </row>
    <row r="8" spans="1:10" ht="30" customHeight="1">
      <c r="A8" s="88" t="s">
        <v>319</v>
      </c>
      <c r="B8" s="305" t="s">
        <v>295</v>
      </c>
      <c r="C8" s="306"/>
      <c r="D8" s="306"/>
      <c r="E8" s="306"/>
      <c r="F8" s="306"/>
      <c r="G8" s="306"/>
      <c r="H8" s="306"/>
      <c r="I8" s="306"/>
      <c r="J8" s="306"/>
    </row>
    <row r="9" spans="1:10" ht="30" customHeight="1">
      <c r="A9" s="88" t="s">
        <v>320</v>
      </c>
      <c r="B9" s="90" t="s">
        <v>321</v>
      </c>
      <c r="C9" s="307" t="s">
        <v>322</v>
      </c>
      <c r="D9" s="308"/>
      <c r="E9" s="308"/>
      <c r="F9" s="308"/>
      <c r="G9" s="308"/>
      <c r="H9" s="308"/>
      <c r="I9" s="308"/>
      <c r="J9" s="309"/>
    </row>
    <row r="10" spans="1:10" ht="30" customHeight="1">
      <c r="A10" s="88" t="s">
        <v>323</v>
      </c>
      <c r="B10" s="305" t="s">
        <v>324</v>
      </c>
      <c r="C10" s="306"/>
      <c r="D10" s="306"/>
      <c r="E10" s="306"/>
      <c r="F10" s="306"/>
      <c r="G10" s="306"/>
      <c r="H10" s="306"/>
      <c r="I10" s="306"/>
      <c r="J10" s="306"/>
    </row>
    <row r="11" spans="1:10" ht="30" customHeight="1">
      <c r="A11" s="88" t="s">
        <v>325</v>
      </c>
      <c r="B11" s="305" t="s">
        <v>324</v>
      </c>
      <c r="C11" s="306"/>
      <c r="D11" s="306"/>
      <c r="E11" s="306"/>
      <c r="F11" s="306"/>
      <c r="G11" s="306"/>
      <c r="H11" s="306"/>
      <c r="I11" s="306"/>
      <c r="J11" s="306"/>
    </row>
    <row r="12" spans="1:10" ht="30" customHeight="1">
      <c r="A12" s="88" t="s">
        <v>200</v>
      </c>
      <c r="B12" s="305" t="s">
        <v>326</v>
      </c>
      <c r="C12" s="306"/>
      <c r="D12" s="306"/>
      <c r="E12" s="306"/>
      <c r="F12" s="306"/>
      <c r="G12" s="306"/>
      <c r="H12" s="306"/>
      <c r="I12" s="306"/>
      <c r="J12" s="306"/>
    </row>
    <row r="13" spans="1:10" ht="30" customHeight="1">
      <c r="A13" s="88" t="s">
        <v>202</v>
      </c>
      <c r="B13" s="305" t="s">
        <v>203</v>
      </c>
      <c r="C13" s="306"/>
      <c r="D13" s="306"/>
      <c r="E13" s="306"/>
      <c r="F13" s="306"/>
      <c r="G13" s="306"/>
      <c r="H13" s="306"/>
      <c r="I13" s="306"/>
      <c r="J13" s="306"/>
    </row>
    <row r="14" spans="1:10" ht="30" customHeight="1">
      <c r="A14" s="88" t="s">
        <v>204</v>
      </c>
      <c r="B14" s="311" t="s">
        <v>205</v>
      </c>
      <c r="C14" s="312"/>
      <c r="D14" s="312"/>
      <c r="E14" s="312"/>
      <c r="F14" s="312"/>
      <c r="G14" s="312"/>
      <c r="H14" s="312"/>
      <c r="I14" s="312"/>
      <c r="J14" s="313"/>
    </row>
    <row r="15" spans="1:10" ht="30" customHeight="1">
      <c r="A15" s="88" t="s">
        <v>206</v>
      </c>
      <c r="B15" s="305" t="s">
        <v>327</v>
      </c>
      <c r="C15" s="306"/>
      <c r="D15" s="306"/>
      <c r="E15" s="306"/>
      <c r="F15" s="306"/>
      <c r="G15" s="306"/>
      <c r="H15" s="306"/>
      <c r="I15" s="306"/>
      <c r="J15" s="306"/>
    </row>
    <row r="16" spans="1:10" ht="30" customHeight="1">
      <c r="A16" s="88" t="s">
        <v>208</v>
      </c>
      <c r="B16" s="305" t="s">
        <v>328</v>
      </c>
      <c r="C16" s="306"/>
      <c r="D16" s="306"/>
      <c r="E16" s="306"/>
      <c r="F16" s="306"/>
      <c r="G16" s="306"/>
      <c r="H16" s="306"/>
      <c r="I16" s="306"/>
      <c r="J16" s="306"/>
    </row>
    <row r="17" spans="1:10" ht="30" customHeight="1">
      <c r="A17" s="88" t="s">
        <v>210</v>
      </c>
      <c r="B17" s="305" t="s">
        <v>329</v>
      </c>
      <c r="C17" s="306"/>
      <c r="D17" s="306"/>
      <c r="E17" s="306"/>
      <c r="F17" s="306"/>
      <c r="G17" s="306"/>
      <c r="H17" s="306"/>
      <c r="I17" s="306"/>
      <c r="J17" s="306"/>
    </row>
    <row r="18" spans="1:10" ht="30" customHeight="1">
      <c r="A18" s="88" t="s">
        <v>330</v>
      </c>
      <c r="B18" s="334">
        <v>0</v>
      </c>
      <c r="C18" s="306"/>
      <c r="D18" s="306"/>
      <c r="E18" s="306"/>
      <c r="F18" s="375"/>
      <c r="G18" s="306"/>
      <c r="H18" s="306"/>
      <c r="I18" s="306"/>
      <c r="J18" s="306"/>
    </row>
    <row r="19" spans="1:10" ht="30" customHeight="1">
      <c r="A19" s="88" t="s">
        <v>213</v>
      </c>
      <c r="B19" s="305" t="s">
        <v>214</v>
      </c>
      <c r="C19" s="306"/>
      <c r="D19" s="306"/>
      <c r="E19" s="306"/>
      <c r="F19" s="306"/>
      <c r="G19" s="306"/>
      <c r="H19" s="306"/>
      <c r="I19" s="306"/>
      <c r="J19" s="306"/>
    </row>
    <row r="20" spans="1:10" ht="30" customHeight="1">
      <c r="A20" s="91"/>
      <c r="B20" s="124"/>
      <c r="C20" s="124"/>
      <c r="D20" s="124"/>
      <c r="E20" s="124"/>
      <c r="F20" s="124"/>
      <c r="G20" s="124"/>
      <c r="H20" s="125"/>
      <c r="I20" s="125"/>
      <c r="J20" s="136"/>
    </row>
    <row r="21" spans="1:10" ht="30" customHeight="1">
      <c r="A21" s="95"/>
      <c r="B21" s="294" t="s">
        <v>215</v>
      </c>
      <c r="C21" s="295"/>
      <c r="D21" s="295"/>
      <c r="E21" s="295"/>
      <c r="F21" s="295"/>
      <c r="G21" s="295"/>
      <c r="H21" s="127"/>
      <c r="I21" s="128"/>
      <c r="J21" s="137"/>
    </row>
    <row r="22" spans="1:10" ht="30" customHeight="1">
      <c r="A22" s="98"/>
      <c r="B22" s="99" t="s">
        <v>216</v>
      </c>
      <c r="C22" s="99" t="s">
        <v>217</v>
      </c>
      <c r="D22" s="99" t="s">
        <v>218</v>
      </c>
      <c r="E22" s="99" t="s">
        <v>219</v>
      </c>
      <c r="F22" s="99" t="s">
        <v>220</v>
      </c>
      <c r="G22" s="99" t="s">
        <v>221</v>
      </c>
      <c r="H22" s="127"/>
      <c r="I22" s="128"/>
      <c r="J22" s="137"/>
    </row>
    <row r="23" spans="1:10" ht="30" customHeight="1">
      <c r="A23" s="100" t="s">
        <v>222</v>
      </c>
      <c r="B23" s="129">
        <v>0</v>
      </c>
      <c r="C23" s="129">
        <v>1</v>
      </c>
      <c r="D23" s="129">
        <v>2</v>
      </c>
      <c r="E23" s="129">
        <v>2</v>
      </c>
      <c r="F23" s="129">
        <v>0</v>
      </c>
      <c r="G23" s="129">
        <f>SUM(B23:F23)</f>
        <v>5</v>
      </c>
      <c r="H23" s="127"/>
      <c r="I23" s="128"/>
      <c r="J23" s="137"/>
    </row>
    <row r="24" spans="1:10" ht="30" customHeight="1">
      <c r="A24" s="100" t="s">
        <v>223</v>
      </c>
      <c r="B24" s="133">
        <f>SUM(D30:D31)</f>
        <v>0</v>
      </c>
      <c r="C24" s="133">
        <f>SUM(D32:D35)</f>
        <v>1</v>
      </c>
      <c r="D24" s="133">
        <f>SUM(D36:D39)</f>
        <v>1</v>
      </c>
      <c r="E24" s="133">
        <f>SUM(D40:D43)</f>
        <v>0</v>
      </c>
      <c r="F24" s="133">
        <f>SUM(D44:D45)</f>
        <v>0</v>
      </c>
      <c r="G24" s="199">
        <f>SUM(B24:F24)</f>
        <v>2</v>
      </c>
      <c r="H24" s="127"/>
      <c r="I24" s="128"/>
      <c r="J24" s="137"/>
    </row>
    <row r="25" spans="1:10" ht="30" customHeight="1">
      <c r="A25" s="100" t="s">
        <v>224</v>
      </c>
      <c r="B25" s="103">
        <f>IFERROR(IF(B24/B23&gt;100%,100%,B24/B23),0)</f>
        <v>0</v>
      </c>
      <c r="C25" s="103">
        <f t="shared" ref="C25:F25" si="0">IFERROR(IF(C24/C23&gt;100%,100%,C24/C23),0)</f>
        <v>1</v>
      </c>
      <c r="D25" s="103">
        <f t="shared" si="0"/>
        <v>0.5</v>
      </c>
      <c r="E25" s="103">
        <f t="shared" si="0"/>
        <v>0</v>
      </c>
      <c r="F25" s="103">
        <f t="shared" si="0"/>
        <v>0</v>
      </c>
      <c r="G25" s="104" t="s">
        <v>225</v>
      </c>
      <c r="H25" s="127"/>
      <c r="I25" s="128"/>
      <c r="J25" s="137"/>
    </row>
    <row r="26" spans="1:10" ht="30" customHeight="1">
      <c r="A26" s="100" t="s">
        <v>226</v>
      </c>
      <c r="B26" s="103">
        <f>B24/$G$23</f>
        <v>0</v>
      </c>
      <c r="C26" s="103">
        <f>(C24/$G$23)+B26</f>
        <v>0.2</v>
      </c>
      <c r="D26" s="103">
        <f>(D24/$G$23)+C26</f>
        <v>0.4</v>
      </c>
      <c r="E26" s="103"/>
      <c r="F26" s="103"/>
      <c r="G26" s="103">
        <f>MAX(B26:F26)</f>
        <v>0.4</v>
      </c>
      <c r="H26" s="127"/>
      <c r="I26" s="128"/>
      <c r="J26" s="137"/>
    </row>
    <row r="27" spans="1:10" ht="30" customHeight="1">
      <c r="A27" s="131"/>
      <c r="B27" s="124"/>
      <c r="C27" s="124"/>
      <c r="D27" s="275"/>
      <c r="E27" s="124"/>
      <c r="F27" s="124"/>
      <c r="G27" s="124"/>
      <c r="H27" s="132"/>
      <c r="I27" s="132"/>
      <c r="J27" s="138"/>
    </row>
    <row r="28" spans="1:10" ht="30" customHeight="1">
      <c r="A28" s="294" t="s">
        <v>227</v>
      </c>
      <c r="B28" s="295"/>
      <c r="C28" s="295"/>
      <c r="D28" s="295"/>
      <c r="E28" s="295"/>
      <c r="F28" s="295"/>
      <c r="G28" s="295"/>
      <c r="H28" s="295"/>
      <c r="I28" s="295"/>
      <c r="J28" s="295"/>
    </row>
    <row r="29" spans="1:10" ht="30" customHeight="1">
      <c r="A29" s="96" t="s">
        <v>228</v>
      </c>
      <c r="B29" s="96" t="s">
        <v>229</v>
      </c>
      <c r="C29" s="96" t="s">
        <v>230</v>
      </c>
      <c r="D29" s="96" t="s">
        <v>231</v>
      </c>
      <c r="E29" s="96" t="s">
        <v>232</v>
      </c>
      <c r="F29" s="294" t="s">
        <v>233</v>
      </c>
      <c r="G29" s="295"/>
      <c r="H29" s="295"/>
      <c r="I29" s="294" t="s">
        <v>234</v>
      </c>
      <c r="J29" s="295"/>
    </row>
    <row r="30" spans="1:10" ht="18.75" customHeight="1">
      <c r="A30" s="109">
        <v>2024</v>
      </c>
      <c r="B30" s="110" t="s">
        <v>235</v>
      </c>
      <c r="C30" s="263">
        <v>0</v>
      </c>
      <c r="D30" s="263">
        <v>0</v>
      </c>
      <c r="E30" s="236">
        <f>IFERROR(IF(D30/C30&gt;100%,100%,D30/C30),0)</f>
        <v>0</v>
      </c>
      <c r="F30" s="289" t="s">
        <v>243</v>
      </c>
      <c r="G30" s="290"/>
      <c r="H30" s="291"/>
      <c r="I30" s="384" t="s">
        <v>243</v>
      </c>
      <c r="J30" s="385"/>
    </row>
    <row r="31" spans="1:10" ht="18.75" customHeight="1">
      <c r="A31" s="109">
        <v>2024</v>
      </c>
      <c r="B31" s="110" t="s">
        <v>238</v>
      </c>
      <c r="C31" s="263">
        <v>0</v>
      </c>
      <c r="D31" s="263">
        <v>0</v>
      </c>
      <c r="E31" s="236">
        <f t="shared" ref="E31:E45" si="1">IFERROR(IF(D31/C31&gt;100%,100%,D31/C31),0)</f>
        <v>0</v>
      </c>
      <c r="F31" s="289" t="s">
        <v>243</v>
      </c>
      <c r="G31" s="290"/>
      <c r="H31" s="291"/>
      <c r="I31" s="384" t="s">
        <v>243</v>
      </c>
      <c r="J31" s="385"/>
    </row>
    <row r="32" spans="1:10" ht="120" customHeight="1">
      <c r="A32" s="109">
        <v>2025</v>
      </c>
      <c r="B32" s="110" t="s">
        <v>240</v>
      </c>
      <c r="C32" s="263">
        <v>0.25</v>
      </c>
      <c r="D32" s="263">
        <v>0.25</v>
      </c>
      <c r="E32" s="236">
        <f t="shared" si="1"/>
        <v>1</v>
      </c>
      <c r="F32" s="347" t="s">
        <v>331</v>
      </c>
      <c r="G32" s="348"/>
      <c r="H32" s="386"/>
      <c r="I32" s="387" t="s">
        <v>332</v>
      </c>
      <c r="J32" s="388"/>
    </row>
    <row r="33" spans="1:10" ht="179.25" customHeight="1">
      <c r="A33" s="109">
        <v>2025</v>
      </c>
      <c r="B33" s="110" t="s">
        <v>242</v>
      </c>
      <c r="C33" s="263">
        <v>0.25</v>
      </c>
      <c r="D33" s="263">
        <v>0.25</v>
      </c>
      <c r="E33" s="236">
        <f t="shared" si="1"/>
        <v>1</v>
      </c>
      <c r="F33" s="376" t="s">
        <v>333</v>
      </c>
      <c r="G33" s="377"/>
      <c r="H33" s="378"/>
      <c r="I33" s="377" t="s">
        <v>332</v>
      </c>
      <c r="J33" s="378"/>
    </row>
    <row r="34" spans="1:10" ht="234.75" customHeight="1">
      <c r="A34" s="109">
        <v>2025</v>
      </c>
      <c r="B34" s="110" t="s">
        <v>235</v>
      </c>
      <c r="C34" s="263">
        <v>0.25</v>
      </c>
      <c r="D34" s="263">
        <v>0.25</v>
      </c>
      <c r="E34" s="236">
        <f t="shared" si="1"/>
        <v>1</v>
      </c>
      <c r="F34" s="379" t="s">
        <v>334</v>
      </c>
      <c r="G34" s="380"/>
      <c r="H34" s="381"/>
      <c r="I34" s="382" t="s">
        <v>332</v>
      </c>
      <c r="J34" s="383"/>
    </row>
    <row r="35" spans="1:10" ht="246" customHeight="1">
      <c r="A35" s="109">
        <v>2025</v>
      </c>
      <c r="B35" s="110" t="s">
        <v>238</v>
      </c>
      <c r="C35" s="263">
        <v>0.25</v>
      </c>
      <c r="D35" s="263">
        <v>0.25</v>
      </c>
      <c r="E35" s="236">
        <f t="shared" si="1"/>
        <v>1</v>
      </c>
      <c r="F35" s="289" t="s">
        <v>335</v>
      </c>
      <c r="G35" s="290"/>
      <c r="H35" s="291"/>
      <c r="I35" s="352" t="s">
        <v>332</v>
      </c>
      <c r="J35" s="353"/>
    </row>
    <row r="36" spans="1:10" ht="275.25" customHeight="1">
      <c r="B36" s="110" t="s">
        <v>240</v>
      </c>
      <c r="C36" s="263">
        <v>0.5</v>
      </c>
      <c r="D36" s="263">
        <v>0.5</v>
      </c>
      <c r="E36" s="236">
        <f t="shared" si="1"/>
        <v>1</v>
      </c>
      <c r="F36" s="389" t="s">
        <v>336</v>
      </c>
      <c r="G36" s="390"/>
      <c r="H36" s="391"/>
      <c r="I36" s="392" t="s">
        <v>337</v>
      </c>
      <c r="J36" s="393"/>
    </row>
    <row r="37" spans="1:10" ht="240.75" customHeight="1">
      <c r="A37" s="109">
        <v>2026</v>
      </c>
      <c r="B37" s="110" t="s">
        <v>242</v>
      </c>
      <c r="C37" s="263">
        <v>0.5</v>
      </c>
      <c r="D37" s="263">
        <v>0.5</v>
      </c>
      <c r="E37" s="236">
        <f t="shared" si="1"/>
        <v>1</v>
      </c>
      <c r="F37" s="289" t="s">
        <v>338</v>
      </c>
      <c r="G37" s="290"/>
      <c r="H37" s="291"/>
      <c r="I37" s="352" t="s">
        <v>339</v>
      </c>
      <c r="J37" s="353"/>
    </row>
    <row r="38" spans="1:10" ht="18.75" customHeight="1">
      <c r="A38" s="109">
        <v>2026</v>
      </c>
      <c r="B38" s="110" t="s">
        <v>235</v>
      </c>
      <c r="C38" s="263">
        <v>0.5</v>
      </c>
      <c r="D38" s="240"/>
      <c r="E38" s="236">
        <f t="shared" si="1"/>
        <v>0</v>
      </c>
      <c r="F38" s="289"/>
      <c r="G38" s="290"/>
      <c r="H38" s="291"/>
      <c r="I38" s="352"/>
      <c r="J38" s="353"/>
    </row>
    <row r="39" spans="1:10" ht="18.75" customHeight="1">
      <c r="A39" s="109">
        <v>2026</v>
      </c>
      <c r="B39" s="110" t="s">
        <v>238</v>
      </c>
      <c r="C39" s="263">
        <v>0.5</v>
      </c>
      <c r="D39" s="240"/>
      <c r="E39" s="236">
        <f t="shared" si="1"/>
        <v>0</v>
      </c>
      <c r="F39" s="289"/>
      <c r="G39" s="290"/>
      <c r="H39" s="291"/>
      <c r="I39" s="352"/>
      <c r="J39" s="353"/>
    </row>
    <row r="40" spans="1:10" ht="18.75" customHeight="1">
      <c r="A40" s="109">
        <v>2027</v>
      </c>
      <c r="B40" s="110" t="s">
        <v>240</v>
      </c>
      <c r="C40" s="263"/>
      <c r="D40" s="238"/>
      <c r="E40" s="236">
        <f t="shared" si="1"/>
        <v>0</v>
      </c>
      <c r="F40" s="289"/>
      <c r="G40" s="290"/>
      <c r="H40" s="291"/>
      <c r="I40" s="352"/>
      <c r="J40" s="353"/>
    </row>
    <row r="41" spans="1:10" ht="18.75" customHeight="1">
      <c r="A41" s="109">
        <v>2027</v>
      </c>
      <c r="B41" s="110" t="s">
        <v>242</v>
      </c>
      <c r="C41" s="263"/>
      <c r="D41" s="240"/>
      <c r="E41" s="236">
        <f t="shared" si="1"/>
        <v>0</v>
      </c>
      <c r="F41" s="289"/>
      <c r="G41" s="290"/>
      <c r="H41" s="291"/>
      <c r="I41" s="352"/>
      <c r="J41" s="353"/>
    </row>
    <row r="42" spans="1:10" ht="18.75" customHeight="1">
      <c r="A42" s="109">
        <v>2027</v>
      </c>
      <c r="B42" s="110" t="s">
        <v>235</v>
      </c>
      <c r="C42" s="263"/>
      <c r="D42" s="240"/>
      <c r="E42" s="236">
        <f t="shared" si="1"/>
        <v>0</v>
      </c>
      <c r="F42" s="289"/>
      <c r="G42" s="290"/>
      <c r="H42" s="291"/>
      <c r="I42" s="352"/>
      <c r="J42" s="353"/>
    </row>
    <row r="43" spans="1:10" ht="18.75" customHeight="1">
      <c r="A43" s="109">
        <v>2027</v>
      </c>
      <c r="B43" s="110" t="s">
        <v>238</v>
      </c>
      <c r="C43" s="263"/>
      <c r="D43" s="240"/>
      <c r="E43" s="236">
        <f t="shared" si="1"/>
        <v>0</v>
      </c>
      <c r="F43" s="289"/>
      <c r="G43" s="290"/>
      <c r="H43" s="291"/>
      <c r="I43" s="352"/>
      <c r="J43" s="353"/>
    </row>
    <row r="44" spans="1:10" ht="18.75" customHeight="1">
      <c r="A44" s="109">
        <v>2028</v>
      </c>
      <c r="B44" s="110" t="s">
        <v>240</v>
      </c>
      <c r="C44" s="263"/>
      <c r="D44" s="240"/>
      <c r="E44" s="236">
        <f t="shared" si="1"/>
        <v>0</v>
      </c>
      <c r="F44" s="289"/>
      <c r="G44" s="290"/>
      <c r="H44" s="291"/>
      <c r="I44" s="352"/>
      <c r="J44" s="353"/>
    </row>
    <row r="45" spans="1:10" ht="18.75" customHeight="1">
      <c r="A45" s="109">
        <v>2028</v>
      </c>
      <c r="B45" s="110" t="s">
        <v>242</v>
      </c>
      <c r="C45" s="263"/>
      <c r="D45" s="238"/>
      <c r="E45" s="236">
        <f t="shared" si="1"/>
        <v>0</v>
      </c>
      <c r="F45" s="289"/>
      <c r="G45" s="290"/>
      <c r="H45" s="291"/>
      <c r="I45" s="352"/>
      <c r="J45" s="353"/>
    </row>
  </sheetData>
  <mergeCells count="51">
    <mergeCell ref="F29:H29"/>
    <mergeCell ref="I29:J29"/>
    <mergeCell ref="A28:J28"/>
    <mergeCell ref="B11:J11"/>
    <mergeCell ref="B12:J12"/>
    <mergeCell ref="B19:J19"/>
    <mergeCell ref="B21:G21"/>
    <mergeCell ref="B13:J13"/>
    <mergeCell ref="B14:J14"/>
    <mergeCell ref="B15:J15"/>
    <mergeCell ref="B16:J16"/>
    <mergeCell ref="B17:J17"/>
    <mergeCell ref="B18:J18"/>
    <mergeCell ref="C9:J9"/>
    <mergeCell ref="C1:H4"/>
    <mergeCell ref="B6:J6"/>
    <mergeCell ref="B8:J8"/>
    <mergeCell ref="B10:J10"/>
    <mergeCell ref="B7:J7"/>
    <mergeCell ref="F39:H39"/>
    <mergeCell ref="I39:J39"/>
    <mergeCell ref="F40:H40"/>
    <mergeCell ref="I40:J40"/>
    <mergeCell ref="F41:H41"/>
    <mergeCell ref="F36:H36"/>
    <mergeCell ref="I36:J36"/>
    <mergeCell ref="F37:H37"/>
    <mergeCell ref="I37:J37"/>
    <mergeCell ref="F38:H38"/>
    <mergeCell ref="I38:J38"/>
    <mergeCell ref="F30:H30"/>
    <mergeCell ref="I30:J30"/>
    <mergeCell ref="F31:H31"/>
    <mergeCell ref="I31:J31"/>
    <mergeCell ref="F32:H32"/>
    <mergeCell ref="I32:J32"/>
    <mergeCell ref="F33:H33"/>
    <mergeCell ref="I33:J33"/>
    <mergeCell ref="F34:H34"/>
    <mergeCell ref="I34:J34"/>
    <mergeCell ref="F35:H35"/>
    <mergeCell ref="I35:J35"/>
    <mergeCell ref="F44:H44"/>
    <mergeCell ref="I44:J44"/>
    <mergeCell ref="F45:H45"/>
    <mergeCell ref="I45:J45"/>
    <mergeCell ref="I41:J41"/>
    <mergeCell ref="F42:H42"/>
    <mergeCell ref="I42:J42"/>
    <mergeCell ref="F43:H43"/>
    <mergeCell ref="I43:J43"/>
  </mergeCells>
  <pageMargins left="0.7" right="0.7" top="0.75" bottom="0.75" header="0.3" footer="0.3"/>
  <pageSetup orientation="portrait"/>
  <headerFooter>
    <oddFooter>&amp;C&amp;"Helvetica Neue,Regular"&amp;12&amp;K000000&amp;P</oddFooter>
  </headerFooter>
  <ignoredErrors>
    <ignoredError sqref="J3:J4" numberStoredAsText="1"/>
    <ignoredError sqref="C24 E24:F24" formulaRange="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45"/>
  <sheetViews>
    <sheetView showGridLines="0" topLeftCell="A13" workbookViewId="0">
      <selection activeCell="D26" sqref="D26"/>
    </sheetView>
  </sheetViews>
  <sheetFormatPr baseColWidth="10" defaultColWidth="10.85546875" defaultRowHeight="15" customHeight="1"/>
  <cols>
    <col min="1" max="1" width="45.7109375" style="1" customWidth="1"/>
    <col min="2" max="10" width="21.28515625" style="1" customWidth="1"/>
    <col min="11" max="13" width="10.85546875" style="1" customWidth="1"/>
    <col min="14" max="16384" width="10.85546875" style="1"/>
  </cols>
  <sheetData>
    <row r="1" spans="1:12" ht="23.25" customHeight="1">
      <c r="A1" s="6"/>
      <c r="B1" s="76"/>
      <c r="C1" s="301" t="s">
        <v>189</v>
      </c>
      <c r="D1" s="302"/>
      <c r="E1" s="302"/>
      <c r="F1" s="302"/>
      <c r="G1" s="302"/>
      <c r="H1" s="302"/>
      <c r="I1" s="77" t="s">
        <v>1</v>
      </c>
      <c r="J1" s="78" t="s">
        <v>2</v>
      </c>
      <c r="K1" s="9"/>
      <c r="L1" s="10"/>
    </row>
    <row r="2" spans="1:12" ht="23.25" customHeight="1">
      <c r="A2" s="11"/>
      <c r="B2" s="79"/>
      <c r="C2" s="303"/>
      <c r="D2" s="303"/>
      <c r="E2" s="303"/>
      <c r="F2" s="303"/>
      <c r="G2" s="303"/>
      <c r="H2" s="303"/>
      <c r="I2" s="80" t="s">
        <v>3</v>
      </c>
      <c r="J2" s="81">
        <v>4</v>
      </c>
      <c r="K2" s="11"/>
      <c r="L2" s="14"/>
    </row>
    <row r="3" spans="1:12" ht="23.25" customHeight="1">
      <c r="A3" s="11"/>
      <c r="B3" s="79"/>
      <c r="C3" s="303"/>
      <c r="D3" s="303"/>
      <c r="E3" s="303"/>
      <c r="F3" s="303"/>
      <c r="G3" s="303"/>
      <c r="H3" s="303"/>
      <c r="I3" s="80" t="s">
        <v>4</v>
      </c>
      <c r="J3" s="179" t="s">
        <v>5</v>
      </c>
      <c r="K3" s="11"/>
      <c r="L3" s="14"/>
    </row>
    <row r="4" spans="1:12" ht="23.25" customHeight="1">
      <c r="A4" s="15"/>
      <c r="B4" s="82"/>
      <c r="C4" s="304"/>
      <c r="D4" s="304"/>
      <c r="E4" s="304"/>
      <c r="F4" s="304"/>
      <c r="G4" s="304"/>
      <c r="H4" s="304"/>
      <c r="I4" s="83" t="s">
        <v>6</v>
      </c>
      <c r="J4" s="180" t="s">
        <v>7</v>
      </c>
      <c r="K4" s="11"/>
      <c r="L4" s="14"/>
    </row>
    <row r="5" spans="1:12" ht="30" customHeight="1">
      <c r="A5" s="84"/>
      <c r="B5" s="85"/>
      <c r="C5" s="85"/>
      <c r="D5" s="85"/>
      <c r="E5" s="85"/>
      <c r="F5" s="85"/>
      <c r="G5" s="85"/>
      <c r="H5" s="85"/>
      <c r="I5" s="86"/>
      <c r="J5" s="139"/>
      <c r="K5" s="20"/>
      <c r="L5" s="14"/>
    </row>
    <row r="6" spans="1:12" ht="30" customHeight="1">
      <c r="A6" s="88" t="s">
        <v>127</v>
      </c>
      <c r="B6" s="305" t="s">
        <v>47</v>
      </c>
      <c r="C6" s="306"/>
      <c r="D6" s="306"/>
      <c r="E6" s="306"/>
      <c r="F6" s="306"/>
      <c r="G6" s="306"/>
      <c r="H6" s="306"/>
      <c r="I6" s="306"/>
      <c r="J6" s="306"/>
      <c r="K6" s="97"/>
      <c r="L6" s="14"/>
    </row>
    <row r="7" spans="1:12" ht="30" customHeight="1">
      <c r="A7" s="258" t="s">
        <v>190</v>
      </c>
      <c r="B7" s="314" t="s">
        <v>294</v>
      </c>
      <c r="C7" s="315"/>
      <c r="D7" s="315"/>
      <c r="E7" s="315"/>
      <c r="F7" s="315"/>
      <c r="G7" s="315"/>
      <c r="H7" s="315"/>
      <c r="I7" s="315"/>
      <c r="J7" s="316"/>
      <c r="K7" s="97"/>
      <c r="L7" s="14"/>
    </row>
    <row r="8" spans="1:12" ht="30" customHeight="1">
      <c r="A8" s="88" t="s">
        <v>192</v>
      </c>
      <c r="B8" s="305" t="s">
        <v>295</v>
      </c>
      <c r="C8" s="306"/>
      <c r="D8" s="306"/>
      <c r="E8" s="306"/>
      <c r="F8" s="306"/>
      <c r="G8" s="306"/>
      <c r="H8" s="306"/>
      <c r="I8" s="306"/>
      <c r="J8" s="306"/>
      <c r="K8" s="97"/>
      <c r="L8" s="14"/>
    </row>
    <row r="9" spans="1:12" ht="30" customHeight="1">
      <c r="A9" s="88" t="s">
        <v>194</v>
      </c>
      <c r="B9" s="90" t="s">
        <v>340</v>
      </c>
      <c r="C9" s="307" t="s">
        <v>341</v>
      </c>
      <c r="D9" s="308"/>
      <c r="E9" s="308"/>
      <c r="F9" s="308"/>
      <c r="G9" s="308"/>
      <c r="H9" s="308"/>
      <c r="I9" s="308"/>
      <c r="J9" s="309"/>
      <c r="K9" s="97"/>
      <c r="L9" s="14"/>
    </row>
    <row r="10" spans="1:12" ht="30" customHeight="1">
      <c r="A10" s="88" t="s">
        <v>197</v>
      </c>
      <c r="B10" s="305" t="s">
        <v>342</v>
      </c>
      <c r="C10" s="306"/>
      <c r="D10" s="306"/>
      <c r="E10" s="306"/>
      <c r="F10" s="306"/>
      <c r="G10" s="306"/>
      <c r="H10" s="306"/>
      <c r="I10" s="306"/>
      <c r="J10" s="306"/>
      <c r="K10" s="97"/>
      <c r="L10" s="14"/>
    </row>
    <row r="11" spans="1:12" ht="30" customHeight="1">
      <c r="A11" s="88" t="s">
        <v>199</v>
      </c>
      <c r="B11" s="305" t="s">
        <v>342</v>
      </c>
      <c r="C11" s="306"/>
      <c r="D11" s="306"/>
      <c r="E11" s="306"/>
      <c r="F11" s="306"/>
      <c r="G11" s="306"/>
      <c r="H11" s="306"/>
      <c r="I11" s="306"/>
      <c r="J11" s="306"/>
      <c r="K11" s="97"/>
      <c r="L11" s="14"/>
    </row>
    <row r="12" spans="1:12" ht="30" customHeight="1">
      <c r="A12" s="88" t="s">
        <v>200</v>
      </c>
      <c r="B12" s="305" t="s">
        <v>343</v>
      </c>
      <c r="C12" s="306"/>
      <c r="D12" s="306"/>
      <c r="E12" s="306"/>
      <c r="F12" s="306"/>
      <c r="G12" s="306"/>
      <c r="H12" s="306"/>
      <c r="I12" s="306"/>
      <c r="J12" s="306"/>
      <c r="K12" s="97"/>
      <c r="L12" s="14"/>
    </row>
    <row r="13" spans="1:12" ht="30" customHeight="1">
      <c r="A13" s="88" t="s">
        <v>202</v>
      </c>
      <c r="B13" s="305" t="s">
        <v>203</v>
      </c>
      <c r="C13" s="306"/>
      <c r="D13" s="306"/>
      <c r="E13" s="306"/>
      <c r="F13" s="306"/>
      <c r="G13" s="306"/>
      <c r="H13" s="306"/>
      <c r="I13" s="306"/>
      <c r="J13" s="306"/>
      <c r="K13" s="97"/>
      <c r="L13" s="14"/>
    </row>
    <row r="14" spans="1:12" ht="30" customHeight="1">
      <c r="A14" s="88" t="s">
        <v>204</v>
      </c>
      <c r="B14" s="311" t="s">
        <v>205</v>
      </c>
      <c r="C14" s="312"/>
      <c r="D14" s="312"/>
      <c r="E14" s="312"/>
      <c r="F14" s="312"/>
      <c r="G14" s="312"/>
      <c r="H14" s="312"/>
      <c r="I14" s="312"/>
      <c r="J14" s="313"/>
      <c r="K14" s="97"/>
      <c r="L14" s="14"/>
    </row>
    <row r="15" spans="1:12" ht="30" customHeight="1">
      <c r="A15" s="88" t="s">
        <v>206</v>
      </c>
      <c r="B15" s="305" t="s">
        <v>344</v>
      </c>
      <c r="C15" s="306"/>
      <c r="D15" s="306"/>
      <c r="E15" s="306"/>
      <c r="F15" s="306"/>
      <c r="G15" s="306"/>
      <c r="H15" s="306"/>
      <c r="I15" s="306"/>
      <c r="J15" s="306"/>
      <c r="K15" s="97"/>
      <c r="L15" s="14"/>
    </row>
    <row r="16" spans="1:12" ht="30" customHeight="1">
      <c r="A16" s="88" t="s">
        <v>208</v>
      </c>
      <c r="B16" s="305" t="s">
        <v>345</v>
      </c>
      <c r="C16" s="306"/>
      <c r="D16" s="306"/>
      <c r="E16" s="306"/>
      <c r="F16" s="306"/>
      <c r="G16" s="306"/>
      <c r="H16" s="306"/>
      <c r="I16" s="306"/>
      <c r="J16" s="306"/>
      <c r="K16" s="97"/>
      <c r="L16" s="14"/>
    </row>
    <row r="17" spans="1:12" ht="30" customHeight="1">
      <c r="A17" s="88" t="s">
        <v>210</v>
      </c>
      <c r="B17" s="305" t="s">
        <v>346</v>
      </c>
      <c r="C17" s="306"/>
      <c r="D17" s="306"/>
      <c r="E17" s="306"/>
      <c r="F17" s="306"/>
      <c r="G17" s="306"/>
      <c r="H17" s="306"/>
      <c r="I17" s="306"/>
      <c r="J17" s="306"/>
      <c r="K17" s="97"/>
      <c r="L17" s="14"/>
    </row>
    <row r="18" spans="1:12" ht="30" customHeight="1">
      <c r="A18" s="88" t="s">
        <v>212</v>
      </c>
      <c r="B18" s="410">
        <v>20</v>
      </c>
      <c r="C18" s="410"/>
      <c r="D18" s="410"/>
      <c r="E18" s="410"/>
      <c r="F18" s="310"/>
      <c r="G18" s="410"/>
      <c r="H18" s="410"/>
      <c r="I18" s="410"/>
      <c r="J18" s="410"/>
      <c r="K18" s="97"/>
      <c r="L18" s="14"/>
    </row>
    <row r="19" spans="1:12" ht="30" customHeight="1">
      <c r="A19" s="88" t="s">
        <v>213</v>
      </c>
      <c r="B19" s="305" t="s">
        <v>254</v>
      </c>
      <c r="C19" s="306"/>
      <c r="D19" s="306"/>
      <c r="E19" s="306"/>
      <c r="F19" s="306"/>
      <c r="G19" s="306"/>
      <c r="H19" s="306"/>
      <c r="I19" s="306"/>
      <c r="J19" s="306"/>
      <c r="K19" s="97"/>
      <c r="L19" s="14"/>
    </row>
    <row r="20" spans="1:12" ht="30" customHeight="1">
      <c r="A20" s="91"/>
      <c r="B20" s="92"/>
      <c r="C20" s="92"/>
      <c r="D20" s="92"/>
      <c r="E20" s="92"/>
      <c r="F20" s="92"/>
      <c r="G20" s="92"/>
      <c r="H20" s="93"/>
      <c r="I20" s="93"/>
      <c r="J20" s="93"/>
      <c r="K20" s="20"/>
      <c r="L20" s="14"/>
    </row>
    <row r="21" spans="1:12" ht="30" customHeight="1">
      <c r="A21" s="95"/>
      <c r="B21" s="294" t="s">
        <v>215</v>
      </c>
      <c r="C21" s="295"/>
      <c r="D21" s="295"/>
      <c r="E21" s="295"/>
      <c r="F21" s="295"/>
      <c r="G21" s="295"/>
      <c r="H21" s="97"/>
      <c r="I21" s="20"/>
      <c r="J21" s="20"/>
      <c r="K21" s="20"/>
      <c r="L21" s="14"/>
    </row>
    <row r="22" spans="1:12" ht="30" customHeight="1">
      <c r="A22" s="98"/>
      <c r="B22" s="99" t="s">
        <v>216</v>
      </c>
      <c r="C22" s="99" t="s">
        <v>217</v>
      </c>
      <c r="D22" s="99" t="s">
        <v>218</v>
      </c>
      <c r="E22" s="99" t="s">
        <v>219</v>
      </c>
      <c r="F22" s="99" t="s">
        <v>220</v>
      </c>
      <c r="G22" s="99" t="s">
        <v>221</v>
      </c>
      <c r="H22" s="97"/>
      <c r="I22" s="20"/>
      <c r="J22" s="20"/>
      <c r="K22" s="20"/>
      <c r="L22" s="14"/>
    </row>
    <row r="23" spans="1:12" ht="30" customHeight="1">
      <c r="A23" s="100" t="s">
        <v>222</v>
      </c>
      <c r="B23" s="129">
        <v>20</v>
      </c>
      <c r="C23" s="129">
        <v>20</v>
      </c>
      <c r="D23" s="129">
        <v>20</v>
      </c>
      <c r="E23" s="129">
        <v>20</v>
      </c>
      <c r="F23" s="129">
        <v>20</v>
      </c>
      <c r="G23" s="129">
        <v>20</v>
      </c>
      <c r="H23" s="97"/>
      <c r="I23" s="20"/>
      <c r="J23" s="20"/>
      <c r="K23" s="20"/>
      <c r="L23" s="14"/>
    </row>
    <row r="24" spans="1:12" ht="30" customHeight="1">
      <c r="A24" s="100" t="s">
        <v>223</v>
      </c>
      <c r="B24" s="188">
        <f>IFERROR(AVERAGE(D30:D31),"")</f>
        <v>20</v>
      </c>
      <c r="C24" s="188">
        <f>IFERROR(AVERAGE(D32:D35),"")</f>
        <v>20</v>
      </c>
      <c r="D24" s="129">
        <f>IFERROR(AVERAGE(D36:D39),"")</f>
        <v>20</v>
      </c>
      <c r="E24" s="129" t="str">
        <f>IFERROR(AVERAGE(D40:D43),"")</f>
        <v/>
      </c>
      <c r="F24" s="129" t="str">
        <f>IFERROR(AVERAGE(D44:D45),"")</f>
        <v/>
      </c>
      <c r="G24" s="129">
        <f>AVERAGE(B24:F24)</f>
        <v>20</v>
      </c>
      <c r="H24" s="97"/>
      <c r="I24" s="20"/>
      <c r="J24" s="20"/>
      <c r="K24" s="20"/>
      <c r="L24" s="14"/>
    </row>
    <row r="25" spans="1:12" ht="30" customHeight="1">
      <c r="A25" s="100" t="s">
        <v>224</v>
      </c>
      <c r="B25" s="103">
        <f>IFERROR(IF(B24/B23&gt;100%,100%,B24/B23),"")</f>
        <v>1</v>
      </c>
      <c r="C25" s="237">
        <f>IFERROR(IF(C24/C23&gt;100%,100%,C24/C23)*1,"")</f>
        <v>1</v>
      </c>
      <c r="D25" s="103">
        <f>IFERROR(IF(D24/D23&gt;100%,100%,D24/D23),"")</f>
        <v>1</v>
      </c>
      <c r="E25" s="103" t="str">
        <f>IFERROR(IF(E24/E23&gt;100%,100%,E24/E23),"")</f>
        <v/>
      </c>
      <c r="F25" s="103" t="str">
        <f>IFERROR(IF(F24/F23&gt;100%,100%,F24/F23),"")</f>
        <v/>
      </c>
      <c r="G25" s="104" t="s">
        <v>225</v>
      </c>
      <c r="H25" s="97"/>
      <c r="I25" s="20"/>
      <c r="J25" s="20"/>
      <c r="K25" s="20"/>
      <c r="L25" s="14"/>
    </row>
    <row r="26" spans="1:12" ht="30" customHeight="1">
      <c r="A26" s="100" t="s">
        <v>226</v>
      </c>
      <c r="B26" s="237">
        <f>IF(((B24/B23)*0.125)&gt;0.125,0.125,(B24/B23)*0.125)</f>
        <v>0.125</v>
      </c>
      <c r="C26" s="237">
        <f>IF(((B24/B23)*0.125)+((C24/C23)*0.25)&gt;0.375,0.375,((B24/B23)*0.125)+((C24/C23)*0.25))</f>
        <v>0.375</v>
      </c>
      <c r="D26" s="103">
        <f>IF(((B24/B23)*0.125)+((C24/C23)*0.25)+((D24/D23)*0.125)&gt;0.5,0.5,((B24/B23)*0.125)+((C24/C23)*0.25))+((D24/D23)*0.125)</f>
        <v>0.5</v>
      </c>
      <c r="E26" s="103"/>
      <c r="F26" s="103"/>
      <c r="G26" s="103">
        <f>MAX(B26:F26)</f>
        <v>0.5</v>
      </c>
      <c r="H26" s="97"/>
      <c r="I26" s="20"/>
      <c r="J26" s="20"/>
      <c r="K26" s="20"/>
      <c r="L26" s="14"/>
    </row>
    <row r="27" spans="1:12" ht="30" customHeight="1">
      <c r="A27" s="106"/>
      <c r="B27" s="92"/>
      <c r="C27" s="92"/>
      <c r="D27" s="92"/>
      <c r="E27" s="92"/>
      <c r="F27" s="92"/>
      <c r="G27" s="92"/>
      <c r="H27" s="107"/>
      <c r="I27" s="107"/>
      <c r="J27" s="107"/>
      <c r="K27" s="20"/>
      <c r="L27" s="14"/>
    </row>
    <row r="28" spans="1:12" ht="30" customHeight="1">
      <c r="A28" s="294" t="s">
        <v>227</v>
      </c>
      <c r="B28" s="295"/>
      <c r="C28" s="295"/>
      <c r="D28" s="295"/>
      <c r="E28" s="295"/>
      <c r="F28" s="295"/>
      <c r="G28" s="295"/>
      <c r="H28" s="295"/>
      <c r="I28" s="295"/>
      <c r="J28" s="295"/>
      <c r="K28" s="97"/>
      <c r="L28" s="14"/>
    </row>
    <row r="29" spans="1:12" ht="30" customHeight="1">
      <c r="A29" s="96" t="s">
        <v>228</v>
      </c>
      <c r="B29" s="96" t="s">
        <v>229</v>
      </c>
      <c r="C29" s="96" t="s">
        <v>230</v>
      </c>
      <c r="D29" s="96" t="s">
        <v>231</v>
      </c>
      <c r="E29" s="96" t="s">
        <v>232</v>
      </c>
      <c r="F29" s="294" t="s">
        <v>233</v>
      </c>
      <c r="G29" s="295"/>
      <c r="H29" s="295"/>
      <c r="I29" s="294" t="s">
        <v>234</v>
      </c>
      <c r="J29" s="295"/>
      <c r="K29" s="97"/>
      <c r="L29" s="14"/>
    </row>
    <row r="30" spans="1:12" ht="221.25" customHeight="1">
      <c r="A30" s="109">
        <v>2024</v>
      </c>
      <c r="B30" s="110" t="s">
        <v>235</v>
      </c>
      <c r="C30" s="184">
        <v>20</v>
      </c>
      <c r="D30" s="189">
        <v>20</v>
      </c>
      <c r="E30" s="192">
        <f>IFERROR(IF(D30/C30&gt;100%,100%,D30/C30),0)</f>
        <v>1</v>
      </c>
      <c r="F30" s="289" t="s">
        <v>347</v>
      </c>
      <c r="G30" s="290"/>
      <c r="H30" s="291"/>
      <c r="I30" s="394" t="s">
        <v>348</v>
      </c>
      <c r="J30" s="395"/>
      <c r="K30" s="97"/>
      <c r="L30" s="14"/>
    </row>
    <row r="31" spans="1:12" ht="317.25" customHeight="1">
      <c r="A31" s="109">
        <v>2024</v>
      </c>
      <c r="B31" s="110" t="s">
        <v>238</v>
      </c>
      <c r="C31" s="184">
        <v>20</v>
      </c>
      <c r="D31" s="189">
        <v>20</v>
      </c>
      <c r="E31" s="192">
        <f t="shared" ref="E31:E45" si="0">IFERROR(IF(D31/C31&gt;100%,100%,D31/C31),0)</f>
        <v>1</v>
      </c>
      <c r="F31" s="289" t="s">
        <v>349</v>
      </c>
      <c r="G31" s="290"/>
      <c r="H31" s="291"/>
      <c r="I31" s="394" t="s">
        <v>350</v>
      </c>
      <c r="J31" s="395"/>
      <c r="K31" s="97"/>
      <c r="L31" s="14"/>
    </row>
    <row r="32" spans="1:12" ht="218.25" customHeight="1">
      <c r="A32" s="109">
        <v>2025</v>
      </c>
      <c r="B32" s="110" t="s">
        <v>240</v>
      </c>
      <c r="C32" s="184">
        <v>20</v>
      </c>
      <c r="D32" s="189">
        <v>20</v>
      </c>
      <c r="E32" s="192">
        <f t="shared" si="0"/>
        <v>1</v>
      </c>
      <c r="F32" s="396" t="s">
        <v>351</v>
      </c>
      <c r="G32" s="397"/>
      <c r="H32" s="398"/>
      <c r="I32" s="292" t="s">
        <v>352</v>
      </c>
      <c r="J32" s="293"/>
      <c r="K32" s="97"/>
      <c r="L32" s="14"/>
    </row>
    <row r="33" spans="1:12" ht="189" customHeight="1">
      <c r="A33" s="109">
        <v>2025</v>
      </c>
      <c r="B33" s="110" t="s">
        <v>242</v>
      </c>
      <c r="C33" s="184">
        <v>20</v>
      </c>
      <c r="D33" s="189">
        <v>20</v>
      </c>
      <c r="E33" s="192">
        <f t="shared" si="0"/>
        <v>1</v>
      </c>
      <c r="F33" s="376" t="s">
        <v>353</v>
      </c>
      <c r="G33" s="377"/>
      <c r="H33" s="378"/>
      <c r="I33" s="287" t="s">
        <v>354</v>
      </c>
      <c r="J33" s="288"/>
      <c r="K33" s="97"/>
      <c r="L33" s="140"/>
    </row>
    <row r="34" spans="1:12" ht="408.75" customHeight="1">
      <c r="A34" s="109">
        <v>2025</v>
      </c>
      <c r="B34" s="110" t="s">
        <v>235</v>
      </c>
      <c r="C34" s="184">
        <v>20</v>
      </c>
      <c r="D34" s="189">
        <v>20</v>
      </c>
      <c r="E34" s="192">
        <f t="shared" si="0"/>
        <v>1</v>
      </c>
      <c r="F34" s="284" t="s">
        <v>355</v>
      </c>
      <c r="G34" s="285"/>
      <c r="H34" s="286"/>
      <c r="I34" s="287" t="s">
        <v>356</v>
      </c>
      <c r="J34" s="288"/>
      <c r="K34" s="97"/>
      <c r="L34" s="14"/>
    </row>
    <row r="35" spans="1:12" ht="409.5" customHeight="1">
      <c r="A35" s="109">
        <v>2025</v>
      </c>
      <c r="B35" s="110" t="s">
        <v>238</v>
      </c>
      <c r="C35" s="184">
        <v>20</v>
      </c>
      <c r="D35" s="189">
        <v>20</v>
      </c>
      <c r="E35" s="192">
        <f t="shared" si="0"/>
        <v>1</v>
      </c>
      <c r="F35" s="296" t="s">
        <v>357</v>
      </c>
      <c r="G35" s="297"/>
      <c r="H35" s="298"/>
      <c r="I35" s="299" t="s">
        <v>358</v>
      </c>
      <c r="J35" s="300"/>
      <c r="K35" s="97"/>
      <c r="L35" s="14"/>
    </row>
    <row r="36" spans="1:12" ht="409.5" customHeight="1">
      <c r="A36" s="109">
        <v>2026</v>
      </c>
      <c r="B36" s="110" t="s">
        <v>240</v>
      </c>
      <c r="C36" s="184">
        <v>20</v>
      </c>
      <c r="D36" s="189">
        <v>20</v>
      </c>
      <c r="E36" s="192">
        <f t="shared" si="0"/>
        <v>1</v>
      </c>
      <c r="F36" s="399" t="s">
        <v>359</v>
      </c>
      <c r="G36" s="400"/>
      <c r="H36" s="401"/>
      <c r="I36" s="402" t="s">
        <v>360</v>
      </c>
      <c r="J36" s="403"/>
      <c r="K36" s="97"/>
      <c r="L36" s="14"/>
    </row>
    <row r="37" spans="1:12" ht="409.5" customHeight="1">
      <c r="A37" s="109">
        <v>2026</v>
      </c>
      <c r="B37" s="110" t="s">
        <v>242</v>
      </c>
      <c r="C37" s="184">
        <v>20</v>
      </c>
      <c r="D37" s="189">
        <v>20</v>
      </c>
      <c r="E37" s="192">
        <f t="shared" si="0"/>
        <v>1</v>
      </c>
      <c r="F37" s="289" t="s">
        <v>361</v>
      </c>
      <c r="G37" s="290"/>
      <c r="H37" s="291"/>
      <c r="I37" s="404" t="s">
        <v>362</v>
      </c>
      <c r="J37" s="405"/>
      <c r="K37" s="97"/>
      <c r="L37" s="14"/>
    </row>
    <row r="38" spans="1:12" ht="18.75">
      <c r="A38" s="109">
        <v>2026</v>
      </c>
      <c r="B38" s="110" t="s">
        <v>235</v>
      </c>
      <c r="C38" s="184">
        <v>20</v>
      </c>
      <c r="D38" s="189"/>
      <c r="E38" s="192">
        <f t="shared" si="0"/>
        <v>0</v>
      </c>
      <c r="F38" s="289"/>
      <c r="G38" s="290"/>
      <c r="H38" s="291"/>
      <c r="I38" s="406"/>
      <c r="J38" s="407"/>
      <c r="K38" s="97"/>
      <c r="L38" s="14"/>
    </row>
    <row r="39" spans="1:12" ht="18.75" customHeight="1">
      <c r="A39" s="109">
        <v>2026</v>
      </c>
      <c r="B39" s="110" t="s">
        <v>238</v>
      </c>
      <c r="C39" s="184">
        <v>20</v>
      </c>
      <c r="D39" s="189"/>
      <c r="E39" s="192">
        <f t="shared" si="0"/>
        <v>0</v>
      </c>
      <c r="F39" s="289"/>
      <c r="G39" s="290"/>
      <c r="H39" s="291"/>
      <c r="I39" s="408"/>
      <c r="J39" s="409"/>
      <c r="K39" s="97"/>
      <c r="L39" s="14"/>
    </row>
    <row r="40" spans="1:12" ht="18.75">
      <c r="A40" s="109">
        <v>2027</v>
      </c>
      <c r="B40" s="110" t="s">
        <v>240</v>
      </c>
      <c r="C40" s="184">
        <v>20</v>
      </c>
      <c r="D40" s="189"/>
      <c r="E40" s="192">
        <f t="shared" si="0"/>
        <v>0</v>
      </c>
      <c r="F40" s="289"/>
      <c r="G40" s="290"/>
      <c r="H40" s="291"/>
      <c r="I40" s="292"/>
      <c r="J40" s="293"/>
      <c r="K40" s="97"/>
      <c r="L40" s="14"/>
    </row>
    <row r="41" spans="1:12" ht="18.75" customHeight="1">
      <c r="A41" s="109">
        <v>2027</v>
      </c>
      <c r="B41" s="110" t="s">
        <v>242</v>
      </c>
      <c r="C41" s="184">
        <v>20</v>
      </c>
      <c r="D41" s="189"/>
      <c r="E41" s="192">
        <f t="shared" si="0"/>
        <v>0</v>
      </c>
      <c r="F41" s="289"/>
      <c r="G41" s="290"/>
      <c r="H41" s="291"/>
      <c r="I41" s="292"/>
      <c r="J41" s="293"/>
      <c r="K41" s="97"/>
      <c r="L41" s="14"/>
    </row>
    <row r="42" spans="1:12" ht="18.75">
      <c r="A42" s="109">
        <v>2027</v>
      </c>
      <c r="B42" s="110" t="s">
        <v>235</v>
      </c>
      <c r="C42" s="184">
        <v>20</v>
      </c>
      <c r="D42" s="189"/>
      <c r="E42" s="192">
        <f t="shared" si="0"/>
        <v>0</v>
      </c>
      <c r="F42" s="289"/>
      <c r="G42" s="290"/>
      <c r="H42" s="291"/>
      <c r="I42" s="292"/>
      <c r="J42" s="293"/>
      <c r="K42" s="97"/>
      <c r="L42" s="14"/>
    </row>
    <row r="43" spans="1:12" ht="18.75" customHeight="1">
      <c r="A43" s="109">
        <v>2027</v>
      </c>
      <c r="B43" s="110" t="s">
        <v>238</v>
      </c>
      <c r="C43" s="184">
        <v>20</v>
      </c>
      <c r="D43" s="189"/>
      <c r="E43" s="192">
        <f t="shared" si="0"/>
        <v>0</v>
      </c>
      <c r="F43" s="289"/>
      <c r="G43" s="290"/>
      <c r="H43" s="291"/>
      <c r="I43" s="292"/>
      <c r="J43" s="293"/>
      <c r="K43" s="97"/>
      <c r="L43" s="14"/>
    </row>
    <row r="44" spans="1:12" ht="18.75">
      <c r="A44" s="109">
        <v>2028</v>
      </c>
      <c r="B44" s="110" t="s">
        <v>240</v>
      </c>
      <c r="C44" s="184">
        <v>20</v>
      </c>
      <c r="D44" s="189"/>
      <c r="E44" s="192">
        <f t="shared" si="0"/>
        <v>0</v>
      </c>
      <c r="F44" s="289"/>
      <c r="G44" s="290"/>
      <c r="H44" s="291"/>
      <c r="I44" s="292"/>
      <c r="J44" s="293"/>
      <c r="K44" s="97"/>
      <c r="L44" s="14"/>
    </row>
    <row r="45" spans="1:12" ht="18.75" customHeight="1">
      <c r="A45" s="109">
        <v>2028</v>
      </c>
      <c r="B45" s="110" t="s">
        <v>242</v>
      </c>
      <c r="C45" s="184">
        <v>20</v>
      </c>
      <c r="D45" s="189"/>
      <c r="E45" s="192">
        <f t="shared" si="0"/>
        <v>0</v>
      </c>
      <c r="F45" s="289"/>
      <c r="G45" s="290"/>
      <c r="H45" s="291"/>
      <c r="I45" s="292"/>
      <c r="J45" s="293"/>
      <c r="K45" s="141"/>
      <c r="L45" s="56"/>
    </row>
  </sheetData>
  <mergeCells count="51">
    <mergeCell ref="F29:H29"/>
    <mergeCell ref="I29:J29"/>
    <mergeCell ref="A28:J28"/>
    <mergeCell ref="B11:J11"/>
    <mergeCell ref="B12:J12"/>
    <mergeCell ref="B19:J19"/>
    <mergeCell ref="B21:G21"/>
    <mergeCell ref="B13:J13"/>
    <mergeCell ref="B14:J14"/>
    <mergeCell ref="B15:J15"/>
    <mergeCell ref="B16:J16"/>
    <mergeCell ref="B17:J17"/>
    <mergeCell ref="B18:J18"/>
    <mergeCell ref="C9:J9"/>
    <mergeCell ref="C1:H4"/>
    <mergeCell ref="B6:J6"/>
    <mergeCell ref="B8:J8"/>
    <mergeCell ref="B10:J10"/>
    <mergeCell ref="B7:J7"/>
    <mergeCell ref="F39:H39"/>
    <mergeCell ref="I39:J39"/>
    <mergeCell ref="F40:H40"/>
    <mergeCell ref="I40:J40"/>
    <mergeCell ref="F41:H41"/>
    <mergeCell ref="F36:H36"/>
    <mergeCell ref="I36:J36"/>
    <mergeCell ref="F37:H37"/>
    <mergeCell ref="I37:J37"/>
    <mergeCell ref="F38:H38"/>
    <mergeCell ref="I38:J38"/>
    <mergeCell ref="F30:H30"/>
    <mergeCell ref="I30:J30"/>
    <mergeCell ref="F31:H31"/>
    <mergeCell ref="I31:J31"/>
    <mergeCell ref="F32:H32"/>
    <mergeCell ref="I32:J32"/>
    <mergeCell ref="F33:H33"/>
    <mergeCell ref="I33:J33"/>
    <mergeCell ref="F34:H34"/>
    <mergeCell ref="I34:J34"/>
    <mergeCell ref="F35:H35"/>
    <mergeCell ref="I35:J35"/>
    <mergeCell ref="F44:H44"/>
    <mergeCell ref="I44:J44"/>
    <mergeCell ref="F45:H45"/>
    <mergeCell ref="I45:J45"/>
    <mergeCell ref="I41:J41"/>
    <mergeCell ref="F42:H42"/>
    <mergeCell ref="I42:J42"/>
    <mergeCell ref="F43:H43"/>
    <mergeCell ref="I43:J43"/>
  </mergeCells>
  <pageMargins left="0.7" right="0.7" top="0.75" bottom="0.75" header="0.3" footer="0.3"/>
  <pageSetup scale="43" orientation="portrait"/>
  <headerFooter>
    <oddFooter>&amp;C&amp;"Helvetica Neue,Regular"&amp;12&amp;K000000&amp;P</oddFooter>
  </headerFooter>
  <ignoredErrors>
    <ignoredError sqref="J3:J4" numberStoredAsText="1"/>
    <ignoredError sqref="G25 D24:G24" formulaRange="1"/>
  </ignoredError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45"/>
  <sheetViews>
    <sheetView showGridLines="0" topLeftCell="A15" workbookViewId="0">
      <selection activeCell="D24" sqref="D24"/>
    </sheetView>
  </sheetViews>
  <sheetFormatPr baseColWidth="10" defaultColWidth="11.42578125" defaultRowHeight="15" customHeight="1"/>
  <cols>
    <col min="1" max="1" width="45.85546875" style="1" customWidth="1"/>
    <col min="2" max="10" width="21.42578125" style="1" customWidth="1"/>
    <col min="11" max="11" width="11.42578125" style="1" customWidth="1"/>
    <col min="12" max="16384" width="11.42578125" style="1"/>
  </cols>
  <sheetData>
    <row r="1" spans="1:10" ht="23.25" customHeight="1">
      <c r="A1" s="114"/>
      <c r="B1" s="76"/>
      <c r="C1" s="301" t="s">
        <v>189</v>
      </c>
      <c r="D1" s="302"/>
      <c r="E1" s="302"/>
      <c r="F1" s="302"/>
      <c r="G1" s="302"/>
      <c r="H1" s="302"/>
      <c r="I1" s="77" t="s">
        <v>1</v>
      </c>
      <c r="J1" s="78" t="s">
        <v>2</v>
      </c>
    </row>
    <row r="2" spans="1:10" ht="22.5" customHeight="1">
      <c r="A2" s="116"/>
      <c r="B2" s="79"/>
      <c r="C2" s="303"/>
      <c r="D2" s="303"/>
      <c r="E2" s="303"/>
      <c r="F2" s="303"/>
      <c r="G2" s="303"/>
      <c r="H2" s="303"/>
      <c r="I2" s="80" t="s">
        <v>3</v>
      </c>
      <c r="J2" s="81">
        <v>4</v>
      </c>
    </row>
    <row r="3" spans="1:10" ht="22.5" customHeight="1">
      <c r="A3" s="116"/>
      <c r="B3" s="79"/>
      <c r="C3" s="303"/>
      <c r="D3" s="303"/>
      <c r="E3" s="303"/>
      <c r="F3" s="303"/>
      <c r="G3" s="303"/>
      <c r="H3" s="303"/>
      <c r="I3" s="80" t="s">
        <v>4</v>
      </c>
      <c r="J3" s="179" t="s">
        <v>5</v>
      </c>
    </row>
    <row r="4" spans="1:10" ht="22.5" customHeight="1">
      <c r="A4" s="117"/>
      <c r="B4" s="118"/>
      <c r="C4" s="360"/>
      <c r="D4" s="360"/>
      <c r="E4" s="360"/>
      <c r="F4" s="360"/>
      <c r="G4" s="360"/>
      <c r="H4" s="360"/>
      <c r="I4" s="83" t="s">
        <v>6</v>
      </c>
      <c r="J4" s="180" t="s">
        <v>7</v>
      </c>
    </row>
    <row r="5" spans="1:10" ht="30" customHeight="1">
      <c r="A5" s="119"/>
      <c r="B5" s="120"/>
      <c r="C5" s="120"/>
      <c r="D5" s="120"/>
      <c r="E5" s="120"/>
      <c r="F5" s="120"/>
      <c r="G5" s="120"/>
      <c r="H5" s="120"/>
      <c r="I5" s="86"/>
      <c r="J5" s="121"/>
    </row>
    <row r="6" spans="1:10" ht="30" customHeight="1">
      <c r="A6" s="88" t="s">
        <v>127</v>
      </c>
      <c r="B6" s="305" t="s">
        <v>47</v>
      </c>
      <c r="C6" s="306"/>
      <c r="D6" s="306"/>
      <c r="E6" s="306"/>
      <c r="F6" s="306"/>
      <c r="G6" s="306"/>
      <c r="H6" s="306"/>
      <c r="I6" s="306"/>
      <c r="J6" s="306"/>
    </row>
    <row r="7" spans="1:10" ht="30" customHeight="1">
      <c r="A7" s="258" t="s">
        <v>190</v>
      </c>
      <c r="B7" s="314" t="s">
        <v>363</v>
      </c>
      <c r="C7" s="315"/>
      <c r="D7" s="315"/>
      <c r="E7" s="315"/>
      <c r="F7" s="315"/>
      <c r="G7" s="315"/>
      <c r="H7" s="315"/>
      <c r="I7" s="315"/>
      <c r="J7" s="315"/>
    </row>
    <row r="8" spans="1:10" ht="30" customHeight="1">
      <c r="A8" s="88" t="s">
        <v>192</v>
      </c>
      <c r="B8" s="305" t="s">
        <v>295</v>
      </c>
      <c r="C8" s="306"/>
      <c r="D8" s="306"/>
      <c r="E8" s="306"/>
      <c r="F8" s="306"/>
      <c r="G8" s="306"/>
      <c r="H8" s="306"/>
      <c r="I8" s="306"/>
      <c r="J8" s="306"/>
    </row>
    <row r="9" spans="1:10" ht="30" customHeight="1">
      <c r="A9" s="88" t="s">
        <v>194</v>
      </c>
      <c r="B9" s="90" t="s">
        <v>364</v>
      </c>
      <c r="C9" s="307" t="s">
        <v>365</v>
      </c>
      <c r="D9" s="308"/>
      <c r="E9" s="308"/>
      <c r="F9" s="308"/>
      <c r="G9" s="308"/>
      <c r="H9" s="308"/>
      <c r="I9" s="308"/>
      <c r="J9" s="309"/>
    </row>
    <row r="10" spans="1:10" ht="30" customHeight="1">
      <c r="A10" s="88" t="s">
        <v>197</v>
      </c>
      <c r="B10" s="305" t="s">
        <v>366</v>
      </c>
      <c r="C10" s="306"/>
      <c r="D10" s="306"/>
      <c r="E10" s="306"/>
      <c r="F10" s="306"/>
      <c r="G10" s="306"/>
      <c r="H10" s="306"/>
      <c r="I10" s="306"/>
      <c r="J10" s="306"/>
    </row>
    <row r="11" spans="1:10" ht="30" customHeight="1">
      <c r="A11" s="88" t="s">
        <v>199</v>
      </c>
      <c r="B11" s="305" t="s">
        <v>367</v>
      </c>
      <c r="C11" s="306"/>
      <c r="D11" s="306"/>
      <c r="E11" s="306"/>
      <c r="F11" s="306"/>
      <c r="G11" s="306"/>
      <c r="H11" s="306"/>
      <c r="I11" s="306"/>
      <c r="J11" s="306"/>
    </row>
    <row r="12" spans="1:10" ht="30" customHeight="1">
      <c r="A12" s="88" t="s">
        <v>200</v>
      </c>
      <c r="B12" s="305" t="s">
        <v>251</v>
      </c>
      <c r="C12" s="306"/>
      <c r="D12" s="306"/>
      <c r="E12" s="306"/>
      <c r="F12" s="306"/>
      <c r="G12" s="306"/>
      <c r="H12" s="306"/>
      <c r="I12" s="306"/>
      <c r="J12" s="306"/>
    </row>
    <row r="13" spans="1:10" ht="30" customHeight="1">
      <c r="A13" s="88" t="s">
        <v>202</v>
      </c>
      <c r="B13" s="305" t="s">
        <v>203</v>
      </c>
      <c r="C13" s="306"/>
      <c r="D13" s="306"/>
      <c r="E13" s="306"/>
      <c r="F13" s="306"/>
      <c r="G13" s="306"/>
      <c r="H13" s="306"/>
      <c r="I13" s="306"/>
      <c r="J13" s="306"/>
    </row>
    <row r="14" spans="1:10" ht="30" customHeight="1">
      <c r="A14" s="88" t="s">
        <v>204</v>
      </c>
      <c r="B14" s="311" t="s">
        <v>205</v>
      </c>
      <c r="C14" s="312"/>
      <c r="D14" s="312"/>
      <c r="E14" s="312"/>
      <c r="F14" s="312"/>
      <c r="G14" s="312"/>
      <c r="H14" s="312"/>
      <c r="I14" s="312"/>
      <c r="J14" s="313"/>
    </row>
    <row r="15" spans="1:10" ht="30" customHeight="1">
      <c r="A15" s="88" t="s">
        <v>206</v>
      </c>
      <c r="B15" s="305" t="s">
        <v>368</v>
      </c>
      <c r="C15" s="306"/>
      <c r="D15" s="306"/>
      <c r="E15" s="306"/>
      <c r="F15" s="306"/>
      <c r="G15" s="306"/>
      <c r="H15" s="306"/>
      <c r="I15" s="306"/>
      <c r="J15" s="306"/>
    </row>
    <row r="16" spans="1:10" ht="30" customHeight="1">
      <c r="A16" s="88" t="s">
        <v>208</v>
      </c>
      <c r="B16" s="305" t="s">
        <v>369</v>
      </c>
      <c r="C16" s="306"/>
      <c r="D16" s="306"/>
      <c r="E16" s="306"/>
      <c r="F16" s="306"/>
      <c r="G16" s="306"/>
      <c r="H16" s="306"/>
      <c r="I16" s="306"/>
      <c r="J16" s="306"/>
    </row>
    <row r="17" spans="1:10" ht="30" customHeight="1">
      <c r="A17" s="88" t="s">
        <v>210</v>
      </c>
      <c r="B17" s="305" t="s">
        <v>370</v>
      </c>
      <c r="C17" s="306"/>
      <c r="D17" s="306"/>
      <c r="E17" s="306"/>
      <c r="F17" s="306"/>
      <c r="G17" s="306"/>
      <c r="H17" s="306"/>
      <c r="I17" s="306"/>
      <c r="J17" s="306"/>
    </row>
    <row r="18" spans="1:10" ht="30" customHeight="1">
      <c r="A18" s="88" t="s">
        <v>212</v>
      </c>
      <c r="B18" s="305" t="s">
        <v>371</v>
      </c>
      <c r="C18" s="306"/>
      <c r="D18" s="306"/>
      <c r="E18" s="306"/>
      <c r="F18" s="375"/>
      <c r="G18" s="306"/>
      <c r="H18" s="306"/>
      <c r="I18" s="306"/>
      <c r="J18" s="306"/>
    </row>
    <row r="19" spans="1:10" ht="30" customHeight="1">
      <c r="A19" s="88" t="s">
        <v>213</v>
      </c>
      <c r="B19" s="305" t="s">
        <v>372</v>
      </c>
      <c r="C19" s="306"/>
      <c r="D19" s="306"/>
      <c r="E19" s="306"/>
      <c r="F19" s="306"/>
      <c r="G19" s="306"/>
      <c r="H19" s="306"/>
      <c r="I19" s="306"/>
      <c r="J19" s="306"/>
    </row>
    <row r="20" spans="1:10" ht="30" customHeight="1">
      <c r="A20" s="91"/>
      <c r="B20" s="124"/>
      <c r="C20" s="124"/>
      <c r="D20" s="124"/>
      <c r="E20" s="124"/>
      <c r="F20" s="124"/>
      <c r="G20" s="124"/>
      <c r="H20" s="125"/>
      <c r="I20" s="125"/>
      <c r="J20" s="136"/>
    </row>
    <row r="21" spans="1:10" ht="30" customHeight="1">
      <c r="A21" s="95"/>
      <c r="B21" s="294" t="s">
        <v>215</v>
      </c>
      <c r="C21" s="295"/>
      <c r="D21" s="295"/>
      <c r="E21" s="295"/>
      <c r="F21" s="295"/>
      <c r="G21" s="295"/>
      <c r="H21" s="127"/>
      <c r="I21" s="128"/>
      <c r="J21" s="137"/>
    </row>
    <row r="22" spans="1:10" ht="30" customHeight="1">
      <c r="A22" s="98"/>
      <c r="B22" s="99" t="s">
        <v>216</v>
      </c>
      <c r="C22" s="99" t="s">
        <v>217</v>
      </c>
      <c r="D22" s="99" t="s">
        <v>218</v>
      </c>
      <c r="E22" s="99" t="s">
        <v>219</v>
      </c>
      <c r="F22" s="99" t="s">
        <v>220</v>
      </c>
      <c r="G22" s="99" t="s">
        <v>221</v>
      </c>
      <c r="H22" s="127"/>
      <c r="I22" s="128"/>
      <c r="J22" s="137"/>
    </row>
    <row r="23" spans="1:10" ht="30" customHeight="1">
      <c r="A23" s="100" t="s">
        <v>222</v>
      </c>
      <c r="B23" s="130">
        <v>1</v>
      </c>
      <c r="C23" s="130">
        <v>1</v>
      </c>
      <c r="D23" s="130">
        <v>1</v>
      </c>
      <c r="E23" s="130">
        <v>1</v>
      </c>
      <c r="F23" s="130">
        <v>1</v>
      </c>
      <c r="G23" s="105">
        <v>1</v>
      </c>
      <c r="H23" s="127"/>
      <c r="I23" s="128"/>
      <c r="J23" s="137"/>
    </row>
    <row r="24" spans="1:10" ht="30" customHeight="1">
      <c r="A24" s="100" t="s">
        <v>223</v>
      </c>
      <c r="B24" s="134">
        <f>IFERROR(AVERAGE(D30:D31),"")</f>
        <v>1</v>
      </c>
      <c r="C24" s="134">
        <f>IFERROR(AVERAGE(D32:D35),"")</f>
        <v>0.9</v>
      </c>
      <c r="D24" s="134">
        <f>IFERROR(AVERAGE(D36:D39),"")</f>
        <v>0.375</v>
      </c>
      <c r="E24" s="134" t="str">
        <f>IFERROR(AVERAGE(D40:D43),"")</f>
        <v/>
      </c>
      <c r="F24" s="134" t="str">
        <f>IFERROR(AVERAGE(D44:D45),"")</f>
        <v/>
      </c>
      <c r="G24" s="195">
        <f>AVERAGE(B24:F24)</f>
        <v>0.7583333333333333</v>
      </c>
      <c r="H24" s="127"/>
      <c r="I24" s="128"/>
      <c r="J24" s="137"/>
    </row>
    <row r="25" spans="1:10" ht="30" customHeight="1">
      <c r="A25" s="100" t="s">
        <v>224</v>
      </c>
      <c r="B25" s="103">
        <f>IFERROR(IF(B24/B23&gt;100%,100%,B24/B23),"")</f>
        <v>1</v>
      </c>
      <c r="C25" s="237">
        <f>IFERROR(IF(C24/C23&gt;100%,100%,C24/C23)*1,"")</f>
        <v>0.9</v>
      </c>
      <c r="D25" s="103">
        <f>IFERROR(IF(D24/D23&gt;100%,100%,D24/D23),"")</f>
        <v>0.375</v>
      </c>
      <c r="E25" s="103" t="str">
        <f>IFERROR(IF(E24/E23&gt;100%,100%,E24/E23),"")</f>
        <v/>
      </c>
      <c r="F25" s="103" t="str">
        <f>IFERROR(IF(F24/F23&gt;100%,100%,F24/F23),"")</f>
        <v/>
      </c>
      <c r="G25" s="104" t="s">
        <v>225</v>
      </c>
      <c r="H25" s="127"/>
      <c r="I25" s="128"/>
      <c r="J25" s="137"/>
    </row>
    <row r="26" spans="1:10" ht="30" customHeight="1">
      <c r="A26" s="100" t="s">
        <v>226</v>
      </c>
      <c r="B26" s="237">
        <f>IF(((B24/B23)*0.125)&gt;0.125,0.125,(B24/B23)*0.125)</f>
        <v>0.125</v>
      </c>
      <c r="C26" s="237">
        <f>IF(((B24/B23)*0.125)+((C24/C23)*0.25)&gt;0.375,0.375,((B24/B23)*0.125)+((C24/C23)*0.25))</f>
        <v>0.35</v>
      </c>
      <c r="D26" s="103">
        <f>IF(((B24/B23)*0.125)+((C24/C23)*0.25)+((D24/D23)*0.125)&gt;0.5,0.5,((B24/B23)*0.125)+((C24/C23)*0.25))+((D24/D23)*0.125)</f>
        <v>0.39687499999999998</v>
      </c>
      <c r="E26" s="103"/>
      <c r="F26" s="103"/>
      <c r="G26" s="103">
        <f>MAX(B26:F26)</f>
        <v>0.39687499999999998</v>
      </c>
      <c r="H26" s="127"/>
      <c r="I26" s="128"/>
      <c r="J26" s="137"/>
    </row>
    <row r="27" spans="1:10" ht="30" customHeight="1">
      <c r="A27" s="131"/>
      <c r="B27" s="124"/>
      <c r="C27" s="124"/>
      <c r="D27" s="124"/>
      <c r="E27" s="124"/>
      <c r="F27" s="124"/>
      <c r="G27" s="124"/>
      <c r="H27" s="132"/>
      <c r="I27" s="132"/>
      <c r="J27" s="138"/>
    </row>
    <row r="28" spans="1:10" ht="30" customHeight="1">
      <c r="A28" s="294" t="s">
        <v>227</v>
      </c>
      <c r="B28" s="295"/>
      <c r="C28" s="295"/>
      <c r="D28" s="295"/>
      <c r="E28" s="295"/>
      <c r="F28" s="295"/>
      <c r="G28" s="295"/>
      <c r="H28" s="295"/>
      <c r="I28" s="295"/>
      <c r="J28" s="295"/>
    </row>
    <row r="29" spans="1:10" ht="30" customHeight="1">
      <c r="A29" s="96" t="s">
        <v>228</v>
      </c>
      <c r="B29" s="96" t="s">
        <v>229</v>
      </c>
      <c r="C29" s="96" t="s">
        <v>230</v>
      </c>
      <c r="D29" s="96" t="s">
        <v>231</v>
      </c>
      <c r="E29" s="96" t="s">
        <v>232</v>
      </c>
      <c r="F29" s="294" t="s">
        <v>233</v>
      </c>
      <c r="G29" s="295"/>
      <c r="H29" s="295"/>
      <c r="I29" s="294" t="s">
        <v>234</v>
      </c>
      <c r="J29" s="295"/>
    </row>
    <row r="30" spans="1:10" ht="202.5" customHeight="1">
      <c r="A30" s="109">
        <v>2024</v>
      </c>
      <c r="B30" s="110" t="s">
        <v>235</v>
      </c>
      <c r="C30" s="238">
        <v>1</v>
      </c>
      <c r="D30" s="245">
        <v>1</v>
      </c>
      <c r="E30" s="236">
        <f>IFERROR(IF(D30/C30&gt;100%,100%,D30/C30),0)</f>
        <v>1</v>
      </c>
      <c r="F30" s="411" t="s">
        <v>373</v>
      </c>
      <c r="G30" s="412"/>
      <c r="H30" s="413"/>
      <c r="I30" s="352" t="s">
        <v>374</v>
      </c>
      <c r="J30" s="353"/>
    </row>
    <row r="31" spans="1:10" ht="214.5" customHeight="1">
      <c r="A31" s="109">
        <v>2024</v>
      </c>
      <c r="B31" s="110" t="s">
        <v>238</v>
      </c>
      <c r="C31" s="238">
        <v>1</v>
      </c>
      <c r="D31" s="245">
        <v>1</v>
      </c>
      <c r="E31" s="236">
        <f t="shared" ref="E31:E45" si="0">IFERROR(IF(D31/C31&gt;100%,100%,D31/C31),0)</f>
        <v>1</v>
      </c>
      <c r="F31" s="396" t="s">
        <v>375</v>
      </c>
      <c r="G31" s="397"/>
      <c r="H31" s="398"/>
      <c r="I31" s="352" t="s">
        <v>376</v>
      </c>
      <c r="J31" s="353"/>
    </row>
    <row r="32" spans="1:10" ht="258.75" customHeight="1">
      <c r="A32" s="109">
        <v>2025</v>
      </c>
      <c r="B32" s="110" t="s">
        <v>240</v>
      </c>
      <c r="C32" s="238">
        <v>1</v>
      </c>
      <c r="D32" s="245">
        <v>1</v>
      </c>
      <c r="E32" s="236">
        <f t="shared" si="0"/>
        <v>1</v>
      </c>
      <c r="F32" s="289" t="s">
        <v>377</v>
      </c>
      <c r="G32" s="290"/>
      <c r="H32" s="291"/>
      <c r="I32" s="352" t="s">
        <v>378</v>
      </c>
      <c r="J32" s="353"/>
    </row>
    <row r="33" spans="1:10" ht="231.75" customHeight="1">
      <c r="A33" s="109">
        <v>2025</v>
      </c>
      <c r="B33" s="110" t="s">
        <v>242</v>
      </c>
      <c r="C33" s="238">
        <v>1</v>
      </c>
      <c r="D33" s="245">
        <v>0.6</v>
      </c>
      <c r="E33" s="236">
        <f t="shared" si="0"/>
        <v>0.6</v>
      </c>
      <c r="F33" s="376" t="s">
        <v>379</v>
      </c>
      <c r="G33" s="377"/>
      <c r="H33" s="378"/>
      <c r="I33" s="377" t="s">
        <v>380</v>
      </c>
      <c r="J33" s="378"/>
    </row>
    <row r="34" spans="1:10" ht="369.75" customHeight="1">
      <c r="A34" s="109">
        <v>2025</v>
      </c>
      <c r="B34" s="110" t="s">
        <v>235</v>
      </c>
      <c r="C34" s="238">
        <v>1</v>
      </c>
      <c r="D34" s="245">
        <v>1</v>
      </c>
      <c r="E34" s="236">
        <f t="shared" si="0"/>
        <v>1</v>
      </c>
      <c r="F34" s="289" t="s">
        <v>381</v>
      </c>
      <c r="G34" s="290"/>
      <c r="H34" s="291"/>
      <c r="I34" s="377" t="s">
        <v>382</v>
      </c>
      <c r="J34" s="378"/>
    </row>
    <row r="35" spans="1:10" ht="115.5" customHeight="1">
      <c r="A35" s="109">
        <v>2025</v>
      </c>
      <c r="B35" s="110" t="s">
        <v>238</v>
      </c>
      <c r="C35" s="238">
        <v>1</v>
      </c>
      <c r="D35" s="245">
        <v>1</v>
      </c>
      <c r="E35" s="236">
        <f t="shared" si="0"/>
        <v>1</v>
      </c>
      <c r="F35" s="289" t="s">
        <v>383</v>
      </c>
      <c r="G35" s="290"/>
      <c r="H35" s="291"/>
      <c r="I35" s="382" t="s">
        <v>384</v>
      </c>
      <c r="J35" s="383"/>
    </row>
    <row r="36" spans="1:10" ht="86.25" customHeight="1">
      <c r="A36" s="109">
        <v>2026</v>
      </c>
      <c r="B36" s="110" t="s">
        <v>240</v>
      </c>
      <c r="C36" s="238">
        <v>1</v>
      </c>
      <c r="D36" s="245">
        <v>0.25</v>
      </c>
      <c r="E36" s="236">
        <f t="shared" si="0"/>
        <v>0.25</v>
      </c>
      <c r="F36" s="289" t="s">
        <v>385</v>
      </c>
      <c r="G36" s="290"/>
      <c r="H36" s="291"/>
      <c r="I36" s="352" t="s">
        <v>386</v>
      </c>
      <c r="J36" s="353"/>
    </row>
    <row r="37" spans="1:10" ht="408" customHeight="1">
      <c r="A37" s="109">
        <v>2026</v>
      </c>
      <c r="B37" s="110" t="s">
        <v>242</v>
      </c>
      <c r="C37" s="238">
        <v>1</v>
      </c>
      <c r="D37" s="238">
        <v>0.5</v>
      </c>
      <c r="E37" s="236">
        <f t="shared" ref="E37:E43" si="1">IFERROR(IF(D37/C37&gt;100%,100%,D37/C37),0)</f>
        <v>0.5</v>
      </c>
      <c r="F37" s="289" t="s">
        <v>387</v>
      </c>
      <c r="G37" s="290"/>
      <c r="H37" s="291"/>
      <c r="I37" s="352" t="s">
        <v>388</v>
      </c>
      <c r="J37" s="353"/>
    </row>
    <row r="38" spans="1:10" ht="18.75" customHeight="1">
      <c r="A38" s="109">
        <v>2026</v>
      </c>
      <c r="B38" s="110" t="s">
        <v>235</v>
      </c>
      <c r="C38" s="238">
        <v>1</v>
      </c>
      <c r="D38" s="240"/>
      <c r="E38" s="236">
        <f t="shared" si="1"/>
        <v>0</v>
      </c>
      <c r="F38" s="289"/>
      <c r="G38" s="290"/>
      <c r="H38" s="291"/>
      <c r="I38" s="352"/>
      <c r="J38" s="353"/>
    </row>
    <row r="39" spans="1:10" ht="18.75" customHeight="1">
      <c r="A39" s="109">
        <v>2026</v>
      </c>
      <c r="B39" s="110" t="s">
        <v>238</v>
      </c>
      <c r="C39" s="238">
        <v>1</v>
      </c>
      <c r="D39" s="240"/>
      <c r="E39" s="236">
        <f t="shared" si="1"/>
        <v>0</v>
      </c>
      <c r="F39" s="289"/>
      <c r="G39" s="290"/>
      <c r="H39" s="291"/>
      <c r="I39" s="352"/>
      <c r="J39" s="353"/>
    </row>
    <row r="40" spans="1:10" ht="18.75" customHeight="1">
      <c r="A40" s="109">
        <v>2027</v>
      </c>
      <c r="B40" s="110" t="s">
        <v>240</v>
      </c>
      <c r="C40" s="238">
        <v>1</v>
      </c>
      <c r="D40" s="238"/>
      <c r="E40" s="236">
        <f t="shared" si="1"/>
        <v>0</v>
      </c>
      <c r="F40" s="289"/>
      <c r="G40" s="290"/>
      <c r="H40" s="291"/>
      <c r="I40" s="352"/>
      <c r="J40" s="353"/>
    </row>
    <row r="41" spans="1:10" ht="18.75" customHeight="1">
      <c r="A41" s="109">
        <v>2027</v>
      </c>
      <c r="B41" s="110" t="s">
        <v>242</v>
      </c>
      <c r="C41" s="238">
        <v>1</v>
      </c>
      <c r="D41" s="240"/>
      <c r="E41" s="236">
        <f t="shared" si="1"/>
        <v>0</v>
      </c>
      <c r="F41" s="289"/>
      <c r="G41" s="290"/>
      <c r="H41" s="291"/>
      <c r="I41" s="352"/>
      <c r="J41" s="353"/>
    </row>
    <row r="42" spans="1:10" ht="18.75" customHeight="1">
      <c r="A42" s="109">
        <v>2027</v>
      </c>
      <c r="B42" s="110" t="s">
        <v>235</v>
      </c>
      <c r="C42" s="238">
        <v>1</v>
      </c>
      <c r="D42" s="240"/>
      <c r="E42" s="236">
        <f t="shared" si="1"/>
        <v>0</v>
      </c>
      <c r="F42" s="289"/>
      <c r="G42" s="290"/>
      <c r="H42" s="291"/>
      <c r="I42" s="352"/>
      <c r="J42" s="353"/>
    </row>
    <row r="43" spans="1:10" ht="18.75" customHeight="1">
      <c r="A43" s="109">
        <v>2027</v>
      </c>
      <c r="B43" s="110" t="s">
        <v>238</v>
      </c>
      <c r="C43" s="238">
        <v>1</v>
      </c>
      <c r="D43" s="240"/>
      <c r="E43" s="236">
        <f t="shared" si="1"/>
        <v>0</v>
      </c>
      <c r="F43" s="289"/>
      <c r="G43" s="290"/>
      <c r="H43" s="291"/>
      <c r="I43" s="352"/>
      <c r="J43" s="353"/>
    </row>
    <row r="44" spans="1:10" ht="18.75" customHeight="1">
      <c r="A44" s="109">
        <v>2028</v>
      </c>
      <c r="B44" s="110" t="s">
        <v>240</v>
      </c>
      <c r="C44" s="238">
        <v>1</v>
      </c>
      <c r="D44" s="240"/>
      <c r="E44" s="236">
        <f t="shared" si="0"/>
        <v>0</v>
      </c>
      <c r="F44" s="289"/>
      <c r="G44" s="290"/>
      <c r="H44" s="291"/>
      <c r="I44" s="352"/>
      <c r="J44" s="353"/>
    </row>
    <row r="45" spans="1:10" ht="18.75" customHeight="1">
      <c r="A45" s="109">
        <v>2028</v>
      </c>
      <c r="B45" s="110" t="s">
        <v>242</v>
      </c>
      <c r="C45" s="238">
        <v>1</v>
      </c>
      <c r="D45" s="238"/>
      <c r="E45" s="236">
        <f t="shared" si="0"/>
        <v>0</v>
      </c>
      <c r="F45" s="289"/>
      <c r="G45" s="290"/>
      <c r="H45" s="291"/>
      <c r="I45" s="352"/>
      <c r="J45" s="353"/>
    </row>
  </sheetData>
  <mergeCells count="51">
    <mergeCell ref="F29:H29"/>
    <mergeCell ref="I29:J29"/>
    <mergeCell ref="F30:H30"/>
    <mergeCell ref="I30:J30"/>
    <mergeCell ref="F31:H31"/>
    <mergeCell ref="I31:J31"/>
    <mergeCell ref="B19:J19"/>
    <mergeCell ref="B21:G21"/>
    <mergeCell ref="A28:J28"/>
    <mergeCell ref="B16:J16"/>
    <mergeCell ref="B17:J17"/>
    <mergeCell ref="B18:J18"/>
    <mergeCell ref="B11:J11"/>
    <mergeCell ref="B12:J12"/>
    <mergeCell ref="B13:J13"/>
    <mergeCell ref="B14:J14"/>
    <mergeCell ref="B15:J15"/>
    <mergeCell ref="C9:J9"/>
    <mergeCell ref="C1:H4"/>
    <mergeCell ref="B6:J6"/>
    <mergeCell ref="B8:J8"/>
    <mergeCell ref="B10:J10"/>
    <mergeCell ref="B7:J7"/>
    <mergeCell ref="F38:H38"/>
    <mergeCell ref="I38:J38"/>
    <mergeCell ref="F39:H39"/>
    <mergeCell ref="I39:J39"/>
    <mergeCell ref="F40:H40"/>
    <mergeCell ref="I40:J40"/>
    <mergeCell ref="F36:H36"/>
    <mergeCell ref="I35:J35"/>
    <mergeCell ref="I36:J36"/>
    <mergeCell ref="F37:H37"/>
    <mergeCell ref="I37:J37"/>
    <mergeCell ref="F35:H35"/>
    <mergeCell ref="F32:H32"/>
    <mergeCell ref="I32:J32"/>
    <mergeCell ref="F33:H33"/>
    <mergeCell ref="I33:J33"/>
    <mergeCell ref="F34:H34"/>
    <mergeCell ref="I34:J34"/>
    <mergeCell ref="F44:H44"/>
    <mergeCell ref="I44:J44"/>
    <mergeCell ref="F45:H45"/>
    <mergeCell ref="I45:J45"/>
    <mergeCell ref="F41:H41"/>
    <mergeCell ref="I41:J41"/>
    <mergeCell ref="F42:H42"/>
    <mergeCell ref="I42:J42"/>
    <mergeCell ref="F43:H43"/>
    <mergeCell ref="I43:J43"/>
  </mergeCells>
  <pageMargins left="0.7" right="0.7" top="0.75" bottom="0.75" header="0.3" footer="0.3"/>
  <pageSetup orientation="portrait"/>
  <headerFooter>
    <oddFooter>&amp;C&amp;"Helvetica Neue,Regular"&amp;12&amp;K000000&amp;P</oddFooter>
  </headerFooter>
  <ignoredErrors>
    <ignoredError sqref="J3:J4"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9eccd4074f4ecc1b43eae58e59815e77">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1064704957d33cbe06bca652ec563e9b"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d1d2e24-7be0-47eb-a1db-99cc6d75caff">
      <Terms xmlns="http://schemas.microsoft.com/office/infopath/2007/PartnerControls"/>
    </lcf76f155ced4ddcb4097134ff3c332f>
    <TaxCatchAll xmlns="d6eaa91c-3afb-4015-aba1-5ff992c1a5ca" xsi:nil="true"/>
    <_Flow_SignoffStatus xmlns="4d1d2e24-7be0-47eb-a1db-99cc6d75caff" xsi:nil="true"/>
  </documentManagement>
</p:properties>
</file>

<file path=customXml/itemProps1.xml><?xml version="1.0" encoding="utf-8"?>
<ds:datastoreItem xmlns:ds="http://schemas.openxmlformats.org/officeDocument/2006/customXml" ds:itemID="{FD7206F6-CCBB-40AC-83A5-A90768589ED0}">
  <ds:schemaRefs>
    <ds:schemaRef ds:uri="http://schemas.microsoft.com/sharepoint/v3/contenttype/forms"/>
  </ds:schemaRefs>
</ds:datastoreItem>
</file>

<file path=customXml/itemProps2.xml><?xml version="1.0" encoding="utf-8"?>
<ds:datastoreItem xmlns:ds="http://schemas.openxmlformats.org/officeDocument/2006/customXml" ds:itemID="{5FA95BF1-2251-4836-9109-31D6D23A6E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902391-0BB8-4BFA-AE52-BC1A6513A9A9}">
  <ds:schemaRefs>
    <ds:schemaRef ds:uri="http://purl.org/dc/terms/"/>
    <ds:schemaRef ds:uri="d6eaa91c-3afb-4015-aba1-5ff992c1a5ca"/>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infopath/2007/PartnerControls"/>
    <ds:schemaRef ds:uri="4d1d2e24-7be0-47eb-a1db-99cc6d75caff"/>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33</vt:i4>
      </vt:variant>
    </vt:vector>
  </HeadingPairs>
  <TitlesOfParts>
    <vt:vector size="33" baseType="lpstr">
      <vt:lpstr>1. MISIONALES</vt:lpstr>
      <vt:lpstr>2. NO MISIONALES</vt:lpstr>
      <vt:lpstr>3.1.1 OAC EM</vt:lpstr>
      <vt:lpstr>3.1.2 OAC DCE</vt:lpstr>
      <vt:lpstr>3.1.3 SGGD LAB</vt:lpstr>
      <vt:lpstr>3.2.1 DCDS ED</vt:lpstr>
      <vt:lpstr>3.2.2 DAE EAD</vt:lpstr>
      <vt:lpstr>3.2.3 DDH SDH</vt:lpstr>
      <vt:lpstr>3.2.4 SAR SEN</vt:lpstr>
      <vt:lpstr>3.2.5 DDH ADH</vt:lpstr>
      <vt:lpstr>3.2.6 DDH FDH</vt:lpstr>
      <vt:lpstr>3.3.1 DTI PETI</vt:lpstr>
      <vt:lpstr>3.3.2 DJ NOR</vt:lpstr>
      <vt:lpstr>3.3.3 DJ DEF</vt:lpstr>
      <vt:lpstr>3.3.4 OAP GA</vt:lpstr>
      <vt:lpstr>3.3.5 OAP SG</vt:lpstr>
      <vt:lpstr>3.3.6 SGI SAC DP</vt:lpstr>
      <vt:lpstr>3.3.7 SGI SAC TRA</vt:lpstr>
      <vt:lpstr>3.4.1 DGDL POL PUB</vt:lpstr>
      <vt:lpstr>3.4.2 SGL AALL</vt:lpstr>
      <vt:lpstr>3.4.3 DGAEP INFO</vt:lpstr>
      <vt:lpstr>3.4.4 DGP JP</vt:lpstr>
      <vt:lpstr>3.4.5 DGP IVC</vt:lpstr>
      <vt:lpstr>3.5.1 DGTH PINT</vt:lpstr>
      <vt:lpstr>3.5.2 OAP GESCO</vt:lpstr>
      <vt:lpstr>3.5.3 OAP ESTA</vt:lpstr>
      <vt:lpstr>3.5.4 SGL CGL</vt:lpstr>
      <vt:lpstr>3.5.5 SGGD OBS</vt:lpstr>
      <vt:lpstr>3.5.6 DRP AT</vt:lpstr>
      <vt:lpstr>4. OBJETIVOS ESTRATÉGICOS</vt:lpstr>
      <vt:lpstr>VERSIONES</vt:lpstr>
      <vt:lpstr>Instrucciones diligenciamiento</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Heidi Vanessa Saray Guataquira</cp:lastModifiedBy>
  <cp:revision/>
  <dcterms:created xsi:type="dcterms:W3CDTF">2024-12-30T19:41:18Z</dcterms:created>
  <dcterms:modified xsi:type="dcterms:W3CDTF">2026-08-24T20:08:13Z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