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5"/>
  <workbookPr defaultThemeVersion="166925"/>
  <mc:AlternateContent xmlns:mc="http://schemas.openxmlformats.org/markup-compatibility/2006">
    <mc:Choice Requires="x15">
      <x15ac:absPath xmlns:x15ac="http://schemas.microsoft.com/office/spreadsheetml/2010/11/ac" url="/Users/chechosasa/Downloads/"/>
    </mc:Choice>
  </mc:AlternateContent>
  <xr:revisionPtr revIDLastSave="0" documentId="13_ncr:1_{87CBEEBF-10D2-B94F-95D5-45F01F788F99}" xr6:coauthVersionLast="47" xr6:coauthVersionMax="47" xr10:uidLastSave="{00000000-0000-0000-0000-000000000000}"/>
  <bookViews>
    <workbookView xWindow="0" yWindow="660" windowWidth="29040" windowHeight="15720" activeTab="1" xr2:uid="{00000000-000D-0000-FFFF-FFFF00000000}"/>
  </bookViews>
  <sheets>
    <sheet name="Hoja1" sheetId="6" state="hidden" r:id="rId1"/>
    <sheet name="2023" sheetId="2" r:id="rId2"/>
  </sheets>
  <definedNames>
    <definedName name="_xlnm._FilterDatabase" localSheetId="1" hidden="1">'2023'!$A$2:$CI$2</definedName>
    <definedName name="incBuyerDossierDetaillnkRequestReferen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 i="2" l="1"/>
  <c r="BL141" i="2"/>
  <c r="BL135" i="2"/>
  <c r="BL150" i="2"/>
  <c r="BL29" i="2"/>
  <c r="BL17" i="2"/>
  <c r="BL15" i="2"/>
  <c r="AI16" i="2"/>
  <c r="AJ16" i="2"/>
  <c r="AI17" i="2"/>
  <c r="AJ17" i="2"/>
  <c r="AI18" i="2"/>
  <c r="AJ18" i="2"/>
  <c r="AI19" i="2"/>
  <c r="AJ19" i="2"/>
  <c r="AI20" i="2"/>
  <c r="AJ20" i="2"/>
  <c r="AI21" i="2"/>
  <c r="AJ21" i="2"/>
  <c r="AI22" i="2"/>
  <c r="AJ22" i="2"/>
  <c r="AI23" i="2"/>
  <c r="AJ23" i="2"/>
  <c r="AI24" i="2"/>
  <c r="AJ24" i="2"/>
  <c r="AI25" i="2"/>
  <c r="AJ25" i="2"/>
  <c r="AI26" i="2"/>
  <c r="AJ26" i="2"/>
  <c r="AI27" i="2"/>
  <c r="AJ27" i="2"/>
  <c r="AI28" i="2"/>
  <c r="AJ28" i="2"/>
  <c r="AI29" i="2"/>
  <c r="AJ29" i="2"/>
  <c r="AI30" i="2"/>
  <c r="AJ30" i="2"/>
  <c r="AI31" i="2"/>
  <c r="AJ31" i="2"/>
  <c r="AI32" i="2"/>
  <c r="AJ32" i="2"/>
  <c r="AI33" i="2"/>
  <c r="AJ33" i="2"/>
  <c r="AI34" i="2"/>
  <c r="AJ34" i="2"/>
  <c r="AI35" i="2"/>
  <c r="AJ35" i="2"/>
  <c r="AI36" i="2"/>
  <c r="AJ36" i="2"/>
  <c r="AI37" i="2"/>
  <c r="AJ37" i="2"/>
  <c r="AI38" i="2"/>
  <c r="AJ38" i="2"/>
  <c r="AI39" i="2"/>
  <c r="AJ39" i="2"/>
  <c r="AI40" i="2"/>
  <c r="AJ40" i="2"/>
  <c r="AI41" i="2"/>
  <c r="AJ41" i="2"/>
  <c r="AI42" i="2"/>
  <c r="AJ42" i="2"/>
  <c r="AI43" i="2"/>
  <c r="AJ43" i="2"/>
  <c r="AI44" i="2"/>
  <c r="AJ44" i="2"/>
  <c r="AI45" i="2"/>
  <c r="AJ45" i="2"/>
  <c r="AI46" i="2"/>
  <c r="AJ46" i="2"/>
  <c r="AI47" i="2"/>
  <c r="AJ47" i="2"/>
  <c r="AI48" i="2"/>
  <c r="AJ48" i="2"/>
  <c r="AI49" i="2"/>
  <c r="AJ49" i="2"/>
  <c r="AI50" i="2"/>
  <c r="AJ50" i="2"/>
  <c r="AI51" i="2"/>
  <c r="AJ51" i="2"/>
  <c r="AI52" i="2"/>
  <c r="AJ52" i="2"/>
  <c r="AI53" i="2"/>
  <c r="AJ53" i="2"/>
  <c r="AI54" i="2"/>
  <c r="AJ54" i="2"/>
  <c r="AI55" i="2"/>
  <c r="AJ55" i="2"/>
  <c r="AI56" i="2"/>
  <c r="AJ56" i="2"/>
  <c r="AI57" i="2"/>
  <c r="AJ57" i="2"/>
  <c r="AI58" i="2"/>
  <c r="AJ58" i="2"/>
  <c r="AI59" i="2"/>
  <c r="AJ59" i="2"/>
  <c r="AI60" i="2"/>
  <c r="AJ60" i="2"/>
  <c r="AI61" i="2"/>
  <c r="AJ61" i="2"/>
  <c r="AI62" i="2"/>
  <c r="AJ62" i="2"/>
  <c r="AI63" i="2"/>
  <c r="AJ63" i="2"/>
  <c r="AI64" i="2"/>
  <c r="AJ64" i="2"/>
  <c r="AI65" i="2"/>
  <c r="AJ65" i="2"/>
  <c r="AI66" i="2"/>
  <c r="AJ66" i="2"/>
  <c r="AI67" i="2"/>
  <c r="AJ67" i="2"/>
  <c r="AI68" i="2"/>
  <c r="AJ68" i="2"/>
  <c r="AI69" i="2"/>
  <c r="AJ69" i="2"/>
  <c r="AI70" i="2"/>
  <c r="AJ70" i="2"/>
  <c r="AI71" i="2"/>
  <c r="AJ71" i="2"/>
  <c r="AI72" i="2"/>
  <c r="AJ72" i="2"/>
  <c r="AI73" i="2"/>
  <c r="AJ73" i="2"/>
  <c r="AI74" i="2"/>
  <c r="AJ74" i="2"/>
  <c r="AI75" i="2"/>
  <c r="AJ75" i="2"/>
  <c r="AI76" i="2"/>
  <c r="AJ76" i="2"/>
  <c r="AI77" i="2"/>
  <c r="AJ77" i="2"/>
  <c r="AI78" i="2"/>
  <c r="AJ78" i="2"/>
  <c r="AI79" i="2"/>
  <c r="AJ79" i="2"/>
  <c r="AI80" i="2"/>
  <c r="AJ80" i="2"/>
  <c r="AI81" i="2"/>
  <c r="AJ81" i="2"/>
  <c r="AI82" i="2"/>
  <c r="AJ82" i="2"/>
  <c r="AI83" i="2"/>
  <c r="AJ83" i="2"/>
  <c r="AI84" i="2"/>
  <c r="AJ84" i="2"/>
  <c r="AI85" i="2"/>
  <c r="AJ85" i="2"/>
  <c r="AI86" i="2"/>
  <c r="AJ86" i="2"/>
  <c r="AI87" i="2"/>
  <c r="AJ87" i="2"/>
  <c r="AI88" i="2"/>
  <c r="AJ88" i="2"/>
  <c r="AI89" i="2"/>
  <c r="AJ89" i="2"/>
  <c r="AI90" i="2"/>
  <c r="AJ90" i="2"/>
  <c r="AI91" i="2"/>
  <c r="AJ91" i="2"/>
  <c r="AI92" i="2"/>
  <c r="AJ92" i="2"/>
  <c r="AI93" i="2"/>
  <c r="AJ93" i="2"/>
  <c r="AI94" i="2"/>
  <c r="AJ94" i="2"/>
  <c r="AI95" i="2"/>
  <c r="AJ95" i="2"/>
  <c r="AI96" i="2"/>
  <c r="AJ96" i="2"/>
  <c r="AI97" i="2"/>
  <c r="AJ97" i="2"/>
  <c r="AI98" i="2"/>
  <c r="AJ98" i="2"/>
  <c r="AI99" i="2"/>
  <c r="AJ99" i="2"/>
  <c r="AI100" i="2"/>
  <c r="AJ100" i="2"/>
  <c r="AI101" i="2"/>
  <c r="AJ101" i="2"/>
  <c r="AI102" i="2"/>
  <c r="AJ102" i="2"/>
  <c r="AI103" i="2"/>
  <c r="AJ103" i="2"/>
  <c r="AI104" i="2"/>
  <c r="AJ104" i="2"/>
  <c r="AI105" i="2"/>
  <c r="AJ105" i="2"/>
  <c r="AI106" i="2"/>
  <c r="AJ106" i="2"/>
  <c r="AI107" i="2"/>
  <c r="AJ107" i="2"/>
  <c r="AI108" i="2"/>
  <c r="AJ108" i="2"/>
  <c r="AI109" i="2"/>
  <c r="AJ109" i="2"/>
  <c r="AI110" i="2"/>
  <c r="AJ110" i="2"/>
  <c r="AI111" i="2"/>
  <c r="AJ111" i="2"/>
  <c r="AI112" i="2"/>
  <c r="AJ112" i="2"/>
  <c r="AI113" i="2"/>
  <c r="AJ113" i="2"/>
  <c r="AI114" i="2"/>
  <c r="AJ114" i="2"/>
  <c r="AI115" i="2"/>
  <c r="AJ115" i="2"/>
  <c r="AI116" i="2"/>
  <c r="AJ116" i="2"/>
  <c r="AI117" i="2"/>
  <c r="AJ117" i="2"/>
  <c r="AI118" i="2"/>
  <c r="AJ118" i="2"/>
  <c r="AI119" i="2"/>
  <c r="AJ119" i="2"/>
  <c r="AI15" i="2"/>
  <c r="AJ15" i="2"/>
  <c r="AI5" i="2"/>
  <c r="BL6" i="2"/>
  <c r="BL8" i="2"/>
  <c r="BL10" i="2"/>
  <c r="BL11" i="2"/>
  <c r="BL13" i="2"/>
  <c r="BL14" i="2"/>
  <c r="BL18" i="2"/>
  <c r="BL19" i="2"/>
  <c r="BL20" i="2"/>
  <c r="BL21" i="2"/>
  <c r="BL22" i="2"/>
  <c r="BL23" i="2"/>
  <c r="BL24" i="2"/>
  <c r="BL25" i="2"/>
  <c r="BL26" i="2"/>
  <c r="BL27" i="2"/>
  <c r="BL28" i="2"/>
  <c r="BL30" i="2"/>
  <c r="BL31" i="2"/>
  <c r="BL33" i="2"/>
  <c r="BL34" i="2"/>
  <c r="BL35" i="2"/>
  <c r="BL36" i="2"/>
  <c r="BL38" i="2"/>
  <c r="BL39" i="2"/>
  <c r="BL40" i="2"/>
  <c r="BL41" i="2"/>
  <c r="BL42" i="2"/>
  <c r="BL43" i="2"/>
  <c r="BL44" i="2"/>
  <c r="BL45" i="2"/>
  <c r="BL46" i="2"/>
  <c r="BL47" i="2"/>
  <c r="BL48" i="2"/>
  <c r="BL49" i="2"/>
  <c r="BL50" i="2"/>
  <c r="BL51" i="2"/>
  <c r="BL52" i="2"/>
  <c r="BL53" i="2"/>
  <c r="AJ394" i="2"/>
  <c r="AI394" i="2" s="1"/>
  <c r="AJ386" i="2"/>
  <c r="AI386" i="2" s="1"/>
  <c r="CH152" i="2"/>
  <c r="AJ370" i="2"/>
  <c r="AI370" i="2"/>
  <c r="AJ371" i="2"/>
  <c r="AI371" i="2"/>
  <c r="AJ372" i="2"/>
  <c r="AI372" i="2"/>
  <c r="AJ373" i="2"/>
  <c r="AI373" i="2"/>
  <c r="AJ374" i="2"/>
  <c r="AI374" i="2"/>
  <c r="AI375" i="2"/>
  <c r="AJ375" i="2"/>
  <c r="AJ376" i="2"/>
  <c r="AI376" i="2"/>
  <c r="AI377" i="2"/>
  <c r="AJ377" i="2"/>
  <c r="AI378" i="2"/>
  <c r="AJ378" i="2"/>
  <c r="AJ369" i="2"/>
  <c r="AI369" i="2"/>
  <c r="CH295" i="2"/>
  <c r="CH292" i="2"/>
  <c r="CH290" i="2"/>
  <c r="CH289" i="2"/>
  <c r="CH286" i="2"/>
  <c r="CH278" i="2"/>
  <c r="CH277" i="2"/>
  <c r="CH276" i="2"/>
  <c r="CH274" i="2"/>
  <c r="CH269" i="2"/>
  <c r="CH268" i="2"/>
  <c r="CH256" i="2"/>
  <c r="CH253" i="2"/>
  <c r="CH244" i="2"/>
  <c r="CH231" i="2"/>
  <c r="CH230" i="2"/>
  <c r="CH224" i="2"/>
  <c r="CH211" i="2"/>
  <c r="CH198" i="2"/>
  <c r="CH187" i="2"/>
  <c r="CH147" i="2"/>
  <c r="CH123" i="2"/>
  <c r="CH47" i="2"/>
  <c r="CH38" i="2"/>
  <c r="CH37" i="2"/>
  <c r="CH20" i="2"/>
  <c r="AJ368" i="2"/>
  <c r="AI368" i="2"/>
  <c r="AJ367" i="2"/>
  <c r="AI367" i="2"/>
  <c r="AJ366" i="2"/>
  <c r="AI366" i="2"/>
  <c r="AJ365" i="2"/>
  <c r="AI365" i="2"/>
  <c r="AJ364" i="2"/>
  <c r="AI364" i="2"/>
  <c r="AI361" i="2"/>
  <c r="AI363" i="2"/>
  <c r="AJ363" i="2"/>
  <c r="AJ361" i="2"/>
  <c r="AJ360" i="2"/>
  <c r="AJ359" i="2"/>
  <c r="AI359" i="2"/>
  <c r="AJ358" i="2"/>
  <c r="AI358" i="2"/>
  <c r="AJ355" i="2"/>
  <c r="AI355" i="2"/>
  <c r="AJ354" i="2"/>
  <c r="AI354" i="2"/>
  <c r="AJ353" i="2"/>
  <c r="AI353" i="2"/>
  <c r="AI352" i="2"/>
  <c r="AJ352" i="2"/>
  <c r="AJ351" i="2"/>
  <c r="AI351" i="2"/>
  <c r="AJ350" i="2"/>
  <c r="AI350" i="2"/>
  <c r="AJ349" i="2"/>
  <c r="AI349" i="2"/>
  <c r="AJ348" i="2"/>
  <c r="AI348" i="2"/>
  <c r="AJ347" i="2"/>
  <c r="AI347" i="2"/>
  <c r="AJ346" i="2"/>
  <c r="AI346" i="2"/>
  <c r="AJ344" i="2"/>
  <c r="AI344" i="2"/>
  <c r="AJ343" i="2"/>
  <c r="AI343" i="2"/>
  <c r="AJ341" i="2"/>
  <c r="AI341" i="2"/>
  <c r="AJ342" i="2"/>
  <c r="AI342" i="2"/>
  <c r="AJ340" i="2"/>
  <c r="AI340" i="2"/>
  <c r="AJ339" i="2"/>
  <c r="AI339" i="2"/>
  <c r="AJ338" i="2"/>
  <c r="AI338" i="2"/>
  <c r="AJ337" i="2"/>
  <c r="AI337" i="2"/>
  <c r="AJ336" i="2"/>
  <c r="AI336" i="2"/>
  <c r="AJ335" i="2"/>
  <c r="AI335" i="2"/>
  <c r="AJ334" i="2"/>
  <c r="AI334" i="2"/>
  <c r="AJ333" i="2"/>
  <c r="AI333" i="2"/>
  <c r="AJ332" i="2"/>
  <c r="AI332" i="2"/>
  <c r="AJ331" i="2"/>
  <c r="AI331" i="2"/>
  <c r="AJ330" i="2"/>
  <c r="AI330" i="2"/>
  <c r="AJ329" i="2"/>
  <c r="AI329" i="2"/>
  <c r="AJ328" i="2"/>
  <c r="AI328" i="2"/>
  <c r="AJ327" i="2"/>
  <c r="AI327" i="2"/>
  <c r="CH60" i="2"/>
  <c r="CH61" i="2"/>
  <c r="CH62" i="2"/>
  <c r="CH63" i="2"/>
  <c r="CH64" i="2"/>
  <c r="CH65" i="2"/>
  <c r="CH66" i="2"/>
  <c r="CH67" i="2"/>
  <c r="CH68" i="2"/>
  <c r="CH69" i="2"/>
  <c r="CH70" i="2"/>
  <c r="CH71" i="2"/>
  <c r="CH72" i="2"/>
  <c r="CH90" i="2"/>
  <c r="CH91" i="2"/>
  <c r="CH92" i="2"/>
  <c r="CH93" i="2"/>
  <c r="CH94" i="2"/>
  <c r="CH95" i="2"/>
  <c r="CH96" i="2"/>
  <c r="CH97" i="2"/>
  <c r="CH98" i="2"/>
  <c r="CH99" i="2"/>
  <c r="CH100" i="2"/>
  <c r="CH103" i="2"/>
  <c r="CH104" i="2"/>
  <c r="CH105" i="2"/>
  <c r="CH108" i="2"/>
  <c r="CH109" i="2"/>
  <c r="CH111" i="2"/>
  <c r="CH112" i="2"/>
  <c r="CH113" i="2"/>
  <c r="CH118" i="2"/>
  <c r="CH119" i="2"/>
  <c r="CH120" i="2"/>
  <c r="CH121" i="2"/>
  <c r="CH122" i="2"/>
  <c r="CH124" i="2"/>
  <c r="CH125" i="2"/>
  <c r="CH126" i="2"/>
  <c r="CH127" i="2"/>
  <c r="CH128" i="2"/>
  <c r="CH129" i="2"/>
  <c r="CH130" i="2"/>
  <c r="CH131" i="2"/>
  <c r="CH132" i="2"/>
  <c r="CH133" i="2"/>
  <c r="CH134" i="2"/>
  <c r="CH135" i="2"/>
  <c r="CH136" i="2"/>
  <c r="CH137" i="2"/>
  <c r="CH138" i="2"/>
  <c r="CH141" i="2"/>
  <c r="CH143" i="2"/>
  <c r="CH144" i="2"/>
  <c r="CH145" i="2"/>
  <c r="CH148" i="2"/>
  <c r="CH149" i="2"/>
  <c r="CH150" i="2"/>
  <c r="CH151" i="2"/>
  <c r="CH153" i="2"/>
  <c r="CH154" i="2"/>
  <c r="CH155" i="2"/>
  <c r="CH33" i="2"/>
  <c r="CH34" i="2"/>
  <c r="CH35" i="2"/>
  <c r="CH36" i="2"/>
  <c r="CH39" i="2"/>
  <c r="CH40" i="2"/>
  <c r="CH41" i="2"/>
  <c r="CH42" i="2"/>
  <c r="CH43" i="2"/>
  <c r="CH44" i="2"/>
  <c r="CH45" i="2"/>
  <c r="CH46" i="2"/>
  <c r="CH48" i="2"/>
  <c r="CH49" i="2"/>
  <c r="CH50" i="2"/>
  <c r="CH51" i="2"/>
  <c r="CH52" i="2"/>
  <c r="CH53" i="2"/>
  <c r="CH54" i="2"/>
  <c r="CH55" i="2"/>
  <c r="CH56" i="2"/>
  <c r="CH57" i="2"/>
  <c r="CH58" i="2"/>
  <c r="AJ326" i="2"/>
  <c r="AI326" i="2"/>
  <c r="AJ325" i="2"/>
  <c r="AI325" i="2"/>
  <c r="AJ324" i="2"/>
  <c r="AI324" i="2"/>
  <c r="AJ323" i="2"/>
  <c r="AI323" i="2"/>
  <c r="AJ322" i="2"/>
  <c r="AI322" i="2"/>
  <c r="AJ321" i="2"/>
  <c r="AI321" i="2"/>
  <c r="AJ320" i="2"/>
  <c r="AI320" i="2"/>
  <c r="AJ319" i="2"/>
  <c r="AI319" i="2"/>
  <c r="AJ318" i="2"/>
  <c r="AI318" i="2"/>
  <c r="AJ316" i="2"/>
  <c r="AI316" i="2"/>
  <c r="AJ314" i="2"/>
  <c r="AI314" i="2"/>
  <c r="AJ313" i="2"/>
  <c r="AI313" i="2"/>
  <c r="AJ312" i="2"/>
  <c r="AI312" i="2"/>
  <c r="AJ311" i="2"/>
  <c r="AI311" i="2"/>
  <c r="AJ310" i="2"/>
  <c r="AI310" i="2"/>
  <c r="AJ309" i="2"/>
  <c r="AI309" i="2"/>
  <c r="AJ308" i="2"/>
  <c r="AI308" i="2"/>
  <c r="AJ307" i="2"/>
  <c r="AI307" i="2"/>
  <c r="AJ306" i="2"/>
  <c r="AI306" i="2"/>
  <c r="AJ304" i="2"/>
  <c r="AI304" i="2"/>
  <c r="AJ305" i="2"/>
  <c r="AI305" i="2"/>
  <c r="AJ303" i="2"/>
  <c r="AI303" i="2"/>
  <c r="AJ302" i="2"/>
  <c r="AI302" i="2"/>
  <c r="AJ301" i="2"/>
  <c r="AI301" i="2"/>
  <c r="AJ300" i="2"/>
  <c r="AI300" i="2"/>
  <c r="AJ299" i="2"/>
  <c r="AI299" i="2"/>
  <c r="AJ298" i="2"/>
  <c r="AI298" i="2"/>
  <c r="AJ297" i="2"/>
  <c r="AI297" i="2"/>
  <c r="AJ296" i="2"/>
  <c r="AI296" i="2"/>
  <c r="AJ295" i="2"/>
  <c r="AI295" i="2"/>
  <c r="AJ294" i="2"/>
  <c r="AI294" i="2"/>
  <c r="AJ293" i="2"/>
  <c r="AI293" i="2"/>
  <c r="AJ292" i="2"/>
  <c r="AI292" i="2"/>
  <c r="AJ291" i="2"/>
  <c r="AI291" i="2"/>
  <c r="AJ290" i="2"/>
  <c r="AI290" i="2"/>
  <c r="AJ289" i="2"/>
  <c r="AI289" i="2"/>
  <c r="AJ288" i="2"/>
  <c r="AI288" i="2"/>
  <c r="AJ287" i="2"/>
  <c r="AI287" i="2"/>
  <c r="AJ286" i="2"/>
  <c r="AI286" i="2"/>
  <c r="AJ283" i="2"/>
  <c r="AI283" i="2"/>
  <c r="AJ285" i="2"/>
  <c r="AI285" i="2"/>
  <c r="AJ284" i="2"/>
  <c r="AI284" i="2"/>
  <c r="AJ281" i="2"/>
  <c r="AI281" i="2"/>
  <c r="AJ282" i="2"/>
  <c r="AI282" i="2"/>
  <c r="AJ279" i="2"/>
  <c r="AI279" i="2"/>
  <c r="AJ280" i="2"/>
  <c r="AI280" i="2"/>
  <c r="AJ278" i="2"/>
  <c r="AI278" i="2"/>
  <c r="AJ277" i="2"/>
  <c r="AI277" i="2"/>
  <c r="AJ276" i="2"/>
  <c r="AI276" i="2"/>
  <c r="AJ275" i="2"/>
  <c r="AI275" i="2"/>
  <c r="AJ274" i="2"/>
  <c r="AI274" i="2"/>
  <c r="AJ270" i="2"/>
  <c r="AI270" i="2"/>
  <c r="AJ272" i="2"/>
  <c r="AI272" i="2"/>
  <c r="AJ273" i="2"/>
  <c r="AI273" i="2"/>
  <c r="AJ271" i="2"/>
  <c r="AI271" i="2"/>
  <c r="AJ269" i="2"/>
  <c r="AI269" i="2"/>
  <c r="AJ268" i="2"/>
  <c r="AI268" i="2"/>
  <c r="AJ267" i="2"/>
  <c r="AI267" i="2"/>
  <c r="AJ266" i="2"/>
  <c r="AI266" i="2"/>
  <c r="AI219" i="2"/>
  <c r="AJ219" i="2"/>
  <c r="AI173" i="2"/>
  <c r="AJ173" i="2"/>
  <c r="BL173" i="2"/>
  <c r="AI264" i="2"/>
  <c r="AJ264" i="2"/>
  <c r="AI265" i="2"/>
  <c r="AJ265" i="2"/>
  <c r="AI263" i="2"/>
  <c r="AJ263" i="2"/>
  <c r="AI254" i="2"/>
  <c r="AJ254" i="2"/>
  <c r="AI262" i="2"/>
  <c r="AJ262" i="2"/>
  <c r="AI261" i="2"/>
  <c r="AJ261" i="2"/>
  <c r="AI259" i="2"/>
  <c r="AJ259" i="2"/>
  <c r="AI258" i="2"/>
  <c r="AJ258" i="2"/>
  <c r="AI257" i="2"/>
  <c r="AJ257" i="2"/>
  <c r="AI256" i="2"/>
  <c r="AJ256" i="2"/>
  <c r="AI255" i="2"/>
  <c r="AJ255" i="2"/>
  <c r="AI253" i="2"/>
  <c r="AJ253" i="2"/>
  <c r="AI252" i="2"/>
  <c r="AJ252" i="2"/>
  <c r="AI251" i="2"/>
  <c r="AJ251" i="2"/>
  <c r="AI250" i="2"/>
  <c r="AJ250" i="2"/>
  <c r="AI249" i="2"/>
  <c r="AJ249" i="2"/>
  <c r="AI248" i="2"/>
  <c r="AJ248" i="2"/>
  <c r="AI246" i="2"/>
  <c r="AJ246" i="2"/>
  <c r="AI245" i="2"/>
  <c r="AJ245" i="2"/>
  <c r="AI244" i="2"/>
  <c r="AJ244" i="2"/>
  <c r="AJ242" i="2"/>
  <c r="AI242" i="2"/>
  <c r="AI241" i="2"/>
  <c r="AJ241" i="2"/>
  <c r="AJ240" i="2"/>
  <c r="AI240" i="2"/>
  <c r="AI239" i="2"/>
  <c r="AJ239" i="2"/>
  <c r="AI238" i="2"/>
  <c r="AJ238" i="2"/>
  <c r="AI236" i="2"/>
  <c r="AJ236" i="2"/>
  <c r="AI235" i="2"/>
  <c r="AJ235" i="2"/>
  <c r="AI233" i="2"/>
  <c r="AJ233" i="2"/>
  <c r="AI232" i="2"/>
  <c r="AJ232" i="2"/>
  <c r="AI231" i="2"/>
  <c r="AJ231" i="2"/>
  <c r="AI230" i="2"/>
  <c r="AJ230" i="2"/>
  <c r="AI229" i="2"/>
  <c r="AJ229" i="2"/>
  <c r="AI228" i="2"/>
  <c r="AJ228" i="2"/>
  <c r="AI227" i="2"/>
  <c r="AJ227" i="2"/>
  <c r="AI225" i="2"/>
  <c r="AJ225" i="2"/>
  <c r="AI224" i="2"/>
  <c r="AJ224" i="2"/>
  <c r="AI223" i="2"/>
  <c r="AJ223" i="2"/>
  <c r="AI222" i="2"/>
  <c r="AJ222" i="2"/>
  <c r="AI221" i="2"/>
  <c r="AJ221" i="2"/>
  <c r="AI220" i="2"/>
  <c r="AJ220" i="2"/>
  <c r="AI218" i="2"/>
  <c r="AJ218" i="2"/>
  <c r="AI217" i="2"/>
  <c r="AJ217" i="2"/>
  <c r="AI216" i="2"/>
  <c r="AJ216" i="2"/>
  <c r="AI215" i="2"/>
  <c r="AJ215" i="2"/>
  <c r="AI214" i="2"/>
  <c r="AJ214" i="2"/>
  <c r="AI213" i="2"/>
  <c r="AJ213" i="2"/>
  <c r="AI212" i="2"/>
  <c r="AJ212" i="2"/>
  <c r="AI211" i="2"/>
  <c r="AJ211" i="2"/>
  <c r="AI210" i="2"/>
  <c r="AJ210" i="2"/>
  <c r="AI209" i="2"/>
  <c r="AJ209" i="2"/>
  <c r="AI208" i="2"/>
  <c r="AJ208" i="2"/>
  <c r="AI207" i="2"/>
  <c r="AJ207" i="2"/>
  <c r="AI206" i="2"/>
  <c r="AJ206" i="2"/>
  <c r="AI205" i="2"/>
  <c r="AJ205" i="2"/>
  <c r="AI204" i="2"/>
  <c r="AJ204" i="2"/>
  <c r="AI203" i="2"/>
  <c r="AJ203" i="2"/>
  <c r="AI202" i="2"/>
  <c r="AJ202" i="2"/>
  <c r="AI201" i="2"/>
  <c r="AJ201" i="2"/>
  <c r="AI200" i="2"/>
  <c r="AJ200" i="2"/>
  <c r="AI199" i="2"/>
  <c r="AJ199" i="2"/>
  <c r="AI198" i="2"/>
  <c r="AJ198" i="2"/>
  <c r="AI197" i="2"/>
  <c r="AJ197" i="2"/>
  <c r="AI196" i="2"/>
  <c r="AJ196" i="2"/>
  <c r="AI195" i="2"/>
  <c r="AJ195" i="2"/>
  <c r="AI194" i="2"/>
  <c r="AJ194" i="2"/>
  <c r="AI193" i="2"/>
  <c r="AJ193" i="2"/>
  <c r="AI192" i="2"/>
  <c r="AJ192" i="2"/>
  <c r="AI191" i="2"/>
  <c r="AJ191" i="2"/>
  <c r="AI190" i="2"/>
  <c r="AJ190" i="2"/>
  <c r="AI189" i="2"/>
  <c r="AJ189" i="2"/>
  <c r="AJ188" i="2"/>
  <c r="AI188" i="2"/>
  <c r="AI187" i="2"/>
  <c r="AJ187" i="2"/>
  <c r="BL185" i="2"/>
  <c r="AI185" i="2"/>
  <c r="AJ185" i="2"/>
  <c r="AI381" i="2"/>
  <c r="AJ381" i="2"/>
  <c r="AI383" i="2"/>
  <c r="AJ383" i="2"/>
  <c r="AI382" i="2"/>
  <c r="AJ382" i="2"/>
  <c r="AI380" i="2"/>
  <c r="AJ380" i="2"/>
  <c r="BL380" i="2"/>
  <c r="AI385" i="2"/>
  <c r="AJ385" i="2"/>
  <c r="AI186" i="2"/>
  <c r="AJ186" i="2"/>
  <c r="BL184" i="2"/>
  <c r="AI184" i="2"/>
  <c r="AJ184" i="2"/>
  <c r="AI183" i="2"/>
  <c r="AJ183" i="2"/>
  <c r="AI182" i="2"/>
  <c r="AJ182" i="2"/>
  <c r="AI181" i="2"/>
  <c r="AJ181" i="2"/>
  <c r="AI180" i="2"/>
  <c r="AJ180" i="2"/>
  <c r="AI179" i="2"/>
  <c r="AJ179" i="2"/>
  <c r="AI178" i="2"/>
  <c r="AJ178" i="2"/>
  <c r="BL177" i="2"/>
  <c r="AI177" i="2"/>
  <c r="AJ177" i="2"/>
  <c r="AI176" i="2"/>
  <c r="AJ176" i="2"/>
  <c r="AI175" i="2"/>
  <c r="AJ175" i="2"/>
  <c r="AI172" i="2"/>
  <c r="AJ172" i="2"/>
  <c r="AI171" i="2"/>
  <c r="AJ171" i="2"/>
  <c r="AI170" i="2"/>
  <c r="AJ170" i="2"/>
  <c r="AI168" i="2"/>
  <c r="AJ168" i="2"/>
  <c r="AI167" i="2"/>
  <c r="AJ167" i="2"/>
  <c r="AI166" i="2"/>
  <c r="AJ166" i="2"/>
  <c r="AI165" i="2"/>
  <c r="AJ165" i="2"/>
  <c r="AI164" i="2"/>
  <c r="AJ164" i="2"/>
  <c r="AI163" i="2"/>
  <c r="AJ163" i="2"/>
  <c r="AI162" i="2"/>
  <c r="AJ162" i="2"/>
  <c r="AI161" i="2"/>
  <c r="AJ161" i="2"/>
  <c r="AI160" i="2"/>
  <c r="AJ160" i="2"/>
  <c r="AI159" i="2"/>
  <c r="AJ159" i="2"/>
  <c r="AI158" i="2"/>
  <c r="AJ158" i="2"/>
  <c r="BL142" i="2"/>
  <c r="AI142" i="2"/>
  <c r="AJ142" i="2"/>
  <c r="AJ157" i="2"/>
  <c r="AI157" i="2"/>
  <c r="AO156" i="2"/>
  <c r="AI156" i="2"/>
  <c r="AJ156" i="2"/>
  <c r="AI155" i="2"/>
  <c r="AJ155" i="2"/>
  <c r="AI154" i="2"/>
  <c r="AJ154" i="2"/>
  <c r="AJ153" i="2"/>
  <c r="AI152" i="2"/>
  <c r="AJ152" i="2"/>
  <c r="AI151" i="2"/>
  <c r="AJ151" i="2"/>
  <c r="AI150" i="2"/>
  <c r="AJ150" i="2"/>
  <c r="AI149" i="2"/>
  <c r="AJ149" i="2"/>
  <c r="AI148" i="2"/>
  <c r="AJ148" i="2"/>
  <c r="AI147" i="2"/>
  <c r="AJ147" i="2"/>
  <c r="AI146" i="2"/>
  <c r="AJ146" i="2"/>
  <c r="AI143" i="2"/>
  <c r="AJ143" i="2"/>
  <c r="AJ145" i="2"/>
  <c r="AJ144" i="2"/>
  <c r="AI141" i="2"/>
  <c r="AJ141" i="2"/>
  <c r="AI140" i="2"/>
  <c r="AJ140" i="2"/>
  <c r="AI139" i="2"/>
  <c r="AJ139" i="2"/>
  <c r="AI138" i="2"/>
  <c r="AJ138" i="2"/>
  <c r="AI137" i="2"/>
  <c r="AJ137" i="2"/>
  <c r="AI136" i="2"/>
  <c r="AJ136" i="2"/>
  <c r="AI135" i="2"/>
  <c r="AJ135" i="2"/>
  <c r="AI134" i="2"/>
  <c r="AJ134" i="2"/>
  <c r="AI133" i="2"/>
  <c r="AJ133" i="2"/>
  <c r="AI132" i="2"/>
  <c r="AJ132" i="2"/>
  <c r="AI131" i="2"/>
  <c r="AJ131" i="2"/>
  <c r="AI130" i="2"/>
  <c r="AJ130" i="2"/>
  <c r="AI129" i="2"/>
  <c r="AJ129" i="2"/>
  <c r="AI128" i="2"/>
  <c r="AJ128" i="2"/>
  <c r="AI127" i="2"/>
  <c r="AJ127" i="2"/>
  <c r="AI126" i="2"/>
  <c r="AJ126" i="2"/>
  <c r="AI125" i="2"/>
  <c r="AJ125" i="2"/>
  <c r="AI124" i="2"/>
  <c r="AJ124" i="2"/>
  <c r="AI123" i="2"/>
  <c r="AJ123" i="2"/>
  <c r="AI122" i="2"/>
  <c r="AJ122" i="2"/>
  <c r="AI121" i="2"/>
  <c r="AJ121" i="2"/>
  <c r="AI120" i="2"/>
  <c r="BL105" i="2"/>
  <c r="BL106" i="2"/>
  <c r="BL107" i="2"/>
  <c r="BL108" i="2"/>
  <c r="BL109" i="2"/>
  <c r="BL110" i="2"/>
  <c r="BL111" i="2"/>
  <c r="BL112" i="2"/>
  <c r="BL113" i="2"/>
  <c r="BL114" i="2"/>
  <c r="BL115" i="2"/>
  <c r="BL116" i="2"/>
  <c r="BL117" i="2"/>
  <c r="BL118" i="2"/>
  <c r="BL119" i="2"/>
  <c r="BL120" i="2"/>
  <c r="BL121" i="2"/>
  <c r="BL122" i="2"/>
  <c r="BL123" i="2"/>
  <c r="BL124" i="2"/>
  <c r="BL125" i="2"/>
  <c r="BL126" i="2"/>
  <c r="BL127" i="2"/>
  <c r="BL128" i="2"/>
  <c r="BL129" i="2"/>
  <c r="BL130" i="2"/>
  <c r="BL131" i="2"/>
  <c r="BL132" i="2"/>
  <c r="BL133" i="2"/>
  <c r="BL134" i="2"/>
  <c r="BL136" i="2"/>
  <c r="BL137" i="2"/>
  <c r="BL138" i="2"/>
  <c r="BL139" i="2"/>
  <c r="BL140" i="2"/>
  <c r="BL143" i="2"/>
  <c r="BL144" i="2"/>
  <c r="BL145" i="2"/>
  <c r="BL146" i="2"/>
  <c r="BL147" i="2"/>
  <c r="BL148" i="2"/>
  <c r="BL149" i="2"/>
  <c r="BL151" i="2"/>
  <c r="BL152" i="2"/>
  <c r="BL153" i="2"/>
  <c r="BL155" i="2"/>
  <c r="BL156" i="2"/>
  <c r="BL158" i="2"/>
  <c r="BL159" i="2"/>
  <c r="BL161" i="2"/>
  <c r="BL162" i="2"/>
  <c r="BL163" i="2"/>
  <c r="BL164" i="2"/>
  <c r="BL165" i="2"/>
  <c r="BL166" i="2"/>
  <c r="BL167" i="2"/>
  <c r="BL168" i="2"/>
  <c r="BL171" i="2"/>
  <c r="BL172" i="2"/>
  <c r="BL175" i="2"/>
  <c r="BL176" i="2"/>
  <c r="BL178" i="2"/>
  <c r="BL179" i="2"/>
  <c r="BL180" i="2"/>
  <c r="BL181" i="2"/>
  <c r="BL182" i="2"/>
  <c r="BL183" i="2"/>
  <c r="BL186" i="2"/>
  <c r="BL187" i="2"/>
  <c r="BL188" i="2"/>
  <c r="BL189" i="2"/>
  <c r="BL202" i="2"/>
  <c r="BL384" i="2"/>
  <c r="BL385" i="2"/>
  <c r="BL386" i="2"/>
  <c r="BL388" i="2"/>
  <c r="BL389" i="2"/>
  <c r="BL390" i="2"/>
  <c r="BL391" i="2"/>
  <c r="BL392" i="2"/>
  <c r="BL395" i="2"/>
  <c r="BL396" i="2"/>
  <c r="BL397" i="2"/>
  <c r="BL398" i="2"/>
  <c r="BL399" i="2"/>
  <c r="BL400" i="2"/>
  <c r="BL401" i="2"/>
  <c r="BL402" i="2"/>
  <c r="BL403" i="2"/>
  <c r="BL404" i="2"/>
  <c r="BL405" i="2"/>
  <c r="BL406" i="2"/>
  <c r="BL407" i="2"/>
  <c r="BL408" i="2"/>
  <c r="BL409" i="2"/>
  <c r="BL410" i="2"/>
  <c r="BL412" i="2"/>
  <c r="BL413" i="2"/>
  <c r="BL414" i="2"/>
  <c r="BL415" i="2"/>
  <c r="BL416" i="2"/>
  <c r="BL417" i="2"/>
  <c r="BL418" i="2"/>
  <c r="BL419" i="2"/>
  <c r="BL420" i="2"/>
  <c r="BL421" i="2"/>
  <c r="BL423" i="2"/>
  <c r="BL424" i="2"/>
  <c r="BL425" i="2"/>
  <c r="BL426" i="2"/>
  <c r="BL427" i="2"/>
  <c r="BL428" i="2"/>
  <c r="BL429" i="2"/>
  <c r="BL430" i="2"/>
  <c r="BL431" i="2"/>
  <c r="BL432" i="2"/>
  <c r="BL433" i="2"/>
  <c r="BL434" i="2"/>
  <c r="BL435" i="2"/>
  <c r="BL436" i="2"/>
  <c r="BL437" i="2"/>
  <c r="BL438" i="2"/>
  <c r="BL439" i="2"/>
  <c r="BL440" i="2"/>
  <c r="BL441" i="2"/>
  <c r="BL442" i="2"/>
  <c r="BL443" i="2"/>
  <c r="BL445" i="2"/>
  <c r="BL446" i="2"/>
  <c r="BL447" i="2"/>
  <c r="BL448" i="2"/>
  <c r="BL449" i="2"/>
  <c r="BL450" i="2"/>
  <c r="BL451" i="2"/>
  <c r="BL453" i="2"/>
  <c r="BL454" i="2"/>
  <c r="BL456" i="2"/>
  <c r="BL457" i="2"/>
  <c r="BL458" i="2"/>
  <c r="BL459" i="2"/>
  <c r="BL460" i="2"/>
  <c r="BL461" i="2"/>
  <c r="BL462" i="2"/>
  <c r="BL463" i="2"/>
  <c r="BL464" i="2"/>
  <c r="BL465" i="2"/>
  <c r="BL466" i="2"/>
  <c r="BL467" i="2"/>
  <c r="BL468" i="2"/>
  <c r="BL469" i="2"/>
  <c r="BL470" i="2"/>
  <c r="BL471" i="2"/>
  <c r="BL472" i="2"/>
  <c r="BL473" i="2"/>
  <c r="BL474" i="2"/>
  <c r="BL59" i="2"/>
  <c r="BL60" i="2"/>
  <c r="BL61" i="2"/>
  <c r="BL62" i="2"/>
  <c r="BL63" i="2"/>
  <c r="BL64" i="2"/>
  <c r="BL65" i="2"/>
  <c r="BL66" i="2"/>
  <c r="BL67" i="2"/>
  <c r="BL68" i="2"/>
  <c r="BL69" i="2"/>
  <c r="BL70" i="2"/>
  <c r="BL71" i="2"/>
  <c r="BL72" i="2"/>
  <c r="BL73" i="2"/>
  <c r="BL74" i="2"/>
  <c r="BL75" i="2"/>
  <c r="BL76" i="2"/>
  <c r="BL77" i="2"/>
  <c r="BL78" i="2"/>
  <c r="BL79" i="2"/>
  <c r="BL80" i="2"/>
  <c r="BL81" i="2"/>
  <c r="BL82" i="2"/>
  <c r="BL83" i="2"/>
  <c r="BL84" i="2"/>
  <c r="BL85" i="2"/>
  <c r="BL86" i="2"/>
  <c r="BL87" i="2"/>
  <c r="BL88" i="2"/>
  <c r="BL89" i="2"/>
  <c r="BL90" i="2"/>
  <c r="BL91" i="2"/>
  <c r="BL92" i="2"/>
  <c r="BL93" i="2"/>
  <c r="BL94" i="2"/>
  <c r="BL95" i="2"/>
  <c r="BL96" i="2"/>
  <c r="BL97" i="2"/>
  <c r="BL98" i="2"/>
  <c r="BL99" i="2"/>
  <c r="BL100" i="2"/>
  <c r="BL102" i="2"/>
  <c r="BL103" i="2"/>
  <c r="BL104" i="2"/>
  <c r="BL4" i="2"/>
  <c r="BL54" i="2"/>
  <c r="BL55" i="2"/>
  <c r="BL56" i="2"/>
  <c r="BL57" i="2"/>
  <c r="BL58" i="2"/>
  <c r="BL3" i="2"/>
  <c r="BL475" i="2" s="1"/>
  <c r="AI14" i="2"/>
  <c r="AJ14" i="2"/>
  <c r="AI13" i="2"/>
  <c r="AJ13" i="2"/>
  <c r="AI12" i="2"/>
  <c r="AJ12" i="2"/>
  <c r="AI11" i="2"/>
  <c r="AJ11" i="2"/>
  <c r="AI10" i="2"/>
  <c r="AJ10" i="2"/>
  <c r="AI8" i="2"/>
  <c r="AJ8" i="2"/>
  <c r="AI7" i="2"/>
  <c r="AJ7" i="2"/>
  <c r="AI6" i="2"/>
  <c r="AJ6" i="2"/>
  <c r="AJ5" i="2"/>
  <c r="AI4" i="2"/>
  <c r="AI3" i="2"/>
  <c r="AJ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tc={55667DC9-A0FB-8D49-9A4E-CF75BD6BF632}</author>
  </authors>
  <commentList>
    <comment ref="B216" authorId="0" shapeId="0" xr:uid="{55667DC9-A0FB-8D49-9A4E-CF75BD6BF632}">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efrey </t>
        </r>
      </text>
    </comment>
  </commentList>
</comments>
</file>

<file path=xl/sharedStrings.xml><?xml version="1.0" encoding="utf-8"?>
<sst xmlns="http://schemas.openxmlformats.org/spreadsheetml/2006/main" count="12521" uniqueCount="3940">
  <si>
    <t>CONTRATOS PERSONA NATURAL CONTRATADAS A LA FECHA</t>
  </si>
  <si>
    <t>TOTAL CONTRATOS CONTRATACION DIRECTA</t>
  </si>
  <si>
    <t xml:space="preserve">CONTRATOS JURIDICOS 2024 </t>
  </si>
  <si>
    <t xml:space="preserve">ORDENES DE COMPRA </t>
  </si>
  <si>
    <t xml:space="preserve">COMODATOS </t>
  </si>
  <si>
    <t>CONVENIOS VIGENTES  2023</t>
  </si>
  <si>
    <t>PROCESOS 2023 VIGENTES</t>
  </si>
  <si>
    <t>CONVEVIOS 2023</t>
  </si>
  <si>
    <t>COMODATOS 2023</t>
  </si>
  <si>
    <t>SAMC 2023</t>
  </si>
  <si>
    <t>MC</t>
  </si>
  <si>
    <t>COTIZACIONES</t>
  </si>
  <si>
    <t>SASI</t>
  </si>
  <si>
    <t>LP</t>
  </si>
  <si>
    <t>CMA</t>
  </si>
  <si>
    <t>X</t>
  </si>
  <si>
    <t>Felipe Arango Morales</t>
  </si>
  <si>
    <t>MARIA NATALIA MARCILLO VELA</t>
  </si>
  <si>
    <t>x</t>
  </si>
  <si>
    <t>PRESTACIÓN DE SERVICIOS DE APOYO EN LA EJECUCIÓN DE ACTIVIDADES ADMINISTRATIVAS Y OPERATIVAS ADELANTADAS EN LA JUNTA ADMINISTRADORA LOCAL DE ANTONIO NARIÑO</t>
  </si>
  <si>
    <t>REALIZAR EL MANTENIMIENTO TÉCNICO, PREVENTIVO Y CORRECTIVO PARA PARA EL ÓPTIMO FUNCIONAMIENTO DEL ASCENSOR QUE SE ENCUENTRA AL SERVICIO DE LA SEDE ADMINISTRATIVA DE LA ALCALDÍA LOCAL DE ANTONIO NARIÑO Y LA COMUNIDAD</t>
  </si>
  <si>
    <t>COMPLETO</t>
  </si>
  <si>
    <t>APOYAR TÉCNICAMENTE LAS DISTINTAS ETAPAS DE LOS PROCESOS DE COMPETENCIA DE LAS INSPECCIONES DE POLICÍA DE LA LOCALIDAD, SEGÚN REPARTO</t>
  </si>
  <si>
    <t>TERMINADO</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</si>
  <si>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</si>
  <si>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ADRIANA KATHERIN AVILA TORRES</t>
  </si>
  <si>
    <t>JAIME ERNESTO ALARCON LOPEZ</t>
  </si>
  <si>
    <t>SANTIAGO NICOLAS MORA GUTIERREZ</t>
  </si>
  <si>
    <t>JHON JAIRO MORENO PANIAGUA</t>
  </si>
  <si>
    <t>SUMINISTRAR A MONTO AGOTABLE LOS ELEMENTOS DE PAPELERIA, OFICINA Y UTILES DE ESCRITORIO REQUERIDOS PARA EL DESARROLLO DE LAS ACTIVIDADES ADMINISTRATIVAS QUE REALICE LA ALCALDIA LOCAL DE ANTONIO NARIÑO, EL TEATRO VILLAMAYOR Y LAS INSPECCIONES DE POLICIA</t>
  </si>
  <si>
    <t xml:space="preserve">PRORROGAS CONTRACTUALES </t>
  </si>
  <si>
    <t xml:space="preserve">CESIONES CONTRACTUALES </t>
  </si>
  <si>
    <t xml:space="preserve">ADICIONES CONTRACTUALES </t>
  </si>
  <si>
    <t xml:space="preserve">SUSPENSIONES CONTRACTUALES </t>
  </si>
  <si>
    <t xml:space="preserve">PUBLICADO EN </t>
  </si>
  <si>
    <t xml:space="preserve">LINK SECOP </t>
  </si>
  <si>
    <t xml:space="preserve">AFECTACION </t>
  </si>
  <si>
    <t>AFECTACION</t>
  </si>
  <si>
    <t xml:space="preserve">DIRECCION CONTRATISTA </t>
  </si>
  <si>
    <t xml:space="preserve">PLAZO EN DIAS </t>
  </si>
  <si>
    <t xml:space="preserve">FECHA CDP </t>
  </si>
  <si>
    <t>VALOR CDP</t>
  </si>
  <si>
    <t xml:space="preserve">FECHA CRP </t>
  </si>
  <si>
    <t>VALOR CRP</t>
  </si>
  <si>
    <t xml:space="preserve">VALOR FINAL </t>
  </si>
  <si>
    <t xml:space="preserve">PRORROGA EN DIAS </t>
  </si>
  <si>
    <t xml:space="preserve">ADICION </t>
  </si>
  <si>
    <t xml:space="preserve">VALOR ADICION </t>
  </si>
  <si>
    <t xml:space="preserve">FECHA CRP ADICION </t>
  </si>
  <si>
    <t xml:space="preserve">VALOR CRP ADICION </t>
  </si>
  <si>
    <t xml:space="preserve">CDP ADICION </t>
  </si>
  <si>
    <t xml:space="preserve">FECHA CDP ADICION </t>
  </si>
  <si>
    <t xml:space="preserve">VALOR CDP ADICION </t>
  </si>
  <si>
    <t xml:space="preserve">FECHA SUSPENSION </t>
  </si>
  <si>
    <t xml:space="preserve">DIAS SUSPENSION </t>
  </si>
  <si>
    <t xml:space="preserve">REINICIO </t>
  </si>
  <si>
    <t>ESTADO</t>
  </si>
  <si>
    <t xml:space="preserve">FECHA TERMINACION FINAL </t>
  </si>
  <si>
    <t xml:space="preserve">SECOP II </t>
  </si>
  <si>
    <t xml:space="preserve">CONTRATO DE PRESTACION DE SERVICIOS </t>
  </si>
  <si>
    <t xml:space="preserve">CONTRATACION DIRECTA </t>
  </si>
  <si>
    <t>INVERSION</t>
  </si>
  <si>
    <t xml:space="preserve">NATURAL </t>
  </si>
  <si>
    <t xml:space="preserve">EN EJECUCION </t>
  </si>
  <si>
    <t>YULY ANDREA SOLANO GUERRERO</t>
  </si>
  <si>
    <t>carrera 39D N. 4F - 27</t>
  </si>
  <si>
    <t xml:space="preserve">SEGUROS DEL ESTADO </t>
  </si>
  <si>
    <t xml:space="preserve">SEGUROS MUNDIAL </t>
  </si>
  <si>
    <t xml:space="preserve">NATALIA MARCILLO </t>
  </si>
  <si>
    <t>SEGUROS DEL ESTADO</t>
  </si>
  <si>
    <t>O23011604490000002186</t>
  </si>
  <si>
    <t xml:space="preserve">ASEGURADORA SOLIDARIA </t>
  </si>
  <si>
    <t>O2-30-11-60-55-70-00-00-02-198</t>
  </si>
  <si>
    <t xml:space="preserve">JULIANA PINILLOS </t>
  </si>
  <si>
    <t>O23011605570000002198</t>
  </si>
  <si>
    <t>JUAN DAVID CUERVO ZORRO</t>
  </si>
  <si>
    <t>ASEGURADORA SOLIDARIA DE COLOMBIA</t>
  </si>
  <si>
    <t>CL 8A 72A 32</t>
  </si>
  <si>
    <t>FUNCIONAMIENTO</t>
  </si>
  <si>
    <t>PAULA ANDREA PEDRAZA QUIÑONES</t>
  </si>
  <si>
    <t>ANGELICA MARIA HERNANDEZ DORIA</t>
  </si>
  <si>
    <t>Transversal 34A Bis Sur 40 A - 10 Apto 102 int IV</t>
  </si>
  <si>
    <t>MANUEL EDUARDO ALVAREZ VANEGAS</t>
  </si>
  <si>
    <t>CARLOS ANDRES HIGUITA</t>
  </si>
  <si>
    <t>DANIEL ARISTIZABAL</t>
  </si>
  <si>
    <t>1 MES</t>
  </si>
  <si>
    <t>WILFREDO MUÑOZ ARAUJO</t>
  </si>
  <si>
    <t>1 mes</t>
  </si>
  <si>
    <t>LAURA ALEJANDRA MORENO MOLINA</t>
  </si>
  <si>
    <t>HECTOR GIOVANNY AYALA RODRIGUEZ</t>
  </si>
  <si>
    <t>Carrera 66A # 56 - 31 Sur</t>
  </si>
  <si>
    <t>O23011605570000002189</t>
  </si>
  <si>
    <t>KR 6 2 A 49 ESTE</t>
  </si>
  <si>
    <t>calle 35 sur No 24 B 27</t>
  </si>
  <si>
    <t>SEBASTIAN EDUARDO BRAVO ZAFRA</t>
  </si>
  <si>
    <t>AC 11SUR 10A 30</t>
  </si>
  <si>
    <t>JENNY PAOLA MENDIVELSO DUARTE</t>
  </si>
  <si>
    <t>AV Calle 22 No. 89-54 Apto 302 Bloque 3</t>
  </si>
  <si>
    <t>JUAN CAMILO GALLEGO VIVES</t>
  </si>
  <si>
    <t>KR 56 152 B 60</t>
  </si>
  <si>
    <t>DAVID FELIPE GIRALDO</t>
  </si>
  <si>
    <t xml:space="preserve">O2-30-11-60-10-60-00000-2191	</t>
  </si>
  <si>
    <t>DAVID GARCIA JIMENEZ</t>
  </si>
  <si>
    <t>Carrera 6 46 94 APT 404</t>
  </si>
  <si>
    <t>JUAN CARLOS HERNANDEZ</t>
  </si>
  <si>
    <t>JAIME PRIETO RUIZ</t>
  </si>
  <si>
    <t>VALENTINA ROCHA VEGA</t>
  </si>
  <si>
    <t>PRESTACIÓN DE SERVICIOS PROFESIONALES PARA LA ADMINISTRACIÓN, DESARROLLO Y FORTALECIMIENTO DE LAS ACTIVIDADES CULTURALES Y ARTÍSTICAS QUE SE BRINDAN A LA COMUNIDAD EN EL TEATRO VILLA MAYOR DE LA LOCALIDAD ANTONIO NARIÑO</t>
  </si>
  <si>
    <t>Calle 95 # 21 - 34</t>
  </si>
  <si>
    <t>KR 25BIS 730 SUR</t>
  </si>
  <si>
    <t>MARIA ALEJANDRA MORENO GIRALDO</t>
  </si>
  <si>
    <t>m.alejandramoreno2@gmail.com</t>
  </si>
  <si>
    <t>CALLE 11 NUMERO 7-17</t>
  </si>
  <si>
    <t>mnmv182@gmail.com</t>
  </si>
  <si>
    <t>JAIME ARIAS GUZMAN</t>
  </si>
  <si>
    <t>jaime_arias68@outlook.es</t>
  </si>
  <si>
    <t>SARA JIMENEZ NIETO</t>
  </si>
  <si>
    <t>SEGUROS MUNDIAL</t>
  </si>
  <si>
    <t>AMPARO TORRES ESGUERRA</t>
  </si>
  <si>
    <t>CL 63 G 118 A 47</t>
  </si>
  <si>
    <t>YEORGETH SUSANA RUBIANO CRISTIANO</t>
  </si>
  <si>
    <t>MARIA CONSUELO BELTRAN BURGOS</t>
  </si>
  <si>
    <t>ASEGURADORA SOLIDARIA</t>
  </si>
  <si>
    <t>CARRERA 23 # 19 - 02 SUR</t>
  </si>
  <si>
    <t>FABIAN ENRIQUE DAZA MORALES</t>
  </si>
  <si>
    <t>Cl 58m Bis sur # 78-06 int 73</t>
  </si>
  <si>
    <t>PRESTACIÓN DE SERVICIOS PROFESIONALES AL ÁREA DE GESTIÓN DE DESARROLLO LOCAL ANTONIO NARIÑO PARA APOYAR LA FORMULACIÓN, SOCIALIZACIÓN Y SEGUIMIENTO DE LOS PROGRAMAS Y PROYECTOS DE INVERSIÓN, RELACIONADOS CON LA INFRAESTRUCTURA DEL FONDO, NECESARIOS PARA EL CUMPLIMIENTO DEL PLAN DE DESARROLLO LOCAL</t>
  </si>
  <si>
    <t>O23011602330000002207</t>
  </si>
  <si>
    <t>DANIEL RODRIGO ARISTIZABAL</t>
  </si>
  <si>
    <t>YURI ANDREA ALARCON RODRIGUEZ</t>
  </si>
  <si>
    <t>CL 10 A SUR 14 80</t>
  </si>
  <si>
    <t>PRESTACIÓN DE SERVICIOS DE APOYO A LA GESTIÓN EN LAS LABORES ASISTENCIALES DEL ÁREA DE GESTIÓN POLICIVA, PARA LOS DISTINTOS PROCEDIMIENTOS SANCIONATORIOS Y TRÁMITES ADMINISTRATIVOS QUE ADELANTA EL EQUIPO DE INSPECCIÓN, VIGILANCIA Y CONTROL DE LA ALCALDÍA LOCAL DE ANTONIO NARIÑO</t>
  </si>
  <si>
    <t>LIZETH DAYANA RUBIANO PULIDO</t>
  </si>
  <si>
    <t>Cra 25 # 53 - 10 sur</t>
  </si>
  <si>
    <t>LAURA ALEJANDRA AGUILAR CRUZ</t>
  </si>
  <si>
    <t>FALTA APROBAR LA ULTIMA CUENTA</t>
  </si>
  <si>
    <t>O2-30-11-60-55-70-00000-2189</t>
  </si>
  <si>
    <t>ANGIE PAOLA BAYONA CONTRERAS</t>
  </si>
  <si>
    <t>carrera 29 A # 28 - 50 SUR</t>
  </si>
  <si>
    <t>EDWIN HARVEY GUTIERREZ LOZANO</t>
  </si>
  <si>
    <t>O21202020080585250</t>
  </si>
  <si>
    <t xml:space="preserve">MINIMA CUANTIA </t>
  </si>
  <si>
    <t>O23011601210000002201</t>
  </si>
  <si>
    <t xml:space="preserve">JUAN CAMILO GALLEGO </t>
  </si>
  <si>
    <t>NEW COPIERS TECNOLOGY LTDA</t>
  </si>
  <si>
    <t>Calle 77 B 119 A 68 Sevilla 701</t>
  </si>
  <si>
    <t>newcopiers@hotmail.com</t>
  </si>
  <si>
    <t>CONTRATAR LOS SEGUROS QUE AMPAREN LOS INTERESES PATRIMONIALES ACTUALES Y FUTUROS, ASÍ COMO LOS BIENES DE PROPIEDAD DEL FONDO DE DESARROLLO LOCAL DE ANTONIO NARIÑO, QUE ESTÉN BAJO SU RESPONSABILIDAD Y CUSTODIA Y AQUELLOS QUE SEAN ADQUIRIDOS PARA DESARROLLAR LAS FUNCIONES INHERENTES A SU ACTIVIDAD, ASÍ COMO LA EXPEDICIÓN DE UNA PÓLIZA COLECTIVA DE SEGURO DE VIDA PARA LOS EDILES DE LA LOCALIDAD Y CUALQUIER OTRA PÓLIZA DE SEGUROS QUE REQUIERA LA ENTIDAD EN EL DESARROLLO DE SU ACTIVIDAD</t>
  </si>
  <si>
    <t>andrea.solano1229@gmail.com</t>
  </si>
  <si>
    <t>PRESTACIÓN DE SERVICIOS DE APOYO EN EL MANEJO DE SISTEMAS DE INFORMACIÓN EN LO RELACIONADO CON LA CONTRATACIÓN QUE REALIZA EL ÁREA DE GESTIÓN DE DESARROLLO DEL FONDO DE DESARROLLO LOCAL DE ANTONIO NARIÑO.</t>
  </si>
  <si>
    <t>CL 9 D # 69 B 80</t>
  </si>
  <si>
    <t>jaimeealarcon@hotmail.com</t>
  </si>
  <si>
    <t>O2-30-11-60-44-90-00-00-02-186</t>
  </si>
  <si>
    <t>ingema2016@gmail.com</t>
  </si>
  <si>
    <t>PRESTACIÓN DE SERVICIOS PROFESIONALES AL ÁREA DE GESTIÓN DE DESARROLLO LOCAL ANTONIO NARIÑO PARA APOYAR LA FORMULACIÓN, SOCIALIZACIÓN Y SEGUIMIENTO DE LOS PROGRAMAS Y PROYECTOS DE INVERSIÓN, RELACIONADOS CON LA INFRAESTRUCTURA DEL FONDO, NECESARIOS PARA EL CUMPLIMIENTO DEL PLAN DE DESARROLLO LOCAL.</t>
  </si>
  <si>
    <t>O2-30-11-60-23-30-00-00-02-207</t>
  </si>
  <si>
    <t>CESAR AUGUSTO LARA RUGELES</t>
  </si>
  <si>
    <t>calar56@hotmail.com</t>
  </si>
  <si>
    <t>O2-30-11-60-10-60-00-00-02-191</t>
  </si>
  <si>
    <t>EFREY.SANABRIA@YAHOO.ES</t>
  </si>
  <si>
    <t>acastidu@gmail.com</t>
  </si>
  <si>
    <t>everyara15@gmail.com</t>
  </si>
  <si>
    <t>CRA 103 B · 63 - 68</t>
  </si>
  <si>
    <t>judacuzo@gmail.com</t>
  </si>
  <si>
    <t>luzadriana1025@hotmail.com</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</si>
  <si>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DE ANTONIO NARIÑO</t>
  </si>
  <si>
    <t>O2-30-11-60-10-10-00000-1851</t>
  </si>
  <si>
    <t>SUSANA PATRICIA ENRIQUEZ UGALDE</t>
  </si>
  <si>
    <t>CARRERA 101 # 82-57 INT 3-201</t>
  </si>
  <si>
    <t>spenriquezu@gmail.com</t>
  </si>
  <si>
    <t xml:space="preserve">	ASEGURADORA SOLIDARIA DE COLOMBIA</t>
  </si>
  <si>
    <t>ANA ISABEL BEJARANO BABATIVA</t>
  </si>
  <si>
    <t>CARRERA 98B # 42F - 28 SUR</t>
  </si>
  <si>
    <t>isa302008@hotmail.com</t>
  </si>
  <si>
    <t>carloshiguita999@gmail.com</t>
  </si>
  <si>
    <t>PRESTAR SERVICIOS DE APOYO A LAS LABORES DE CARÁCTER OPERACIONAL Y/O ADMINISTRATIVAS QUE SE ADELANTEN EN EL ÁREA DE GESTIÓN DE DESARROLLO LOCAL EN EL MARCO DEL DESARROLLO DE LOS PROYECTOS DE INFRAESTRUCTURA DE LA LOCALIDAD DE ANTONIO NARIÑO.</t>
  </si>
  <si>
    <t>prietojaime059@gmail.com</t>
  </si>
  <si>
    <t>O2-30-11-60-11-70-00-00-02-048</t>
  </si>
  <si>
    <t>SANDRA CAMILA BASTIDAS SUAREZ</t>
  </si>
  <si>
    <t>sandracamilab@gmail.com</t>
  </si>
  <si>
    <t>valentina1119@hotmail.com</t>
  </si>
  <si>
    <t>PRESTACIÓN DE SERVICIOS DE APOYO A LA GESTIÓN PARA LA CONDUCCIÓN DE LOS VEHÍCULOS QUE CONFORMAN EL PARQUE AUTOMOTOR EN PROPIEDAD O CUSTODIA DEL FONDO DE DESARROLLO LOCAL DE ANTONIO NARIÑO, Y EL TRANSPORTE DE FUNCIONARIOS Y CONTRATISTAS PARA LA REALIZACIÓN DE LAS ACTIVIDADES MISIONALES DE LA ALCALDÍA LOCAL DE ANTONIO NARIÑO.</t>
  </si>
  <si>
    <t>mr_giovanny@hotmail.com</t>
  </si>
  <si>
    <t>MUNDIAL DE SEGUROS</t>
  </si>
  <si>
    <t>PRESTAR LOS SERVICIOS TÉCNICOS PARA LA OPERACIÓN, SEGUIMIENTO Y CUMPLIMIENTO DE LOS PROCESOS Y PROCEDIMIENTOS DEL SERVICIO SOCIAL APOYO ECONÓMICO TIPO C, REQUERIDOS PARA EL OPORTUNO Y ADECUADO REGISTRO, CRUCE Y REPORTE DE LOS DATOS DEL SISTEMA DE INFORMACIÓN Y REGISTRO DE BENEFICIARIOS-SIRBE, QUE CONTRIBUYAN A LA GARANTÍA DE LOS DERECHOS DE LA POBLACIÓN MAYOR EN EL MARCO DE LA POLÍTICA PÚBLICA SOCIAL PARA ENVEJECIMIENTO Y LA VEJEZ EN EL DISTRITO CAPITAL A CARGO DE LA ALCALDÍA LOCAL</t>
  </si>
  <si>
    <t>sebastianbravoz9c@gmail.com</t>
  </si>
  <si>
    <t>PRESTACIÓN DE SERVICIOS DE APOYO EN EL MANEJO DE SISTEMAS DE INFORMACIÓN EN LO RELACIONADO CON LA CONTRATACIÓN QUE REALIZA EL ÁREA DE GESTIÓN DE DESARROLLO DEL FONDO DE DESARROLLO LOCAL DE ANTONIO NARIÑO</t>
  </si>
  <si>
    <t>martaz_19@hotmail.com</t>
  </si>
  <si>
    <t>CAMILA BASTIDAS</t>
  </si>
  <si>
    <t>lizgarcia07@hotmail.com</t>
  </si>
  <si>
    <t>PRESTACIÓN DE SERVICIOS DE APOYO ASISTENCIAL EN EL ÁREA DE GESTIÓN DEL DESARROLLO, ADMINISTRATIVA Y FINANCIERA DEL FONDO DE DESARROLLO LOCAL DE ANTONIO NARIÑO.</t>
  </si>
  <si>
    <t>JORGE DIEGO ALBERTO VEGA</t>
  </si>
  <si>
    <t>PRESTAR SERVICIOS PROFESIONALES PARA 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t>
  </si>
  <si>
    <t>GLORIA MARCELA REY FARACO</t>
  </si>
  <si>
    <t>gmarfaraco@gmail.com</t>
  </si>
  <si>
    <t xml:space="preserve">JOSE HERNANDEZ </t>
  </si>
  <si>
    <t>Carrera 80 No. 71a-38</t>
  </si>
  <si>
    <t>josehh34@gmail.com</t>
  </si>
  <si>
    <t>amparotorrese@gmail.com</t>
  </si>
  <si>
    <t xml:space="preserve">CAMILA BASTIDAS </t>
  </si>
  <si>
    <t>OSCAR JULIAN DUARTE CUBILLOS</t>
  </si>
  <si>
    <t>SUSPENDIDO</t>
  </si>
  <si>
    <t>nataliadelgadop@outlook.com</t>
  </si>
  <si>
    <t>APOYAR AL (A) ALCALDE (SA) LOCAL EN EL FORTALECIMIENTO E INCLUSIÓN DE LAS COMUNIDADES NEGRAS, AFROCOLOMBIANAS Y PALENQUERAS EN EL MARCO DE LA POLÍTICA PÚBLICA DISTRITAL AFRODESCENDIENTES Y LOS ESPACIOS DE PARTICIPACIÓN.</t>
  </si>
  <si>
    <t>SANDRA CLAUDIA CHINDOY JAMIOY</t>
  </si>
  <si>
    <t>14-44-101160642</t>
  </si>
  <si>
    <t>dayanarubiano@hotmail.com</t>
  </si>
  <si>
    <t>LEDY DAYANNA RODRIGUEZ ROJAS</t>
  </si>
  <si>
    <t>BRIAN NICOLAS ACOSTA LUCERO</t>
  </si>
  <si>
    <t>n.acosta2109832@gmail.com</t>
  </si>
  <si>
    <t>APOYAR Y DAR SOPORTE TÉCNICO AL ADMINISTRADOR Y USUARIO FINAL DE LA RED DE SISTEMAS Y TECNOLOGÍA E INFORMACIÓN DE LA ALCALDÍA LOCAL.</t>
  </si>
  <si>
    <t>rubianoosusana@gmail.com</t>
  </si>
  <si>
    <t xml:space="preserve">EFREY SANABRIA </t>
  </si>
  <si>
    <t>MAYRA JIMENA WILCHES GONZALEZ</t>
  </si>
  <si>
    <t>jimenawilches@gmail.com</t>
  </si>
  <si>
    <t>NATALIA RODRIGUEZ</t>
  </si>
  <si>
    <t>KR 72 60 A 30 SUR</t>
  </si>
  <si>
    <t>nataliarodriguezsar95@gmail.com</t>
  </si>
  <si>
    <t>PRESTAR SERVICIOS DE APOYO A LA GESTIÓN DEL FONDO DE DESARROLLO LOCAL DE ANTONIO NARIÑO EN LOS ASUNTOS OPERATIVOS RELACIONADOS CON LA SEGURIDAD, LA CONVIVENCIA Y EL DESARROLLO DE ACTIVIDAD ECONÓMICA EN LA LOCALIDAD, CON CONFORMIDAD CON EL MARCO NORMATIVO APLICABLE EN LA MATERIA.</t>
  </si>
  <si>
    <t>yinaka0313@gmail.com</t>
  </si>
  <si>
    <t>cordobajohn03@gmail.com</t>
  </si>
  <si>
    <t>rubencafuagudelo@gmail.com</t>
  </si>
  <si>
    <t>O2-30-11-60-55-70-00-00-02-189</t>
  </si>
  <si>
    <t>CL 49 B SUR 9 94 TO 4 AP 601</t>
  </si>
  <si>
    <t>APOYAR JURÍDICAMENTE LA EJECUCIÓN DE LAS ACCIONES REQUERIDAS PARA LA DEPURACIÓN DE LAS ACTUACIONES ADMINISTRATIVAS QUE CURSAN EN LA ALCALDÍA LOCAL.</t>
  </si>
  <si>
    <t>mateo_9214@hotmail.com</t>
  </si>
  <si>
    <t>Christian Mateo Gómez Cerón</t>
  </si>
  <si>
    <t>nancyvivihernandez@hotmail.com</t>
  </si>
  <si>
    <t>akherrera92@gmail.com</t>
  </si>
  <si>
    <t>maconybb@gmail.com</t>
  </si>
  <si>
    <t>PRESTACIÓN DE SERVICIOS DE APOYO A LAS ACTIVIDADES ADMINISTRATIVAS EN CUANTO A NOTIFICACIÓN DE LA CORRESPONDENCIA GENERADA POR EL ÁREA DE GESTIÓN DEL DESARROLLO, ADMINISTRATIVA Y FINANCIERA Y ÁREA DE GESTIÓN POLICIVA DE LA ALCALDÍA DE ANTONIO NARIÑO.</t>
  </si>
  <si>
    <t>jjmp71@hotmail.com</t>
  </si>
  <si>
    <t>cesarladino2009@gmail.com</t>
  </si>
  <si>
    <t xml:space="preserve">ANULADO </t>
  </si>
  <si>
    <t>ANULADO</t>
  </si>
  <si>
    <t>jennymonch@hotmail.com</t>
  </si>
  <si>
    <t>APOYAR JURÍDICAMENTE LA EJECUCIÓN DE LAS ACCIONES REQUERIDAS PARA EL TRÁMITE E IMPULSO PROCESAL DE LAS ACTUACIONES CONTRAVENCIONALES Y/O QUERELLAS QUE CURSEN EN LAS INSPECCIONES DE POLICÍA DE LA LOCALIDAD</t>
  </si>
  <si>
    <t>HUMBERTO ANTONIO HERREÑO GARCIA</t>
  </si>
  <si>
    <t>antonyhuher@hotmail.com</t>
  </si>
  <si>
    <t>nicolasms.5572@hotmail.com</t>
  </si>
  <si>
    <t>ADRIANA PAOLA MORALES RODRIGUEZ</t>
  </si>
  <si>
    <t>adrianamorales00@gmail.com</t>
  </si>
  <si>
    <t>DANIELA ZAMORA HIDALGO</t>
  </si>
  <si>
    <t>Selección abreviada menor cuantía</t>
  </si>
  <si>
    <t>LICITACION PUBLICA</t>
  </si>
  <si>
    <t>Selección abreviada menor cantidad</t>
  </si>
  <si>
    <t>APOYAR JURÍDICAMENTE LA EJECUCIÓN DE LAS ACCIONES REQUERIDAS PARA EL TRÁMITE E IMPULSO PROCESAL DE LAS ACTUACIONES CONTRAVENCIONALES Y/O QUERELLAS QUE CURSEN EN LAS INSPECCIONES DE POLICÍA DE LA LOCALIDAD.</t>
  </si>
  <si>
    <t>MIGUEL ARTURO MURCIA CUERVO</t>
  </si>
  <si>
    <t>mimurciac@hotmail.com</t>
  </si>
  <si>
    <t>WILLIAM JAIRO CALDERON</t>
  </si>
  <si>
    <t xml:space="preserve">CAMILA ZAMBRANO </t>
  </si>
  <si>
    <t>SERGIO NICOLÁS POVEDA LEÓN</t>
  </si>
  <si>
    <t>sergiopovedaleon@gmail.com</t>
  </si>
  <si>
    <t>CL 36nullSUR 72I 92 CA null</t>
  </si>
  <si>
    <t>arangomorales12@hotmail.com</t>
  </si>
  <si>
    <t>aaronsierrapardo2@gmail.com</t>
  </si>
  <si>
    <t>ramirooj1964@gmail.com</t>
  </si>
  <si>
    <t>CL 17 SUR 29 A 82</t>
  </si>
  <si>
    <t>LAURA VIVIANA OROÑEZ FANDIÑO</t>
  </si>
  <si>
    <t>APOYAR AL ALCALDE LOCAL EN LA FORMULACIÓN, SEGUIMIENTO E IMPLEMENTACIÓN DE LA ESTRATEGIA LOCAL PARA LA TERMINACIÓN JURÍDICA O INACTIVACIÓN DE LAS ACTUACIONES ADMINISTRATIVAS QUE CURSAN EN LA ALCALDÍA LOCAL.</t>
  </si>
  <si>
    <t>ALMA KARINA DE CASTRO MARÍN</t>
  </si>
  <si>
    <t>PRESTAR SERVICIOS PROFESIONALES PARA APOYAR LA EJECUCIÓN, SUPERVISIÓN, SEGUIMIENTO, CIERRE Y/O LIQUIDACIÓN DE LOS PROCESOS CONTRACTUALES DE LA LOCALIDAD DE ANTONIO NARIÑO.</t>
  </si>
  <si>
    <t>andrea8718@hotmail.com</t>
  </si>
  <si>
    <t>FRANCISCO IVAN FUENTES CALDERON</t>
  </si>
  <si>
    <t>APOYAR LAS LABORES DE ENTREGA Y RECIBO DE LAS COMUNICACIONES EMITIDAS O RECIBIDAS POR LAS INSPECCIONES DE POLICÍA DE LA LOCALIDAD.</t>
  </si>
  <si>
    <t>angiepaola_camilita@hotmail.com</t>
  </si>
  <si>
    <t>PRESTAR SERVICIOS DE APOYO A LA GESTIÓN AL FONDO DE DESARROLLO LOCAL DE ANTONIO NARIÑO EN EL ACOMPAÑAMIENTO A LAS ACTIVIDADES REALIZADAS DENTRO DE LOS PROCESOS DE PARTICIPACIÓN LOCAL</t>
  </si>
  <si>
    <t>JOHN NUMAEL URREGO BELTRAN</t>
  </si>
  <si>
    <t>john.urregob@hotmail.es</t>
  </si>
  <si>
    <t>KR 27 A 1 A-82</t>
  </si>
  <si>
    <t>AC 100N°49-97 AP 109 TO 10</t>
  </si>
  <si>
    <t>casallas80@hotmail.com</t>
  </si>
  <si>
    <t>ALMA KARINA DE CASTRO</t>
  </si>
  <si>
    <t>GERMAN MENDOZA GALVIS</t>
  </si>
  <si>
    <t>grmanch@hotmail.com</t>
  </si>
  <si>
    <t>FLOR NATALI RUBIO HERNANDEZ</t>
  </si>
  <si>
    <t>nata18rubiio@gmail.com</t>
  </si>
  <si>
    <t xml:space="preserve">LIBARDO RUBEN CUELLAR BURGOS </t>
  </si>
  <si>
    <t>KR 68 H 43 C 25 SUR</t>
  </si>
  <si>
    <t>camilocuellar9401c@gmail.com</t>
  </si>
  <si>
    <t>snmorag@gmail.com</t>
  </si>
  <si>
    <t>AMPARO RAMIREZ CASTILLO</t>
  </si>
  <si>
    <t>amparo.ramirezcas@gmail.com</t>
  </si>
  <si>
    <t>cra90#23i-70 casa 46, los cipreces</t>
  </si>
  <si>
    <t>JUDITH MARCELA RUBIANO SANTANA</t>
  </si>
  <si>
    <t xml:space="preserve">Carrera 34F # 32-08 Sur
</t>
  </si>
  <si>
    <t>franciscoivanfuentes@hotmail.com</t>
  </si>
  <si>
    <t>GIOVANNY ALEXANDER CAMACHO GOMEZ</t>
  </si>
  <si>
    <t>giovanny.camacho.gomez@gmail.com</t>
  </si>
  <si>
    <t xml:space="preserve">SURAMERICANA </t>
  </si>
  <si>
    <t>claudiaayalabeltran@hotmail.com</t>
  </si>
  <si>
    <t>JOHAN MAURICIO PELAEZ BUSTOS</t>
  </si>
  <si>
    <t>PRESTAR SERVICIOS PROFESIONALES AL DESPACHO DEL ALCALDE LOCAL EN LA ORIENTACIÓN Y APLICACIÓN DE LA NORMATIVIDAD NACIONAL, DISTRITAL Y LOCAL, LA PROYECCIÓN DE ACTOS ADMINISTRATIVOS, RESPUESTAS A RECLAMACIONES, REQUERIMIENTOS Y DERECHOS DE PETICIÓN.</t>
  </si>
  <si>
    <t>JOSE ENRIQUE LADRON DE GUEVARA ILLERA</t>
  </si>
  <si>
    <t>wolfkike@hotmail.com</t>
  </si>
  <si>
    <t>GUSTAVO DIAZ MARTINEZ</t>
  </si>
  <si>
    <t>dapagus@yahoo.com</t>
  </si>
  <si>
    <t>LINA MARIA CORONADO CORONADO</t>
  </si>
  <si>
    <t>linamacoro@gmail.com</t>
  </si>
  <si>
    <t>mauricio.perez1822@gmail.com</t>
  </si>
  <si>
    <t>JULYAN ESTEPHEN PARRA PUERTA</t>
  </si>
  <si>
    <t>julianparra_05@hotmail.com</t>
  </si>
  <si>
    <t>PRESTAR SERVICIOS DE APOYO EN LA IMPLEMENTACIÓN DE ESTRATEGIAS QUE GARANTICEN LA PROMOCIÓN Y PROTECCIÓN DEL DERECHO A LA PARTICIPACIÓN DEMOCRÁTICA DE LOS HABITANTES DE LA LOCALIDAD ANTONIO NARIÑO Y LA RESPUESTA OPORTUNA A DERECHOS DE PETICIÓN Y TRÁMITES ASOCIADOS.</t>
  </si>
  <si>
    <t>CLAUDIA PATRICIA GARCÍA DUARTE</t>
  </si>
  <si>
    <t>MONICA YOHANNA PULIDO CHAUTA</t>
  </si>
  <si>
    <t>CALLE 82 No 94L-66</t>
  </si>
  <si>
    <t>APOYAR ADMINISTRATIVA Y ASISTENCIALMENTE A LAS INSPECCIONES DE POLICÍA DE LA LOCALIDAD.</t>
  </si>
  <si>
    <t>CARLOS ALBERTO PRODIGO HERNANDEZ</t>
  </si>
  <si>
    <t>carlosprodigo@hotmail.com</t>
  </si>
  <si>
    <t>20236520008973   20246520000053</t>
  </si>
  <si>
    <t>PRESTAR LOS SERVICIOS PROFESIONALES COMO ABOGADO EN LOS DIVERSOS TEMAS CONTRACTUALES QUE REQUIERA EL ÁREA DE GESTIÓN DE DESARROLLO DEL FONDO DE DESARROLLO LOCAL DE ANTONIO NARIÑO</t>
  </si>
  <si>
    <t>CALLE 63G No 118A 47</t>
  </si>
  <si>
    <t>kavilatorres@gmail.com</t>
  </si>
  <si>
    <t xml:space="preserve">O2-30-11-60-55-70-00000-2189	</t>
  </si>
  <si>
    <t>TERMINACION ANTICIPADA</t>
  </si>
  <si>
    <t xml:space="preserve">O2-30-11-60-12-10-00-00-02-201	</t>
  </si>
  <si>
    <t>15 dias</t>
  </si>
  <si>
    <t>O23011603480000002185</t>
  </si>
  <si>
    <t>7 dias</t>
  </si>
  <si>
    <t xml:space="preserve">EDWIN CHOCONTA </t>
  </si>
  <si>
    <t xml:space="preserve">O2-30-11-60-55-70-00000-2198	</t>
  </si>
  <si>
    <t>SECOP I</t>
  </si>
  <si>
    <t>AGENCIA DISTRITAL PARA LA EDUCACIÓN SUPERIOR, LA CIENCIA Y LA TECNOLOGÍA, ATENEA</t>
  </si>
  <si>
    <t>diego.forero077@educacionbogota.edu.co</t>
  </si>
  <si>
    <t>contratacion@subredcentrooriente.gov.co</t>
  </si>
  <si>
    <t>N/A</t>
  </si>
  <si>
    <t>DISTRACOM</t>
  </si>
  <si>
    <t>BASE DE DATOS CONTRATACION VIGENCIA 2023</t>
  </si>
  <si>
    <t>No</t>
  </si>
  <si>
    <t>ABOGADO RESPONSABLE</t>
  </si>
  <si>
    <t>N° DE CONTRATO</t>
  </si>
  <si>
    <t xml:space="preserve">AÑO </t>
  </si>
  <si>
    <t xml:space="preserve">N° SIPSE </t>
  </si>
  <si>
    <t xml:space="preserve">N° PROCESO CONTRACTUAL </t>
  </si>
  <si>
    <t>TIPO DE CONTRATO</t>
  </si>
  <si>
    <t xml:space="preserve">TIPOLOGIA ESPECIFICA </t>
  </si>
  <si>
    <t xml:space="preserve">MODALIDAD DE SELECCION </t>
  </si>
  <si>
    <t xml:space="preserve">DEPENDENCIA </t>
  </si>
  <si>
    <t xml:space="preserve">OBJETO </t>
  </si>
  <si>
    <t xml:space="preserve">N° PROYECTO </t>
  </si>
  <si>
    <t>N° DE PROGRAMA</t>
  </si>
  <si>
    <t xml:space="preserve">TIPO DE DOCUMENTO </t>
  </si>
  <si>
    <t>ID CONTRATISTA</t>
  </si>
  <si>
    <t>DIGITO DE VERIFICACION</t>
  </si>
  <si>
    <t>CONTRATISTA</t>
  </si>
  <si>
    <t>EDAD</t>
  </si>
  <si>
    <t xml:space="preserve">PERSONA </t>
  </si>
  <si>
    <t>GENERO</t>
  </si>
  <si>
    <t xml:space="preserve">N° CELULAR O TELEFONO CONTRATISTA </t>
  </si>
  <si>
    <t>CORREO ELECTRONICO</t>
  </si>
  <si>
    <t>EPS</t>
  </si>
  <si>
    <t>FONDO DE PENSIONES</t>
  </si>
  <si>
    <t xml:space="preserve">COMPAÑIA DE SEGUROS </t>
  </si>
  <si>
    <t xml:space="preserve">N° POLIZA </t>
  </si>
  <si>
    <t>FECHA VENCIMIENTO INCIAL</t>
  </si>
  <si>
    <t xml:space="preserve">RIESGO ARL </t>
  </si>
  <si>
    <t xml:space="preserve">VALOR INICIAL CONTRATO </t>
  </si>
  <si>
    <t xml:space="preserve">VALOR MENSUAL </t>
  </si>
  <si>
    <t xml:space="preserve">VALOR DIA </t>
  </si>
  <si>
    <t xml:space="preserve">FECHA SUSCRIPCION </t>
  </si>
  <si>
    <t xml:space="preserve">FECHA INICIO </t>
  </si>
  <si>
    <t>FECHA TERMINACION INICIAL</t>
  </si>
  <si>
    <t>PLAZO EN MESES</t>
  </si>
  <si>
    <t>CDP</t>
  </si>
  <si>
    <t xml:space="preserve">CRP </t>
  </si>
  <si>
    <t xml:space="preserve">N° PRORROGAS  </t>
  </si>
  <si>
    <t xml:space="preserve">N° ID CESIONARIO </t>
  </si>
  <si>
    <t xml:space="preserve">CESIONARIO </t>
  </si>
  <si>
    <t xml:space="preserve">FECHA CESION </t>
  </si>
  <si>
    <t xml:space="preserve">FECHA MODIFICACION CONTRACTUAL </t>
  </si>
  <si>
    <t xml:space="preserve">RUBRO ADICION </t>
  </si>
  <si>
    <t xml:space="preserve">CRP ADICION </t>
  </si>
  <si>
    <t xml:space="preserve">SUSPENSION </t>
  </si>
  <si>
    <t xml:space="preserve">CELEBRADO O POR INICIAR </t>
  </si>
  <si>
    <t>LIQUIDADO</t>
  </si>
  <si>
    <t xml:space="preserve">APOYO SUPERVISOR </t>
  </si>
  <si>
    <t xml:space="preserve">MEMORANDO </t>
  </si>
  <si>
    <t>Número  de Identificación del integrante del Consorcio o U.T.
(Cédula o NIT sin puntos, comas ni caracteres especiales y sin digito de verificación)</t>
  </si>
  <si>
    <t>Nombre del Integrante del Consorcio o U.T. y Tipo societario
 (Según el caso: nombres y apellidos o razón social y tipo societario)</t>
  </si>
  <si>
    <t xml:space="preserve">REPRESENTANTE LEGAL </t>
  </si>
  <si>
    <t xml:space="preserve">ID REPRES. LEGAL </t>
  </si>
  <si>
    <t>% Participación (indicar solo el numero del porcentaje, sin caracteres especiales</t>
  </si>
  <si>
    <t>TIPO SOCIEDAD</t>
  </si>
  <si>
    <t xml:space="preserve">TAMAÑO DE LA SOCIEDAD </t>
  </si>
  <si>
    <t xml:space="preserve">N° DE CONTRATISTAS CONTRATADOS </t>
  </si>
  <si>
    <t xml:space="preserve">N° PROPONENTES </t>
  </si>
  <si>
    <t xml:space="preserve">ESTADO SECOP </t>
  </si>
  <si>
    <t>FECHA TERMINACION</t>
  </si>
  <si>
    <t>OBSERVACIONES ACHIVO FISCO</t>
  </si>
  <si>
    <t>001-2023-CPS-P(83733)</t>
  </si>
  <si>
    <t>FDLANCD-001-2023(83733)</t>
  </si>
  <si>
    <t>https://community.secop.gov.co/Public/Tendering/OpportunityDetail/Index?noticeUID=CO1.NTC.3753669&amp;isFromPublicArea=True&amp;isModal=False</t>
  </si>
  <si>
    <t>PROFESIONAL</t>
  </si>
  <si>
    <t>CONTRATACION</t>
  </si>
  <si>
    <t>PRESTAR SERVICIOS PROFESIONALES PARA APOYAR LOS PROCESOS CONTRACTUALES DEL FONDO DE DESARROLLO LOCAL DE ANTONIO NARIÑO</t>
  </si>
  <si>
    <t xml:space="preserve">C.C </t>
  </si>
  <si>
    <t>FEMENINO</t>
  </si>
  <si>
    <t>Calle 86 # 69h 35</t>
  </si>
  <si>
    <t>COMPENSAR</t>
  </si>
  <si>
    <t>PORVENIR</t>
  </si>
  <si>
    <t>14-46-101082679</t>
  </si>
  <si>
    <t xml:space="preserve"> Juliana Pinillos               Francisco Salazar</t>
  </si>
  <si>
    <t>20236520000273 - 20236520000823</t>
  </si>
  <si>
    <t>002-2023 CPS-AG (83336)</t>
  </si>
  <si>
    <t>SECOP II</t>
  </si>
  <si>
    <t>FDLAN-CD-002-2023 (83336)</t>
  </si>
  <si>
    <t>https://community.secop.gov.co/Public/Tendering/OpportunityDetail/Index?noticeUID=CO1.NTC.3756104&amp;isFromPublicArea=True&amp;isModal=False</t>
  </si>
  <si>
    <t>APOYO A LA GESTION</t>
  </si>
  <si>
    <t xml:space="preserve">CONTRATACION </t>
  </si>
  <si>
    <t>MARIA ALEJANDRA CASTRILLON CORREDOR</t>
  </si>
  <si>
    <t>CL 36A SUR # 3A 22</t>
  </si>
  <si>
    <t>SANITAS</t>
  </si>
  <si>
    <t>PROTECCION</t>
  </si>
  <si>
    <t>CBO-100016183</t>
  </si>
  <si>
    <t xml:space="preserve">          Juliana Pinillos               Francisco Salazar</t>
  </si>
  <si>
    <t>KATHERIN AVILA</t>
  </si>
  <si>
    <t>003-2023CPS-P(83281)</t>
  </si>
  <si>
    <t>FDLANCD-003-2023(83281)</t>
  </si>
  <si>
    <t>https://community.secop.gov.co/Public/Tendering/OpportunityDetail/Index?noticeUID=CO1.NTC.3753680&amp;isFromPublicArea=True&amp;isModal=False</t>
  </si>
  <si>
    <t>SUBSIDIO TIPO C</t>
  </si>
  <si>
    <t>O23061601010000001851</t>
  </si>
  <si>
    <t>CE</t>
  </si>
  <si>
    <t>FAMISANAR</t>
  </si>
  <si>
    <t>18-44-101086086</t>
  </si>
  <si>
    <t xml:space="preserve">O2-30-11-60-10-10-00-00-01-851	</t>
  </si>
  <si>
    <t>Juliana Pinillos</t>
  </si>
  <si>
    <t>004-2023CPS-AG(83864)</t>
  </si>
  <si>
    <t>FDLANCD-004-2023(83864)</t>
  </si>
  <si>
    <t>https://community.secop.gov.co/Public/Tendering/OpportunityDetail/Index?noticeUID=CO1.NTC.3754067&amp;isFromPublicArea=True&amp;isModal=False</t>
  </si>
  <si>
    <t>APOYAR EN LAS TAREAS OPERATIVAS DE CARÁCTER ARCHIVÍSTICO DESARROLLADAS EN LA ALCALDÍA LOCAL PARA GARANTIZAR LA APLICACIÓN CORRECTA DE LOS PROCEDIMIENTOS TÉCNICOS</t>
  </si>
  <si>
    <t>JOHN NEIL CORDOBA PARRA.</t>
  </si>
  <si>
    <t>MASCULINO</t>
  </si>
  <si>
    <t>carrera72b número 62d 22 sur manzana 3 entrada 6 apartamento 301</t>
  </si>
  <si>
    <t>COLPENSIONES</t>
  </si>
  <si>
    <t>15-46-101029811</t>
  </si>
  <si>
    <t>Juliana Pinillos - Francisco Salazar</t>
  </si>
  <si>
    <t>CAMILA ZAMBRANO</t>
  </si>
  <si>
    <t>005-2023-CPS-P(83283)</t>
  </si>
  <si>
    <t>FDLANCD-005-2023(83283)</t>
  </si>
  <si>
    <t>https://community.secop.gov.co/Public/Tendering/OpportunityDetail/Index?noticeUID=CO1.NTC.3753888&amp;isFromPublicArea=True&amp;isModal=False</t>
  </si>
  <si>
    <t>PRESTAR LOS SERVICIOS PROFESIONALES JURÍDICOS PARA REALIZAR EL SEGUIMIENTO A LOS PROCESOS CONTRACTUALES Y PROYECTOS DE INVERSIÓN EN LAS ETAPAS PRECONTRACTUAL, CONTRACTUAL Y POST CONTRACTUAL QUE REQUIERA EL ÁREA DE GESTIÓN DE DESARROLLO DEL FONDO DE DESARROLLO LOCAL DE ANTONIO NARIÑO</t>
  </si>
  <si>
    <t>CBO-100016172</t>
  </si>
  <si>
    <t>1. Juliana Pinillos            2. Francisco Salazar         3. Edwin Choconta</t>
  </si>
  <si>
    <t>20236520000273 - 20236520000823    20236520010113</t>
  </si>
  <si>
    <t xml:space="preserve">KATHERIN AVILA </t>
  </si>
  <si>
    <t>006-2023CPS-AG(83336)</t>
  </si>
  <si>
    <t>FDLANCD-006-2023(83336)</t>
  </si>
  <si>
    <t>https://community.secop.gov.co/Public/Tendering/OpportunityDetail/Index?noticeUID=CO1.NTC.3757654&amp;isFromPublicArea=True&amp;isModal=False</t>
  </si>
  <si>
    <t>CBO-100016182</t>
  </si>
  <si>
    <t>EN EJECUCION</t>
  </si>
  <si>
    <t>008-2023CPS-P(83718)</t>
  </si>
  <si>
    <t>FDLANCD-008-2023(83718)</t>
  </si>
  <si>
    <t>https://community.secop.gov.co/Public/Tendering/OpportunityDetail/Index?noticeUID=CO1.NTC.3759781&amp;isFromPublicArea=True&amp;isModal=False</t>
  </si>
  <si>
    <t xml:space="preserve">DESPACHO </t>
  </si>
  <si>
    <t>EL CONTRATO QUE SE PRETENDE CELEBRAR, TENDRÁ POR OBJETO PRESTAR SERVICIOS PROFESIONALES ESPECIALIZADOS PARA APOYAR AL DESPACHO DE LA ALCALDÍA LOCAL DE ANTONIO NARIÑO EN LA PLANEACIÓN, ARTICULACIÓN, SEGUIMIENTO, EJECUCIÓN Y FORTALECIMIENTO DE LAS CAPACIDADES DE LA ALCALDÍA LOCAL EN EL CUMPLIMIENTO DE LAS FUNCIONES DE INSPECCIÓN, VIGILANCIA Y CONTROL APLICANDO LA NORMATIVIDAD NACIONAL, DISTRITAL Y LOCAL VIGENTE.</t>
  </si>
  <si>
    <t>kR 4 A 66 70 AP 103</t>
  </si>
  <si>
    <t>14-44-101171515</t>
  </si>
  <si>
    <t>FALTA APROBAR LA ULTIMA  CUENTA</t>
  </si>
  <si>
    <t>009-2023 CPS-AG (84084)</t>
  </si>
  <si>
    <t>FDLANCD-009-2023 (84084)</t>
  </si>
  <si>
    <t>https://community.secop.gov.co/Public/Tendering/OpportunityDetail/Index?noticeUID=CO1.NTC.3757248&amp;isFromPublicArea=True&amp;isModal=False</t>
  </si>
  <si>
    <t>PRESTAR LOS SERVICIOS COMO TÉCNICO EN EL ÁREA DE GESTIÓN DE DESARROLLO DEL FONDO LOCAL DE ANTONIO NARIÑO PARA APOYAR LOS PROCESOS DE CLASIFICACIÓN, ORDENACIÓN, SEGUIMIENTO Y CONTROL DE PROCESOS CONTRACTUALES</t>
  </si>
  <si>
    <t>15-46-101029809</t>
  </si>
  <si>
    <t>010-2023CPS-P(83789)</t>
  </si>
  <si>
    <t>FDLANCD-010-2023(83789)</t>
  </si>
  <si>
    <t>https://community.secop.gov.co/Public/Tendering/OpportunityDetail/Index?noticeUID=CO1.NTC.3757965&amp;isFromPublicArea=True&amp;isModal=False</t>
  </si>
  <si>
    <t>NATHALIA DELGADO PUENTES</t>
  </si>
  <si>
    <t xml:space="preserve">CL 25H 101B 85
</t>
  </si>
  <si>
    <t>980 47 994000023582</t>
  </si>
  <si>
    <t xml:space="preserve">1. Juliana Pinillos            2. Alexis moreno                </t>
  </si>
  <si>
    <t>20236520001683-  20236520010183</t>
  </si>
  <si>
    <t>011-2023-CPS-P(83733)</t>
  </si>
  <si>
    <t>FDLANCD-011-2023(83733)</t>
  </si>
  <si>
    <t>https://community.secop.gov.co/Public/Tendering/OpportunityDetail/Index?noticeUID=CO1.NTC.3754228&amp;isFromPublicArea=True&amp;isModal=False</t>
  </si>
  <si>
    <t>LUDWIG FABIÁN ABRIL GRANADOS CEDIDO A CHRISTIAN MANUEL PEREZ PEÑA</t>
  </si>
  <si>
    <t>calle 10 # 80 41</t>
  </si>
  <si>
    <t>lfagabogado@gmail.com</t>
  </si>
  <si>
    <t>39-44-101145905</t>
  </si>
  <si>
    <t>CHRISTIAN MANUEL PEREZ PEÑA</t>
  </si>
  <si>
    <t>FRANCISCO SALAZAR</t>
  </si>
  <si>
    <t>012-2023 CPS-P (83304)</t>
  </si>
  <si>
    <t>FDLANCD-012-2023 (83304)</t>
  </si>
  <si>
    <t>https://community.secop.gov.co/Public/Tendering/OpportunityDetail/Index?noticeUID=CO1.NTC.3757485&amp;isFromPublicArea=True&amp;isModal=False</t>
  </si>
  <si>
    <t xml:space="preserve">OBRAS </t>
  </si>
  <si>
    <t>0O23011602330000002207</t>
  </si>
  <si>
    <t>18-44-101086082</t>
  </si>
  <si>
    <t>Yenny Gutierrez</t>
  </si>
  <si>
    <t>013-2023 CPS-P (83301)</t>
  </si>
  <si>
    <t>FDLANCD-013-2023 (83301)</t>
  </si>
  <si>
    <t>https://community.secop.gov.co/Public/Tendering/OpportunityDetail/Index?noticeUID=CO1.NTC.3758008&amp;isFromPublicArea=True&amp;isModal=False</t>
  </si>
  <si>
    <t xml:space="preserve">PLANEACION </t>
  </si>
  <si>
    <t>PRESTACIÓN DE SERVICIOS PROFESIONALES PARA LA FORMULACIÓN, DEFINICIÓN, SOCIALIZACIÓN Y SEGUIMIENTO DE UNA PROPUESTA INTEGRAL DE INTERVENCIÓN URBANÍSTICA EN ESPACIOS Y ESCENARIOS LOCALES Y SU INCLUSIÓN EN LOS DISTINTOS PLANES, PROGRAMAS Y PROYECTOS DE INVERSIÓN DEL FONDO DE DESARROLLO LOCAL DE ANTONIO NARIÑO.</t>
  </si>
  <si>
    <t>juankamigallego@hotmail.com</t>
  </si>
  <si>
    <t>18-44-101086087</t>
  </si>
  <si>
    <t xml:space="preserve"> $         4.400.000,00</t>
  </si>
  <si>
    <t xml:space="preserve"> $                                          4.400.000,00</t>
  </si>
  <si>
    <t>014-2023 CPS-P (84055)</t>
  </si>
  <si>
    <t>FDLANCD-014-2023 (84055)</t>
  </si>
  <si>
    <t>https://community.secop.gov.co/Public/Tendering/OpportunityDetail/Index?noticeUID=CO1.NTC.3757947&amp;isFromPublicArea=True&amp;isModal=False</t>
  </si>
  <si>
    <t>PRESTACIÓN DE SERVICIOS PROFESIONALES COMO APOYO EN LA FORMULACIÓN, SEGUIMIENTO, SUPERVISIÓN Y LIQUIDACIÓN DE PROYECTOS DE OBRA E INFRAESTRUCTURA EN ESPACIOS Y ESCENARIOS LOCALES, RELACIONADOS CON MALLA VIAL Y ESPACIO PÚBLICO, INCLUIDOS EN LOS DISTINTOS PLANES, PROGRAMAS Y PROYECTOS DE INVERSIÓN DEL FONDO DE DESARROLLO LOCAL ANTONIO NARIÑO</t>
  </si>
  <si>
    <t>JUAN ANTONIO ZAFRA RUIZ</t>
  </si>
  <si>
    <t>Calle 159a # 54 - 78</t>
  </si>
  <si>
    <t>juantoniozafra@gmail.com</t>
  </si>
  <si>
    <t>340-47-994000041504</t>
  </si>
  <si>
    <t>Trece (13) meses y cuatro (4) Días  20/02/2024</t>
  </si>
  <si>
    <t>9533333 -     4.333.333,00</t>
  </si>
  <si>
    <t>O2-30-11-60-44-90-00-00-02-186	- O2-30-11-60-34-80-00-00-02-185</t>
  </si>
  <si>
    <t xml:space="preserve"> $         4.333.333,00</t>
  </si>
  <si>
    <t xml:space="preserve"> $                                          4.333.333,00</t>
  </si>
  <si>
    <t>Yenny Gutierrez   MANUEL EDUARDO ALVAREZ</t>
  </si>
  <si>
    <t>20236520000343   20246520000103</t>
  </si>
  <si>
    <t>015-2023 CPS-P (83301)</t>
  </si>
  <si>
    <t>FDLANCD-015-2023 (83301)</t>
  </si>
  <si>
    <t>https://community.secop.gov.co/Public/Tendering/OpportunityDetail/Index?noticeUID=CO1.NTC.3757691&amp;isFromPublicArea=True&amp;isModal=False</t>
  </si>
  <si>
    <t>JUAN JOSÉ LONDOÑO SALGADO</t>
  </si>
  <si>
    <t xml:space="preserve">CL 159 19 B 26 TO 2 AP 103
</t>
  </si>
  <si>
    <t>304 3329020</t>
  </si>
  <si>
    <t>juanjo-327@hotmail.com</t>
  </si>
  <si>
    <t>SURA</t>
  </si>
  <si>
    <t>15-44-101273756</t>
  </si>
  <si>
    <t xml:space="preserve">20
</t>
  </si>
  <si>
    <t>016-2023 CPS-AG (83350)</t>
  </si>
  <si>
    <t>FDLANCD-016-2023 (83350)</t>
  </si>
  <si>
    <t>https://community.secop.gov.co/Public/Tendering/OpportunityDetail/Index?noticeUID=CO1.NTC.3758321&amp;isFromPublicArea=True&amp;isModal=False</t>
  </si>
  <si>
    <t>carrera 21 No 29 26 sur</t>
  </si>
  <si>
    <t>14-44-101171445</t>
  </si>
  <si>
    <t>017-2023 CPS-P (84261)</t>
  </si>
  <si>
    <t>FDLANCD-017-2023 (84261)</t>
  </si>
  <si>
    <t>https://community.secop.gov.co/Public/Tendering/OpportunityDetail/Index?noticeUID=CO1.NTC.3758612&amp;isFromPublicArea=True&amp;isModal=False</t>
  </si>
  <si>
    <t xml:space="preserve">
PRESTACIÓN DE SERVICIOS PROFESIONALES AL ÁREA DE GESTIÓN DE DESARROLLO LOCAL ANTONIO NARIÑO PARA APOYAR LA FORMULACIÓN, SOCIALIZACIÓN, SEGUIMIENTO Y LIQUIDACIÓN DE LOS PROYECTOS DE INVERSIÓN RELACIONADOS CON INFRAESTRUCTURA DE MALLA VIAL Y ESPACIO PUBLICO CUMPLIMIENTO DEL PLAN DE DESARROLLO LOCAL</t>
  </si>
  <si>
    <t>GILMAR ANDRÉS CUESTA PALACIOS</t>
  </si>
  <si>
    <t>Carrera 73 # 6c-71 Casa 35</t>
  </si>
  <si>
    <t>gilmarcuestpalacios@gmail.com</t>
  </si>
  <si>
    <t>62-46-101004206</t>
  </si>
  <si>
    <t>018-2023CPS-P(83310)</t>
  </si>
  <si>
    <t>FDLANCD-018-2023(83310)</t>
  </si>
  <si>
    <t>https://community.secop.gov.co/Public/Tendering/OpportunityDetail/Index?noticeUID=CO1.NTC.3758501&amp;isFromPublicArea=True&amp;isModal=False</t>
  </si>
  <si>
    <t>PRENSA</t>
  </si>
  <si>
    <t>COORDINAR, LIDERAR Y ASESORAR LOS PLANES Y ESTRATEGIAS DE COMUNICACIÓN INTERNA Y EXTERNA PARA LA DIVULGACIÓN DE LOS PROGRAMAS, PROYECTOS Y ACTIVIDADES DE LA ALCALDÍA LOCAL.</t>
  </si>
  <si>
    <t>despachos comisorios</t>
  </si>
  <si>
    <t>CARLOS HIGUITA</t>
  </si>
  <si>
    <t>carrera 80 # 8c 85</t>
  </si>
  <si>
    <t>CBO-100016185</t>
  </si>
  <si>
    <t xml:space="preserve">O2-30-11-60-55-70-00-00-02-198	</t>
  </si>
  <si>
    <t>Juliana Pinillos  ANA ISABEL ATEHORTUA</t>
  </si>
  <si>
    <t>20236520000803  20246520000153</t>
  </si>
  <si>
    <t>019-2023CPS-P(84262)</t>
  </si>
  <si>
    <t>FDLANCD-019-2023(84262)</t>
  </si>
  <si>
    <t>https://community.secop.gov.co/Public/Tendering/OpportunityDetail/Index?noticeUID=CO1.NTC.3772798&amp;isFromPublicArea=True&amp;isModal=False</t>
  </si>
  <si>
    <t xml:space="preserve">PARTICIPACION </t>
  </si>
  <si>
    <t>PRESTAR SERVICIOS PROFESIONALES ESPECIALIZADOS DE APOYO AL ALCALDE LOCAL, EN LOS ASUNTOS RELACIONADOS CON LA ORIENTACIÓN, COORDINACIÓN, ORGANIZACIÓN, REVISIÓN Y ARTICULACIÓN DE ELEMENTOS Y ACCIONES DE PLANEACIÓN INTERNA, ORGANIZACIÓN Y ESTRATEGIAS QUE PERMITAN FORTALECER LA PARTICIPACIÓN CIUDADANA DE LA LOCALIDAD Y LA GESTIÓN MEDIO AMBIENTAL DE LA ALCALDÍA LOCAL.</t>
  </si>
  <si>
    <t>14-44-101171579</t>
  </si>
  <si>
    <t>MAGGLY  ANNALY DURAN IGUARAN</t>
  </si>
  <si>
    <t>1. Juliana Pinillos            2. ALEXIS MORENO               3 ANA ISABEL HORTUA</t>
  </si>
  <si>
    <t>20236520000803  20236520008123 20236520008413</t>
  </si>
  <si>
    <t>020-2023 CPS-P (85173)</t>
  </si>
  <si>
    <t>FDLANCD-020-2023(85173)</t>
  </si>
  <si>
    <t>https://community.secop.gov.co/Public/Tendering/OpportunityDetail/Index?noticeUID=CO1.NTC.3758213&amp;isFromPublicArea=True&amp;isModal=False</t>
  </si>
  <si>
    <t xml:space="preserve">CUENTAS POR PAGAR </t>
  </si>
  <si>
    <t>PRESTAR SERVICIOS PROFESIONALES AL FONDO DE DESARROLLO LOCAL DE ANTONIO NARIÑO EN EL APOYO DE LOS TRÁMITES Y GESTIONES CONTRACTUALES ASI COMO EL SEGUIMIENTO, LIQUIDACIÓN, DEPURACIÓN Y CONSOLIDACIÓN DE LAS OBLIGACIONES POR PAGAR VIGENTES.</t>
  </si>
  <si>
    <t>carrera 7 No. 52-44 apto 1011_x000D_</t>
  </si>
  <si>
    <t>SALUD TOTAL</t>
  </si>
  <si>
    <t>COLFONDOS</t>
  </si>
  <si>
    <t>BQ-100063381</t>
  </si>
  <si>
    <t>021-2023-CPS-P(85050)</t>
  </si>
  <si>
    <t>FDLANCD-021-2023(85050)</t>
  </si>
  <si>
    <t>https://community.secop.gov.co/Public/Tendering/OpportunityDetail/Index?noticeUID=CO1.NTC.3756912&amp;isFromPublicArea=True&amp;isModal=False</t>
  </si>
  <si>
    <t xml:space="preserve">AMBIENTE </t>
  </si>
  <si>
    <t>APOYAR AL (LA) ALCALDE (SA) LOCAL EN LA PROMOCIÓN, ARTICULACIÓN, ACOMPAÑAMIENTO Y SEGUIMIENTO PARA LA ATENCIÓN Y PROTECCIÓN DE LOS ANIMALES DOMÉSTICOS Y SILVESTRES DE LA LOCALIDAD</t>
  </si>
  <si>
    <t>AK 68 # 1-63 AMERICAS68 II TR 9 APTO 502</t>
  </si>
  <si>
    <t>14-44-101171492</t>
  </si>
  <si>
    <t>Maria Alejandra Moreno</t>
  </si>
  <si>
    <t>FALTA CARGAR LA ULTIMA CUENTA</t>
  </si>
  <si>
    <t>022-2023 CPS-P (83283)</t>
  </si>
  <si>
    <t xml:space="preserve">FDLANCD-022-2023 (83283)	</t>
  </si>
  <si>
    <t>https://community.secop.gov.co/Public/Tendering/OpportunityDetail/Index?noticeUID=CO1.NTC.3767472&amp;isFromPublicArea=True&amp;isModal=False</t>
  </si>
  <si>
    <t xml:space="preserve">MARIA CAMILA ZAMBRANO CUELLAR CEDIO A DIEGO MAURICIO SARMIENTO-PEREZ TOLEDO	</t>
  </si>
  <si>
    <t>KR 63 22 45</t>
  </si>
  <si>
    <t>cami-511@hotmail.com</t>
  </si>
  <si>
    <t xml:space="preserve">DIEGO MAURICIO SARMIENTO-PEREZ TOLEDO	</t>
  </si>
  <si>
    <t xml:space="preserve">O2-30-11-60-55-70-00-00-02198	</t>
  </si>
  <si>
    <t xml:space="preserve">1. Juliana Pinillos            2. Francisco Salazar         3. Daniela Rubiano </t>
  </si>
  <si>
    <t>20236520000273 - 20236520000823      20236520010123</t>
  </si>
  <si>
    <t>023-2023 CPS-P (83717)</t>
  </si>
  <si>
    <t>FDLANCD-023-2023 (83717)</t>
  </si>
  <si>
    <t>https://community.secop.gov.co/Public/Tendering/OpportunityDetail/Index?noticeUID=CO1.NTC.3767474&amp;isFromPublicArea=True&amp;isModal=False</t>
  </si>
  <si>
    <t>PRESTACIÓN DE SERVICIOS PROFESIONALES ESPECIALIZADOS PARA APOYAR AL ALCALDE LOCAL EN EL DISEÑO DE ESTRATEGIAS Y ACCIONES DE SEGUIMIENTO DE ASUNTOS QUE LE COMPETEN AL DESPACHO PARA EL CUMPLIMIENTO DE SUS FUNCIONES Y DEL PLAN DE DESARROLLO LOCAL</t>
  </si>
  <si>
    <t>LUIS CARLOS ERIRA TUPAZ   Cedido a Juliana Andrea Pinillos Sánchez</t>
  </si>
  <si>
    <t>CL 8A 72A 32 CONJ quintas de castilla 1</t>
  </si>
  <si>
    <t>320 2728662</t>
  </si>
  <si>
    <t>julii.pinillos@hotmail.com</t>
  </si>
  <si>
    <t xml:space="preserve">	61-46-101019102</t>
  </si>
  <si>
    <t xml:space="preserve">	Juliana Andrea Pinillos Sanchez</t>
  </si>
  <si>
    <t>024-2023 CPS-AG (83316)</t>
  </si>
  <si>
    <t>FDLANCD-024-2023(83316)</t>
  </si>
  <si>
    <t>https://community.secop.gov.co/Public/Tendering/OpportunityDetail/Index?noticeUID=CO1.NTC.3768974&amp;isFromPublicArea=True&amp;isModal=False</t>
  </si>
  <si>
    <t xml:space="preserve">APOYO A LA GESTION
</t>
  </si>
  <si>
    <t xml:space="preserve">	PRESTAR LOS SERVICIOS DE APOYO COMO TÉCNICO ADMINISTRATIVO EN EL ÁREA DE GESTIÓN DE DESARROLLO DEL FONDO DE DESARROLLO LOCAL DE ANTONIO NARIÑO PARA LOS DIFERENTES ASUNTOS CONTRACTUALES QUE ADELANTA LA ENTIDAD</t>
  </si>
  <si>
    <t xml:space="preserve">LUZ ADRIANA SANCHEZ VELANDIA </t>
  </si>
  <si>
    <t>CALLE 7 # 87B 90</t>
  </si>
  <si>
    <t xml:space="preserve">	1546101029860</t>
  </si>
  <si>
    <t>025-2023 CPS-P (83259)</t>
  </si>
  <si>
    <t xml:space="preserve">FDLANCD-025-2023(83259)	</t>
  </si>
  <si>
    <t>https://community.secop.gov.co/Public/Tendering/OpportunityDetail/Index?noticeUID=CO1.NTC.3771993&amp;isFromPublicArea=True&amp;isModal=False</t>
  </si>
  <si>
    <t>PRESUPUESTO</t>
  </si>
  <si>
    <t xml:space="preserve">PRESTAR SERVICIOS PROFESIONALES DE APOYO EN LOS PROCESOS ADMINISTRATIVOS, CONTABLES Y FINANCIEROS EN EL FONDO DE DESARROLLO LOCAL DE ANTONIO NARIÑO EN EL MARCO DE LAS NORMAS DE DERECHO CONTABLE, DE SEGURIDAD SOCIAL Y LOS PROCEDIMIENTOS VIGENTES	</t>
  </si>
  <si>
    <t xml:space="preserve">YULY ANDREA SOLANO GUERRERO	</t>
  </si>
  <si>
    <t xml:space="preserve">	17-44-101207853</t>
  </si>
  <si>
    <t>jose Enrrique Ladron                                    Ana Isabel Hortua</t>
  </si>
  <si>
    <t>20236520000813  20236520002193</t>
  </si>
  <si>
    <t>026-2023 CPS-P (83309)</t>
  </si>
  <si>
    <t xml:space="preserve">FDLANCD-026-2023 (83309	</t>
  </si>
  <si>
    <t>https://community.secop.gov.co/Public/Tendering/OpportunityDetail/Index?noticeUID=CO1.NTC.3771263&amp;isFromPublicArea=True&amp;isModal=False</t>
  </si>
  <si>
    <t>SEGURIDAD Y CONVIVENCIA</t>
  </si>
  <si>
    <t>APOYAR AL ALCALDE LOCAL EN LA GESTIÓN DE LOS ASUNTOS RELACIONADOS CON CIUDADANA, CONVIVENCIA Y PREVENCIÓN DE CONFLICTIVIDADES, VIOLENCIAS Y DELITOS EN LA LOCALIDAD, DE CONFORMIDAD CON EL MARCO NORMATIVO APLICABLE EN LA MATERIA.</t>
  </si>
  <si>
    <t>KR 111 #51 9 SUR</t>
  </si>
  <si>
    <t>judacuzo@gmail.com_x000D_</t>
  </si>
  <si>
    <t xml:space="preserve">36-46-101016811
</t>
  </si>
  <si>
    <t xml:space="preserve">Juliana Pinillos             Jose Enrrique Ladron </t>
  </si>
  <si>
    <t>20236520000803 20236520003503</t>
  </si>
  <si>
    <t>TERMIANDO</t>
  </si>
  <si>
    <t>LA CARPETA SE ENCUENTRA PRESTADA</t>
  </si>
  <si>
    <t>EDWIN CHOCONTA</t>
  </si>
  <si>
    <t>027-2023 CPS-P (83301)</t>
  </si>
  <si>
    <t>FDLANCD-027-2023 (83301)</t>
  </si>
  <si>
    <t>https://community.secop.gov.co/Public/Tendering/OpportunityDetail/Index?noticeUID=CO1.NTC.3768594&amp;isFromPublicArea=True&amp;isModal=False</t>
  </si>
  <si>
    <t>DAVID FELIPE GIRALDO RIOS</t>
  </si>
  <si>
    <t>carrera 13 a # 14 - 32 sur</t>
  </si>
  <si>
    <t>felipe-gr59@hotmail.com</t>
  </si>
  <si>
    <t>15-44-101273800</t>
  </si>
  <si>
    <t>028-2023 CPS-P (83303)</t>
  </si>
  <si>
    <t>FDLANCD-028-2023 (83303)</t>
  </si>
  <si>
    <t>https://community.secop.gov.co/Public/Tendering/OpportunityDetail/Index?noticeUID=CO1.NTC.3769710&amp;isFromPublicArea=True&amp;isModal=False</t>
  </si>
  <si>
    <t>PRESTACIÓN DE SERVICIOS PROFESIONALES COMO APOYO EN LA FORMULACIÓN, SEGUIMIENTO, SUPERVISIÓN Y LIQUIDACIÓN DE PROYECTOS DE OBRA E INFRAESTRUCTURA RELACIONADOS CON MALLA VIAL Y ESPACIO PÚBLICO EN LA LOCALIDAD ANTONIO NARIÑO</t>
  </si>
  <si>
    <t>CL 176 54 15</t>
  </si>
  <si>
    <t xml:space="preserve">	18-44-101086093</t>
  </si>
  <si>
    <t>029-2023 CPS-P (84159)</t>
  </si>
  <si>
    <t>FDLANCD-029-2023 (84159)</t>
  </si>
  <si>
    <t>https://community.secop.gov.co/Public/Tendering/OpportunityDetail/Index?noticeUID=CO1.NTC.3771956&amp;isFromPublicArea=True&amp;isModal=False</t>
  </si>
  <si>
    <t>PRESTAR SERVICIOS PROFESIONALES, PARA APOYAR AL ALCALDE LOCAL DE ANTONIO NARIÑO EN EL CONTROL, EVALUACIÓN Y SEGUIMIENTO JURÍDICO-ADMINISTRATIVO EN LOS PROCESOS DE PLANEACIÓN Y GESTIÓN INSTITUCIONAL DEL FONDO DE DESARROLLO LOCAL DE ANTONIO NARIÑO</t>
  </si>
  <si>
    <t>KR 68 C # 22 B 71_x000D_</t>
  </si>
  <si>
    <t>fabiandza@gmail.com</t>
  </si>
  <si>
    <t>14-44-101171594</t>
  </si>
  <si>
    <t xml:space="preserve">6/17/2024 </t>
  </si>
  <si>
    <t>VICTOR EMILIO ROA TOVAR</t>
  </si>
  <si>
    <t>Laura Martinez                 Lizeth Palacios Rueda</t>
  </si>
  <si>
    <t>20236520000353          Sin Orfear Lizeth</t>
  </si>
  <si>
    <t>030-2023 CPS-AG (83351)</t>
  </si>
  <si>
    <t>FDLANCD-030-2023 (83351)</t>
  </si>
  <si>
    <t>https://community.secop.gov.co/Public/Tendering/OpportunityDetail/Index?noticeUID=CO1.NTC.3771194&amp;isFromPublicArea=True&amp;isModal=False</t>
  </si>
  <si>
    <t>PRESTACIÓN DE SERVICIOS TÉCNICO ADMINISTRATIVO DE APOYO AL ALCALDE LOCAL DE ANTONIO NARIÑO EN EL MANEJO DE LOS TRÁMITES ASOCIADOS CON LA GESTIÓN ADMINISTRATIVA LOCAL.</t>
  </si>
  <si>
    <t>KR 56152B 60 TO 4</t>
  </si>
  <si>
    <t>angelicadoria24@gmail.com</t>
  </si>
  <si>
    <t>18-44-101086097</t>
  </si>
  <si>
    <t xml:space="preserve">PAULA ANDREA PEDRAZA QUIÑONES
</t>
  </si>
  <si>
    <t xml:space="preserve"> 1. JULIANA ANDREA PINILLOS SANCHEZ    2. ALEXIS MORENO 3, ANGELICA HERNANDEZ3 3, ALEXIS MORENO</t>
  </si>
  <si>
    <t>20236520000803   20236520008283</t>
  </si>
  <si>
    <t>031-2023 CPS-P (83305)</t>
  </si>
  <si>
    <t>FDLANCD-031-2023 (83305)</t>
  </si>
  <si>
    <t>https://community.secop.gov.co/Public/Tendering/OpportunityDetail/Index?noticeUID=CO1.NTC.3771233&amp;isFromPublicArea=True&amp;isModal=False</t>
  </si>
  <si>
    <t>PRESTAR SERVICIOS PROFESIONALES COMO ABOGADO PARA FORTALECER EL EQUIPO DEL ÁREA DE GESTIÓN DE DESARROLLO LOCAL DE ANTONIO NARIÑO EN LOS DIFERENTES TRÁMITES JURÍDICOS Y CONTRACTUALES NECESARIOS PARA LA EJECUCIÓN DEL PLAN DE DESARROLLO LOCAL RELACIONADOS CON PROCESOS DE INFRAESTRUCTURA.</t>
  </si>
  <si>
    <t xml:space="preserve">FRANCISCO JAVIER SALAZAR GURRUTE </t>
  </si>
  <si>
    <t>frjsalazargu@unal.edu.co</t>
  </si>
  <si>
    <t xml:space="preserve">	14-44-101171639</t>
  </si>
  <si>
    <t xml:space="preserve">6/30/2024 </t>
  </si>
  <si>
    <t>032-2023CPS-P(83370)</t>
  </si>
  <si>
    <t>FDLANCD-032-2023(83370)</t>
  </si>
  <si>
    <t>https://community.secop.gov.co/Public/Tendering/OpportunityDetail/Index?noticeUID=CO1.NTC.3772889&amp;isFromPublicArea=True&amp;isModal=False</t>
  </si>
  <si>
    <t>PRESTAR SERVICIOS PROFESIONALES AL DESPACHO DEL ALCALDE LOCAL PARA EL SEGUIMIENTO DE LA GESTIÓN FINANCIERA DEL PRESUPUESTO DEL PLAN DE DESARROLLO LOCAL Y EL APOYO A LAS ACTIVIDADES INHERENTES AL MODELO DE PLANEACIÓN Y GESTIÓN</t>
  </si>
  <si>
    <t>CL 20C 93 60 INT 7 APTO 103</t>
  </si>
  <si>
    <t>15-44-101273798</t>
  </si>
  <si>
    <t>033-2023CPS-AG(85404)</t>
  </si>
  <si>
    <t>FDLANCD-033-2023(85404)</t>
  </si>
  <si>
    <t>https://community.secop.gov.co/Public/Tendering/OpportunityDetail/Index?noticeUID=CO1.NTC.3780335&amp;isFromPublicArea=True&amp;isModal=False</t>
  </si>
  <si>
    <t xml:space="preserve">CONDUCTOR </t>
  </si>
  <si>
    <t>SERVICIOS DE APOYO A LA GESTIÓN PARA LA CONDUCCIÓN DE LOS VEHÍCULOS QUE CONFORMAN EL PARQUE AUTOMOTOR EN PROPIEDAD O CUSTODIA DEL FONDO DE DESARROLLO LOCAL DE ANTONIO NARIÑO, Y EL TRANSPORTE DE FUNCIONARIOS Y CONTRATISTAS PARA LA REALIZACIÓN DE LAS ACTIVIDADES MISIONALES DE LA ALCALDÍA LOCAL DE ANTONIO NARIÑO DE ACUERDO CON LO CONTEMPLADO EN EL(LOS) PROYECTO(S) 2198 --- ACCIONES PARA EL FORTALECIMIENTO INSTITUCIONAL.</t>
  </si>
  <si>
    <t>JAVIER GUZMAN REINA</t>
  </si>
  <si>
    <t>CL 147 C 100 16</t>
  </si>
  <si>
    <t>Javierguzman7124@gmail.com</t>
  </si>
  <si>
    <t xml:space="preserve">	15-46-101029933</t>
  </si>
  <si>
    <t>1/20/2024 </t>
  </si>
  <si>
    <t>Jose Enrrique Ladron                                    Ana Isabel Hortua</t>
  </si>
  <si>
    <t>20236520001713     20236520002193</t>
  </si>
  <si>
    <t>034-2023 CPS-P (83719)</t>
  </si>
  <si>
    <t>FDLANCD-034-2023(83719)</t>
  </si>
  <si>
    <t>https://community.secop.gov.co/Public/Tendering/OpportunityDetail/Index?noticeUID=CO1.NTC.3773421&amp;isFromPublicArea=True&amp;isModal=False</t>
  </si>
  <si>
    <t>PRESTAR LOS SERVICIOS PROFESIONALES ESPECIALIZADOS EN LAS ETAPAS DE LOS PROCESOS CONTRACTUALES ADELANTADOS POR EL FONDO DE DESARROLLO LOCAL ANTONIO NARIÑO</t>
  </si>
  <si>
    <t>JULIANA ANDREA PINILLOS SANCHEZ CEDIDO A  Francisco Javier Salazar Gurrute</t>
  </si>
  <si>
    <t xml:space="preserve"> frjsalazargu@unal.edu.co</t>
  </si>
  <si>
    <t>SRGUROS MUNDIAL</t>
  </si>
  <si>
    <t>Francisco Javier Salazar Gurrute</t>
  </si>
  <si>
    <t xml:space="preserve">Jose Enrrique Ladron  </t>
  </si>
  <si>
    <t>NATALIA MARCILLO</t>
  </si>
  <si>
    <t>035-2023-CPS-P-(83480)</t>
  </si>
  <si>
    <t>FDLAN-CD-035-2023(83480)</t>
  </si>
  <si>
    <t>https://community.secop.gov.co/Public/Tendering/OpportunityDetail/Index?noticeUID=CO1.NTC.3772831&amp;isFromPublicArea=True&amp;isModal=False</t>
  </si>
  <si>
    <t>PRESTACIÓN DE SERVICIOS PROFESIONALES PARA BRINDAR APOYO AL ALCALDE LOCAL DE ANTONIO NARIÑO EN EL CONTROL, EVALUACIÓN Y SEGUIMIENTO JURÍDICO-ADMINISTRATIVO EN LOS PROCESOS DE PLANEACIÓN Y GESTIÓN INSTITUCIONAL DEL FONDO DE DESARROLLO LOCAL DE ANTONIO NARIÑO</t>
  </si>
  <si>
    <t xml:space="preserve">MARCELA ALEJANDRA AYALA </t>
  </si>
  <si>
    <t>CL 62 45 18</t>
  </si>
  <si>
    <t>marayalap04@hotmail.com</t>
  </si>
  <si>
    <t>17-44-101207856</t>
  </si>
  <si>
    <t>6/16/2024</t>
  </si>
  <si>
    <t>5 meses y 13 dias</t>
  </si>
  <si>
    <t>21630000 y 12600000</t>
  </si>
  <si>
    <t xml:space="preserve"> JULIANA ANDREA PINILLOS SANCHEZ- ALEXIS MORENO</t>
  </si>
  <si>
    <t>20236520000803   20246520002363</t>
  </si>
  <si>
    <t>036-2023-CPS-P-(83722)</t>
  </si>
  <si>
    <t>FDLAN-CD-036-2023(83722)</t>
  </si>
  <si>
    <t>https://community.secop.gov.co/Public/Tendering/OpportunityDetail/Index?noticeUID=CO1.NTC.3773707&amp;isFromPublicArea=True&amp;isModal=False</t>
  </si>
  <si>
    <t xml:space="preserve">PRENSA </t>
  </si>
  <si>
    <t>APOYAR AL EQUIPO DE PRENSA Y COMUNICACIONES DE LA ALCALDÍA LOCAL EN LA REALIZACIÓN DE PRODUCTOS Y PIEZAS DIGITALES, IMPRESAS Y PUBLICITARIAS DE GRAN FORMATO Y DE ANIMACIÓN GRÁFICA, ASÍ COMO APOYAR LA PRODUCCIÓN Y MONTAJE DE EVENTOS.</t>
  </si>
  <si>
    <t>JUAN CAMILO MONTENEGRO SANCHEZ</t>
  </si>
  <si>
    <t xml:space="preserve">KR 24 H 13 02 SUR AP Santa Maria del Restrepo
</t>
  </si>
  <si>
    <t xml:space="preserve"> jcamilo-14@hotmail.com</t>
  </si>
  <si>
    <t>NUEVA EPS</t>
  </si>
  <si>
    <t>Carlos Higuita</t>
  </si>
  <si>
    <t>037-2023CPS-AG-(83724)</t>
  </si>
  <si>
    <t>FDLANCD-037-2023(83724)</t>
  </si>
  <si>
    <t>https://community.secop.gov.co/Public/Tendering/OpportunityDetail/Index?noticeUID=CO1.NTC.3773726&amp;isFromPublicArea=True&amp;isModal=False</t>
  </si>
  <si>
    <t>PRESTACIÓN DE SERVICIOS TÉCNICOS PARA LA CONDUCCIÓN DE LOS VEHÍCULOS QUE CONFORMAN EL PARQUE AUTOMOTOR EN PROPIEDAD O CUSTODIA DEL FONDO DE DESARROLLO LOCAL DE ANTONIO NARIÑO, Y EL TRANSPORTE DE FUNCIONARIOS Y CONTRATISTAS PARA LA REALIZACIÓN DE LAS ACTIVIDADES MISIONALES DE LA ALCALDÍA LOCAL DE ANTONIO NARIÑO.</t>
  </si>
  <si>
    <t>CARLOS MARTÍN BOjACA TORRES</t>
  </si>
  <si>
    <t xml:space="preserve"> calle 144 a No. 52-09</t>
  </si>
  <si>
    <t>carlosbojaca8817@hotmail.com</t>
  </si>
  <si>
    <t>15-46-101029884</t>
  </si>
  <si>
    <t>Jose Enrrique Ladron             Carlos Martin Bojaca</t>
  </si>
  <si>
    <t>20236520000813      20236520002193</t>
  </si>
  <si>
    <t>038-2023 CPS-P (83594)</t>
  </si>
  <si>
    <t>FDLANCD-038-2023 (83594)</t>
  </si>
  <si>
    <t>https://community.secop.gov.co/Public/Tendering/OpportunityDetail/Index?noticeUID=CO1.NTC.3780240&amp;isFromPublicArea=True&amp;isModal=False</t>
  </si>
  <si>
    <t>PRESTAR SERVICIOS PROFESIONALES, PARA APOYAR LA FORMULACIÓN, EJECUCIÓN, SUPERVISIÓN, SEGUIMIENTO CIERRE Y/O LIQUIDACIÓN DE LOS PROCESOS CONTRACTUALES QUE DEN RESPUESTA A LOS PROYECTOS DE INVERSIÓN DE LA LOCALIDAD DE ANTONIO NARIÑO.</t>
  </si>
  <si>
    <t>COLMENA</t>
  </si>
  <si>
    <t xml:space="preserve">	14-44-101171743</t>
  </si>
  <si>
    <t>12/27/2023</t>
  </si>
  <si>
    <t>20236520000353      Sin Orfear Lizeth</t>
  </si>
  <si>
    <t>039-2023-CPS-P(85771)</t>
  </si>
  <si>
    <t>FDLANCD-039-2023 (85771)</t>
  </si>
  <si>
    <t>https://community.secop.gov.co/Public/Tendering/OpportunityDetail/Index?noticeUID=CO1.NTC.3780266&amp;isFromPublicArea=True&amp;isModal=False</t>
  </si>
  <si>
    <t>PRESTAR SERVICIOS PROFESIONALES, BRINDANDO APOYO EN LA CONCERTACIÓN DE INICIATIVAS CON EL FIN DE LOGRAR UNA FORMULACIÓN, EJECUCIÓN, SUPERVISIÓN, SEGUIMIENTO CIERRE Y/O LIQUIDACIÓN DE LOS PROCESOS CONTRACTUALES QUE DEN RESPUESTA A LOS PROYECTOS DE INVERSIÓN DE LA LOCALIDAD DE ANTONIO NARIÑO ACORDES A LAS NECESIDADES DE SU COMUNIDAD.</t>
  </si>
  <si>
    <t>GINNA LIZETH SERNA GARCIA</t>
  </si>
  <si>
    <t xml:space="preserve">	14-44-101171663</t>
  </si>
  <si>
    <t>040-2023 CPS-AG (85026)</t>
  </si>
  <si>
    <t>FDLANCD-040-2023(85026)</t>
  </si>
  <si>
    <t>https://community.secop.gov.co/Public/Tendering/OpportunityDetail/Index?noticeUID=CO1.NTC.3779360&amp;isFromPublicArea=True&amp;isModal=False</t>
  </si>
  <si>
    <t xml:space="preserve">calle 35 sur No 24 B 27
</t>
  </si>
  <si>
    <t>Lohn.urregob@hotmail.es</t>
  </si>
  <si>
    <t xml:space="preserve">	14-46-101083218</t>
  </si>
  <si>
    <t xml:space="preserve">1/17/2024 </t>
  </si>
  <si>
    <t>041-2023-CPS-P (85766)</t>
  </si>
  <si>
    <t>FDLANCD-041-2023 (85766)</t>
  </si>
  <si>
    <t>https://community.secop.gov.co/Public/Tendering/OpportunityDetail/Index?noticeUID=CO1.NTC.3779242&amp;isFromPublicArea=True&amp;isModal=False</t>
  </si>
  <si>
    <t>PRESTAR SERVICIOS PROFESIONALES PARA APOYAR AL ÁREA DE GESTIÓN DE DESARROLLO LOCAL EN LA ELABORACIÓN DE ESTUDIOS DEL SECTOR Y DEMÁS ACTIVIDADES FINANCIERAS Y PRESUPUESTALES NECESARIAS PARA LOS PROCESOS DE CONTRATACIÓN QUE ADELANTA EL FONDO DE DESARROLLO LOCAL DE ANTONIO NARIÑO.</t>
  </si>
  <si>
    <t>JENNYFFER ROJAS HERNANDEZ</t>
  </si>
  <si>
    <t>CL 71 C 91 A 45</t>
  </si>
  <si>
    <t>jerojashe@gmail.com</t>
  </si>
  <si>
    <t xml:space="preserve">17-44-101207910	</t>
  </si>
  <si>
    <t>12/20/2023</t>
  </si>
  <si>
    <t>042-2023-CPS-P(83521)</t>
  </si>
  <si>
    <t>FDLANCD-042-2023(83521)</t>
  </si>
  <si>
    <t>https://community.secop.gov.co/Public/Tendering/OpportunityDetail/Index?noticeUID=CO1.NTC.3779245&amp;isFromPublicArea=True&amp;isModal=False</t>
  </si>
  <si>
    <t>IVC</t>
  </si>
  <si>
    <t>APOYAR JURÍDICAMENTE LA EJECUCIÓN DE LAS ACCIONES REQUERIDAS PARA LA DEPURACIÓN DE LAS ACTUACIONES ADMINISTRATIVAS QUE CURSAN EN LA ALCALDÍA LOCAL. DE ACUERDO CON LO CONTEMPLADO EN EL(LOS) PROYECTO(S) 2189 --- ACCIONES DE INSPECCIÓN, VIGILANCIA Y CONTROL.</t>
  </si>
  <si>
    <t>0O23011605570000002189</t>
  </si>
  <si>
    <t>ADRIANA KATTERINE HERRERA URIBE CEDIDO A KELLY MICHELLE OROZCO BARRIOS</t>
  </si>
  <si>
    <t>17-44-101207893</t>
  </si>
  <si>
    <t>KELLY MICHELLE OROZCO BARRIOS</t>
  </si>
  <si>
    <t>Alma Castro</t>
  </si>
  <si>
    <t>043-2023 CPS-P (84521)</t>
  </si>
  <si>
    <t>FDLANCD-043-2023 (83521)</t>
  </si>
  <si>
    <t>https://community.secop.gov.co/Public/Tendering/OpportunityDetail/Index?noticeUID=CO1.NTC.3787465&amp;isFromPublicArea=True&amp;isModal=False</t>
  </si>
  <si>
    <t xml:space="preserve">"APOYO A LA GESTION
</t>
  </si>
  <si>
    <t>044-2023 CPS-P (85212)</t>
  </si>
  <si>
    <t>FDLANCD-044-2023 (85212)</t>
  </si>
  <si>
    <t>https://community.secop.gov.co/Public/Tendering/OpportunityDetail/Index?noticeUID=CO1.NTC.3864918&amp;isFromPublicArea=True&amp;isModal=False</t>
  </si>
  <si>
    <t>O2-30-11-60-55-70-000002-1-98</t>
  </si>
  <si>
    <t xml:space="preserve">NATALIA RODRIGUEZ             Terminado </t>
  </si>
  <si>
    <t>CAPITAL SALUD</t>
  </si>
  <si>
    <t>08/02/223</t>
  </si>
  <si>
    <t>RESCILIACIÓN - MUTUO DISENSO Y LIQUIDACIÓN DEL CONTRATO</t>
  </si>
  <si>
    <t>045-2023 CPS-P (85102)</t>
  </si>
  <si>
    <t>FDLANCD-045-23 (85102)</t>
  </si>
  <si>
    <t>https://community.secop.gov.co/Public/Tendering/OpportunityDetail/Index?noticeUID=CO1.NTC.3787708&amp;isFromPublicArea=True&amp;isModal=False</t>
  </si>
  <si>
    <t>PRESTAR SERVICIOS PROFESIONALES A LA ALCALDÍA LOCAL DE ANTONIO NARIÑO PARA REALIZAR ACOMPAÑAMIENTO A PROCESOS COMUNITARIOS Y APOYAR LA REALIZACIÓN DE LAS ACTIVIDADES DE ASOCIADOS AL DESARROLLO E IMPLEMENTACIÓN DE PRESUPUESTOS PARTICIPATIVOS.</t>
  </si>
  <si>
    <t xml:space="preserve">carrera 29 A # 28 - 50 SUR
</t>
  </si>
  <si>
    <t>14-44-101171762</t>
  </si>
  <si>
    <t>6/30/2024</t>
  </si>
  <si>
    <t>1. Maria Alejandra Moreno                               2.MAGGLY DURAN   3, MIGUEL NOVOA</t>
  </si>
  <si>
    <t>20236520000613  20236520008963   20246520000053</t>
  </si>
  <si>
    <t>046-2023-CPS-P-(83518)</t>
  </si>
  <si>
    <t>FDLAN-CD-046-2023(83518)</t>
  </si>
  <si>
    <t>https://community.secop.gov.co/Public/Tendering/OpportunityDetail/Index?noticeUID=CO1.NTC.3789284&amp;isFromPublicArea=True&amp;isModal=False</t>
  </si>
  <si>
    <t xml:space="preserve">SISTEMAS </t>
  </si>
  <si>
    <t>PRESTAR LOS SERVICIOS PROFESIONALES COMO ADMINISTRADOR DE RED BRINDANDO ASISTENCIA Y SOPORTE TÉCNICO DE LA INFRAESTRUCTURA TECNOLÓGICA DE LA ALCALDÍA LOCAL, ASÍ COMO A LOS USUARIOS QUE DESARROLLEN SUS ACTIVIDADES EN LAS ÁREAS DE LA ALCALDÍA LOCAL Y JUNTA ADMINISTRADORA LOCAL</t>
  </si>
  <si>
    <t xml:space="preserve">ABEL ERNESTO CASTIBLANCO DURAN </t>
  </si>
  <si>
    <t>Jose Enrrique Ladron           Ana Isabel Hortua</t>
  </si>
  <si>
    <t>20236520000813         20236520002193</t>
  </si>
  <si>
    <t>047-2023 CPS-AG (84953)</t>
  </si>
  <si>
    <t>FDLANCD-047-2023(84953)</t>
  </si>
  <si>
    <t>https://community.secop.gov.co/Public/Tendering/OpportunityDetail/Index?noticeUID=CO1.NTC.3788045&amp;isFromPublicArea=True&amp;isModal=False</t>
  </si>
  <si>
    <t>PRESTACIÓN DE SERVICIOS TÉCNICOS DE APOYO A ACTIVIDADES DE PRENSA PARA FORTALECER LA GENERACIÓN DE CONTENIDOS, PIEZAS DIGITALES, IMPRESAS Y PUBLICITARIAS ASÍ COMO LA PRODUCCIÓN Y MONTAJE DE EVENTOS</t>
  </si>
  <si>
    <t>KR 16 U 71 62 SUR</t>
  </si>
  <si>
    <t>julianparra_05@hotmail.com_x000D_</t>
  </si>
  <si>
    <t xml:space="preserve">	14-44-101171937</t>
  </si>
  <si>
    <t>048-2023 CPS-AG (83396)</t>
  </si>
  <si>
    <t>FDLANCD-048-2023(83396)</t>
  </si>
  <si>
    <t>https://community.secop.gov.co/Public/Tendering/OpportunityDetail/Index?noticeUID=CO1.NTC.3788165&amp;isFromPublicArea=True&amp;isModal=False</t>
  </si>
  <si>
    <t xml:space="preserve">INSPECCIONES </t>
  </si>
  <si>
    <t>CESAR ALEXANDER LADINO MORENO</t>
  </si>
  <si>
    <t>carrera 20 A No. 9 - 13 su</t>
  </si>
  <si>
    <t>049-2023 CPS-P (83594)</t>
  </si>
  <si>
    <t>FDLANCD-049-2023(83594)</t>
  </si>
  <si>
    <t>https://community.secop.gov.co/Public/Tendering/OpportunityDetail/Index?noticeUID=CO1.NTC.3788513&amp;isFromPublicArea=True&amp;isModal=False</t>
  </si>
  <si>
    <t>PRESTAR SERVICIOS PROFESIONALES, PARA APOYAR LA FORMULACIÓN, EJECUCIÓN, SUPERVISIÓN, SEGUIMIENTO CIERRE Y/O LIQUIDACIÓN DE LOS PROCESOS CONTRACTUALES QUE DEN RESPUESTA A LOS PROYECTOS DE INVERSIÓN DE LA LOCALIDAD DE ANTONIO NARIÑO</t>
  </si>
  <si>
    <t>HERNANDO NICOLAS MOLANO SOTELO</t>
  </si>
  <si>
    <t xml:space="preserve">KR 95 71 46
</t>
  </si>
  <si>
    <t xml:space="preserve">
340- 47- 994000041752</t>
  </si>
  <si>
    <t>20236520000353       Sin Orfear Lizeth</t>
  </si>
  <si>
    <t>050-2023-CPS-P (83288)</t>
  </si>
  <si>
    <t>FDLANCD-050-2023 (83288)</t>
  </si>
  <si>
    <t>https://community.secop.gov.co/Public/Tendering/OpportunityDetail/Index?noticeUID=CO1.NTC.3787769&amp;isFromPublicArea=True&amp;isModal=False</t>
  </si>
  <si>
    <t xml:space="preserve">SUBSIDIO TIPO C </t>
  </si>
  <si>
    <t>O23011601010000001851</t>
  </si>
  <si>
    <t xml:space="preserve">	15-46-101029966</t>
  </si>
  <si>
    <t>1/18/2024</t>
  </si>
  <si>
    <t>Susana Patricia Enrriquez</t>
  </si>
  <si>
    <t>051-2023-CPS-AG (83272)</t>
  </si>
  <si>
    <t>FDLANCD-051-2023 (83272)</t>
  </si>
  <si>
    <t>https://community.secop.gov.co/Public/Tendering/OpportunityDetail/Index?noticeUID=CO1.NTC.3792387&amp;isFromPublicArea=True&amp;isModal=False</t>
  </si>
  <si>
    <t>CL 73 BIS SUR 77 K 66</t>
  </si>
  <si>
    <t>310 47 994000007099</t>
  </si>
  <si>
    <t>Abel Castiblanco</t>
  </si>
  <si>
    <t>052-2023CPS-P(84948)</t>
  </si>
  <si>
    <t>FDLANCD-052-2023(84948)</t>
  </si>
  <si>
    <t>https://community.secop.gov.co/Public/Tendering/OpportunityDetail/Index?noticeUID=CO1.NTC.3799551&amp;isFromPublicArea=True&amp;isModal=False</t>
  </si>
  <si>
    <t>APOYAR TÉCNICAMENTE LAS DISTINTAS ETAPAS DE LOS PROCESOS DE COMPETENCIA DE LAS INSPECCIONES DE POLICÍA DE LA LOCALIDAD, SEGÚN REPARTO DE ACUERDO CON LO CONTEMPLADO EN EL(LOS) PROYECTO(S)</t>
  </si>
  <si>
    <t xml:space="preserve">carrera 57 b bis 128 a 12
</t>
  </si>
  <si>
    <t>lauraa.morenom@gmail.com</t>
  </si>
  <si>
    <t>ALIANSALUD</t>
  </si>
  <si>
    <t>14-44-101171961</t>
  </si>
  <si>
    <t xml:space="preserve">William Jairo Calderon </t>
  </si>
  <si>
    <t>053-2023-CPS-AG (83289)</t>
  </si>
  <si>
    <t>FDLANCD-053-2023 (83289)</t>
  </si>
  <si>
    <t>https://community.secop.gov.co/Public/Tendering/OpportunityDetail/Index?noticeUID=CO1.NTC.3798730&amp;isFromPublicArea=True&amp;isModal=False</t>
  </si>
  <si>
    <t xml:space="preserve">FINANCIERA </t>
  </si>
  <si>
    <t>CALLE 14 SUR # 11 65</t>
  </si>
  <si>
    <t>DIEGO.GF9@OUTLOOK.COM</t>
  </si>
  <si>
    <t>14-44-101171928</t>
  </si>
  <si>
    <t>FALTAN CARGAR LAS CUENTAS DE JUNIO Y JULIO</t>
  </si>
  <si>
    <t>054-2023-CPS-P (85019)</t>
  </si>
  <si>
    <t>FDLANCD-054-2023 (85019)</t>
  </si>
  <si>
    <t>https://community.secop.gov.co/Public/Tendering/OpportunityDetail/Index?noticeUID=CO1.NTC.3798845&amp;isFromPublicArea=True&amp;isModal=False</t>
  </si>
  <si>
    <t>APOYAR TÉCNICAMENTE LAS DISTINTAS ETAPAS DE LOS PROCESOS DE COMPETENCIA DE LA ALCALDÍA LOCAL PARA LA DEPURACIÓN DE ACTUACIONES ADMINISTRATIVAS.</t>
  </si>
  <si>
    <t>carrera 15a # 6 37 sur</t>
  </si>
  <si>
    <t xml:space="preserve">14-44-101207945	</t>
  </si>
  <si>
    <t>055-2023 CPS-P (83594)</t>
  </si>
  <si>
    <t>FDLANCD-055-2023(83594)</t>
  </si>
  <si>
    <t>https://community.secop.gov.co/Public/Tendering/OpportunityDetail/Index?noticeUID=CO1.NTC.3799541&amp;isFromPublicArea=True&amp;isModal=False</t>
  </si>
  <si>
    <t xml:space="preserve"> calle 129 B No. 55-20 torre 1 apto 302 </t>
  </si>
  <si>
    <t>jaime_arias68@outlook.com</t>
  </si>
  <si>
    <t xml:space="preserve">17-44-101207938	</t>
  </si>
  <si>
    <t>FALTA CARGAR LA ULTIMA CUNTA</t>
  </si>
  <si>
    <t>056-2023-CPS-P-(83285)</t>
  </si>
  <si>
    <t>FDLAN-CD-056-2023(83285)</t>
  </si>
  <si>
    <t>https://community.secop.gov.co/Public/Tendering/OpportunityDetail/Index?noticeUID=CO1.NTC.3802908&amp;isFromPublicArea=True&amp;isModal=False</t>
  </si>
  <si>
    <t>APOYAR LA FORMULACIÓN, EJECUCIÓN, SEGUIMIENTO Y MEJORA CONTINUA DE LAS HERRAMIENTAS QUE CONFORMAN LA GESTIÓN AMBIENTAL INSTITUCIONAL DE LA ALCALDÍA LOCAL.</t>
  </si>
  <si>
    <t xml:space="preserve">Carrera 13 # 12 - 27 sur
</t>
  </si>
  <si>
    <t xml:space="preserve">14-44-101172058	</t>
  </si>
  <si>
    <t>057-2023 CPS-P (83305)</t>
  </si>
  <si>
    <t>FDLANCD-057-2023 (83305)</t>
  </si>
  <si>
    <t>https://community.secop.gov.co/Public/Tendering/OpportunityDetail/Index?noticeUID=CO1.NTC.3807662&amp;isFromPublicArea=True&amp;isModal=False</t>
  </si>
  <si>
    <t>PRESTAR SERVICIOS PROFESIONALES COMO ABOGADO PARA FORTALECER EL EQUIPO DEL ÁREA DE GESTIÓN DE DESARROLLO LOCAL DE ANTONIO NARIÑO EN LOS DIFERENTES TRÁMITES JURÍDICOS Y CONTRACTUALES NECESARIOS PARA LA EJECUCIÓN DEL PLAN DE DESARROLLO LOCAL RELACIONADOS CON PROCESOS DE INFRAESTRUCTURA</t>
  </si>
  <si>
    <t>LINDA STEPHANIE CUELLAR MARTINEZ</t>
  </si>
  <si>
    <t>CL 10 B 81 F 70 CONJ conjunto castilla central torre 2</t>
  </si>
  <si>
    <t xml:space="preserve"> lindastefany15@hotmail.com</t>
  </si>
  <si>
    <t>058-2023 CPS-P (83304)</t>
  </si>
  <si>
    <t>FDLANCD-058-2023 (83304)</t>
  </si>
  <si>
    <t>https://community.secop.gov.co/Public/Tendering/OpportunityDetail/Index?noticeUID=CO1.NTC.3807985&amp;isFromPublicArea=True&amp;isModal=False</t>
  </si>
  <si>
    <t>0O2-30-11-60-23-30-00-00-02-207</t>
  </si>
  <si>
    <t>CALLE 55 N 37 A - 55 APTO 101</t>
  </si>
  <si>
    <t>NO</t>
  </si>
  <si>
    <t xml:space="preserve">	18-44-101086153</t>
  </si>
  <si>
    <t>059-2023-CPS-AG-(83389)</t>
  </si>
  <si>
    <t>FDLAN-CD-059-2023(83389)</t>
  </si>
  <si>
    <t>https://community.secop.gov.co/Public/Tendering/OpportunityDetail/Index?noticeUID=CO1.NTC.3803094&amp;isFromPublicArea=True&amp;isModal=False</t>
  </si>
  <si>
    <t>0O2-30-11-60-55-70-00000-2189</t>
  </si>
  <si>
    <t>Aseguradora solidaria de colombia</t>
  </si>
  <si>
    <t xml:space="preserve">	380 47 994000130541</t>
  </si>
  <si>
    <t xml:space="preserve">Juan David Cuervo </t>
  </si>
  <si>
    <t>060-2023-CPS-P-(84984)</t>
  </si>
  <si>
    <t>FDLAN-CD-060-2023(84984)</t>
  </si>
  <si>
    <t>https://community.secop.gov.co/Public/Tendering/OpportunityDetail/Index?noticeUID=CO1.NTC.3803253&amp;isFromPublicArea=True&amp;isModal=False</t>
  </si>
  <si>
    <t>PRESTAR SERVICIOS PROFESIONALES COMO ABOGADO PARA APOYAR LOS PROCEDIMIENTOS SANCIONATORIOS Y TRÁMITES ADMINISTRATIVOS QUE ADELANTA EL EQUIPO DE INSPECCIÓN, VIGILANCIA Y CONTROL DEL ÁREA DE GESTIÓN POLICIVA Y JURÍDICA DEL FONDO DE DESARROLLO LOCAL ANTONIO NARIÑO, CON OCASIÓN A LA INFRACCIÓN Y APLICACIÓN DE NORMAS POLICIVAS EN MATERIA DE PROTECCIÓN AL CONSUMIDOR, CONTROL DE CALIDAD, PRECIOS, PESAS Y MEDIDAS.</t>
  </si>
  <si>
    <t>transversal 73b # 74-73 sur</t>
  </si>
  <si>
    <t>061-2023-CPS-P-(84984)</t>
  </si>
  <si>
    <t>FDLAN-CD-061-2023(84984)</t>
  </si>
  <si>
    <t>https://community.secop.gov.co/Public/Tendering/OpportunityDetail/Index?noticeUID=CO1.NTC.3805566&amp;isFromPublicArea=True&amp;isModal=False</t>
  </si>
  <si>
    <t>KR 35 B 1 A 18</t>
  </si>
  <si>
    <t xml:space="preserve"> 6015783369_x000D_</t>
  </si>
  <si>
    <t>gicamacho28@hotmail.com</t>
  </si>
  <si>
    <t>porvenir</t>
  </si>
  <si>
    <t>062-2023-CPS-P (83594)</t>
  </si>
  <si>
    <t>FDLANCD-062-2023 (83594)</t>
  </si>
  <si>
    <t>https://community.secop.gov.co/Public/Tendering/OpportunityDetail/Index?noticeUID=CO1.NTC.3807350&amp;isFromPublicArea=True&amp;isModal=False</t>
  </si>
  <si>
    <t>NANCY VIVIANA HERNANDEZ HERNANDEZ</t>
  </si>
  <si>
    <t>CL 87103C 50</t>
  </si>
  <si>
    <t>063-2023 CPS-AG (85016)</t>
  </si>
  <si>
    <t>FDLANCD-063-2023 (85016)</t>
  </si>
  <si>
    <t>https://community.secop.gov.co/Public/Tendering/OpportunityDetail/Index?noticeUID=CO1.NTC.3806065&amp;isFromPublicArea=True&amp;isModal=False</t>
  </si>
  <si>
    <t xml:space="preserve">NOTIFICADOR </t>
  </si>
  <si>
    <t>Holger Alliet Alfonso                  Juan Carlos Hernandez Guana</t>
  </si>
  <si>
    <t>20236520000643                20236520003163</t>
  </si>
  <si>
    <t>064-2023 CPS-P (85052)</t>
  </si>
  <si>
    <t>FDLANCD-064-2023 (85052)</t>
  </si>
  <si>
    <t>https://community.secop.gov.co/Public/Tendering/OpportunityDetail/Index?noticeUID=CO1.NTC.3807069&amp;isFromPublicArea=True&amp;isModal=False</t>
  </si>
  <si>
    <t>KR 24 A 19 03 SUR UR Bloque 3 Entrada 3</t>
  </si>
  <si>
    <t xml:space="preserve">	38047994000130542</t>
  </si>
  <si>
    <t>31.032.000_x000D_</t>
  </si>
  <si>
    <t>065-2023-CPS-P(85028)</t>
  </si>
  <si>
    <t>FDLAN-CD-065-2023 (85028)</t>
  </si>
  <si>
    <t xml:space="preserve">https://community.secop.gov.co/Public/Tendering/OpportunityDetail/Index?noticeUID=CO1.NTC.3806334&amp;isFromPublicArea=True&amp;isModal=False
</t>
  </si>
  <si>
    <t>andrea8718@hotmail.com_x000D_</t>
  </si>
  <si>
    <t xml:space="preserve">SANITAS </t>
  </si>
  <si>
    <t>17-44-101207996</t>
  </si>
  <si>
    <t>58.680.000_x000D_</t>
  </si>
  <si>
    <t>Francisco Ivan Fuentes</t>
  </si>
  <si>
    <t>066-2023-CPS-AG (85404)</t>
  </si>
  <si>
    <t xml:space="preserve">FDLANCD-066-2023 (85404)	</t>
  </si>
  <si>
    <t>https://community.secop.gov.co/Public/Tendering/OpportunityDetail/Index?noticeUID=CO1.NTC.3819843&amp;isFromPublicArea=True&amp;isModal=False</t>
  </si>
  <si>
    <t xml:space="preserve">Carrera 66A # 56 - 31 Sur
</t>
  </si>
  <si>
    <t xml:space="preserve">	aseguradora solidaria de colombia</t>
  </si>
  <si>
    <t>310-47-994000007140</t>
  </si>
  <si>
    <t>Jose Enrrique Ladron                Ana Isabel Hortua</t>
  </si>
  <si>
    <t>20236520000813             20236520002193</t>
  </si>
  <si>
    <t xml:space="preserve">067-2023 CPS-P (86710)	</t>
  </si>
  <si>
    <t xml:space="preserve">FDLANCD-067-2023 (86710)	</t>
  </si>
  <si>
    <t>https://community.secop.gov.co/Public/Tendering/OpportunityDetail/Index?noticeUID=CO1.NTC.3823712&amp;isFromPublicArea=True&amp;isModal=False</t>
  </si>
  <si>
    <t xml:space="preserve">PRESTAR LOS SERVICIOS PROFESIONALES ESPECIALIZADOS AL DESPACHO DE LA ALCALDÍA LOCAL DE ANTONIO NARIÑO PARA LA REVISIÓN Y DESIGNACIÓN DE LOS PROCESOS RELACIONADOS CON LA FORMULACIÓN, SEGUIMIENTO, EVALUACIÓN Y ACOMPAÑAMIENTO A LOS PROYECTOS DE INFRAESTRUCTURA DE LA LOCALIDAD DE ANTONIO NARIÑO	</t>
  </si>
  <si>
    <t>YENNY LUCERO GUTIERREZ CASTILLO terminado</t>
  </si>
  <si>
    <t>CL 152 No.58C - 50 APTO 802 TORRE 1</t>
  </si>
  <si>
    <t xml:space="preserve"> jjcapulet@hotmail.com</t>
  </si>
  <si>
    <t>SEGUROS DEL ESTADO SA</t>
  </si>
  <si>
    <t>14_44_101172219</t>
  </si>
  <si>
    <t>Juliana Pinillos   DANCY LUDITH RODRIGUEZ</t>
  </si>
  <si>
    <t>20236520000803  20246520000093</t>
  </si>
  <si>
    <t>FALTA CARGAR VARIAS CUENTAS</t>
  </si>
  <si>
    <t>068-2023-CPS-P (85202)</t>
  </si>
  <si>
    <t>FDLANCD-068-2023 (85202)</t>
  </si>
  <si>
    <t>https://community.secop.gov.co/Public/Tendering/OpportunityDetail/Index?noticeUID=CO1.NTC.3819741&amp;isFromPublicArea=True&amp;isModal=False</t>
  </si>
  <si>
    <t>carrera 3 A Bis No. 37-D-22 sur</t>
  </si>
  <si>
    <t>7618931_x000D_</t>
  </si>
  <si>
    <t xml:space="preserve">COMPENSAR </t>
  </si>
  <si>
    <t xml:space="preserve">21-46-101058504	</t>
  </si>
  <si>
    <t>29.340.000_x000D_</t>
  </si>
  <si>
    <t>JUAN CARLOS HERNANDEZ GUANA</t>
  </si>
  <si>
    <t>069-2023-CPS-P-(85028)</t>
  </si>
  <si>
    <t>FDLAN-CD-069-2023(85028)</t>
  </si>
  <si>
    <t>https://community.secop.gov.co/Public/Tendering/OpportunityDetail/Index?noticeUID=CO1.NTC.3812604&amp;isFromPublicArea=True&amp;isModal=False</t>
  </si>
  <si>
    <t xml:space="preserve">OBLIGACIONES X PAGAR </t>
  </si>
  <si>
    <t>CL 2 A 72 B 59</t>
  </si>
  <si>
    <t>ay-box@hotmail.com_x000D_</t>
  </si>
  <si>
    <t xml:space="preserve">	21-46-101058439</t>
  </si>
  <si>
    <t>070-2023-CPS-AG-(85026)</t>
  </si>
  <si>
    <t>FDLAN-CD-070-2023(85026)</t>
  </si>
  <si>
    <t>PRESTAR SERVICIOS DE APOYO A LA GESTIÓN AL FONDO DE DESARROLLO LOCAL DE ANTONIO NARIÑO EN EL ACOMPAÑAMIENTO A LAS ACTIVIDADES REALIZADAS DENTRO DE LOS PROCESOS DE PARTICIPACIÓN LOCAL.</t>
  </si>
  <si>
    <t xml:space="preserve">DAVID ANDRES MARTINEZ MONDRAGON     CEDIDO A  INGRID ANZOLA TRIANA                     </t>
  </si>
  <si>
    <t>CALLE 24 A SUR # 4A 37</t>
  </si>
  <si>
    <t>dandy969@hotmail.com</t>
  </si>
  <si>
    <t xml:space="preserve">	310-47-994000007446</t>
  </si>
  <si>
    <t xml:space="preserve"> INGRID ANZOLA TRIANA</t>
  </si>
  <si>
    <t>FABIAN ABRIL</t>
  </si>
  <si>
    <t>071-2023 CPS-P (85218)</t>
  </si>
  <si>
    <t>FDLANCD-071-2023 (85218)</t>
  </si>
  <si>
    <t>https://community.secop.gov.co/Public/Tendering/OpportunityDetail/Index?noticeUID=CO1.NTC.3837930&amp;isFromPublicArea=True&amp;isModal=False</t>
  </si>
  <si>
    <t xml:space="preserve">TEATRO </t>
  </si>
  <si>
    <t>O2-30-11601210000002201</t>
  </si>
  <si>
    <t>ÁLVARO ANDRÉS MARTÍNEZ CORONEL</t>
  </si>
  <si>
    <t>alvaroamartinezc@gmail.com</t>
  </si>
  <si>
    <t>Seguros del Estado</t>
  </si>
  <si>
    <t>310 - 47 - 994000007209</t>
  </si>
  <si>
    <t>072-2023 CPS-AG-83829</t>
  </si>
  <si>
    <t>FDLANCD-072-2023 (83829)</t>
  </si>
  <si>
    <t>https://community.secop.gov.co/Public/Tendering/OpportunityDetail/Index?noticeUID=CO1.NTC.3837770&amp;isFromPublicArea=True&amp;isModal=False</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</si>
  <si>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</si>
  <si>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Cra71B Bis #12-30 torre 15 apto 403</t>
  </si>
  <si>
    <t>Seguros del Estado S.A</t>
  </si>
  <si>
    <t xml:space="preserve">	17-44-101208096</t>
  </si>
  <si>
    <t>20236520001803       Sin Orfear Lizeth</t>
  </si>
  <si>
    <t>073-2023 CPS-P (85378)</t>
  </si>
  <si>
    <t>FDLANCD-073-2023 (85378)</t>
  </si>
  <si>
    <t>https://community.secop.gov.co/Public/Tendering/OpportunityDetail/Index?noticeUID=CO1.NTC.3837782&amp;isFromPublicArea=True&amp;isModal=False</t>
  </si>
  <si>
    <t>PRESTAR SERVICIOS PROFESIONALES A LA ALCALDÍA LOCAL DE ANTONIO NARIÑO EN LA PROMOCIÓN, ACOMPAÑAMIENTO Y ARTICULACIÓN A PROCESOS COMUNITARIOS Y APOYAR LA REALIZACIÓN DE LAS ACTIVIDADES EN INSTANCIAS DE PARTICIPACIÓN LOCAL.</t>
  </si>
  <si>
    <t>KRA 68 B # 23B 50</t>
  </si>
  <si>
    <t>LINAMACORO@GMAIL.COM</t>
  </si>
  <si>
    <t>SEGUROS DEL ESTADO S.A</t>
  </si>
  <si>
    <t>36-46-101017075</t>
  </si>
  <si>
    <t>074-2023 CPS-AG (85214)</t>
  </si>
  <si>
    <t>FDLANCD-074-2023 (85214)</t>
  </si>
  <si>
    <t>https://community.secop.gov.co/Public/Tendering/OpportunityDetail/Index?noticeUID=CO1.NTC.3857437&amp;isFromPublicArea=True&amp;isModal=False</t>
  </si>
  <si>
    <t>PRESTAR SERVICIOS DE APOYO A LA ALCALDÍA LOCAL DE ANTONIO NARIÑO A LA GESTIÓN ADMINISTRATIVA DEL TEATRO VILLA MAYOR.</t>
  </si>
  <si>
    <t>CL 51 16 10_x000D_</t>
  </si>
  <si>
    <t>sara.jimenez@live.com_x000D_</t>
  </si>
  <si>
    <t xml:space="preserve">Aseguradora Solidaria de Colombia	</t>
  </si>
  <si>
    <t xml:space="preserve">895 47 994000007379	</t>
  </si>
  <si>
    <t>1. Alvaro Martinez              2. Ana Isabel Hortua</t>
  </si>
  <si>
    <t>20236520001793           20236520007623</t>
  </si>
  <si>
    <t>075-2023 CPS-AG (83398)</t>
  </si>
  <si>
    <t>FDLANCD-075-2023 (83398)</t>
  </si>
  <si>
    <t>https://community.secop.gov.co/Public/Tendering/OpportunityDetail/Index?noticeUID=CO1.NTC.3857494&amp;isFromPublicArea=True&amp;isModal=False</t>
  </si>
  <si>
    <t>SEGURIDAD</t>
  </si>
  <si>
    <t xml:space="preserve">	Prestar servicios de apoyo a la gestión en las labores asistenciales a las actividades relacionadas con la inspección, vigilancia y control que deba adelantar la alcaldía local en materia de actividad económica, despachos comisorios y convivencia ciudadana en la localidad.</t>
  </si>
  <si>
    <t xml:space="preserve"> NATALIA ROPERO</t>
  </si>
  <si>
    <t>CL 32 D SUR 13 F 29</t>
  </si>
  <si>
    <t>natharopero04@gmail.com</t>
  </si>
  <si>
    <t>MUNDIAL</t>
  </si>
  <si>
    <t>BCH-100024702</t>
  </si>
  <si>
    <t>Juan David Cuervo        Alma Karina de Castro</t>
  </si>
  <si>
    <t>20236520000833  20236520003683</t>
  </si>
  <si>
    <t>076-2023 CPS-AG (85122)</t>
  </si>
  <si>
    <t>FDLANCD-076-2023 (85122)</t>
  </si>
  <si>
    <t>https://community.secop.gov.co/Public/Tendering/OpportunityDetail/Index?noticeUID=CO1.NTC.3857579&amp;isFromPublicArea=True&amp;isModal=False</t>
  </si>
  <si>
    <t>JAL</t>
  </si>
  <si>
    <t>PRESTACIÓN DE SERVICIOS DE APOYO A LA GESTIÓN COMO AUXILIAR PARA LA TRANSCRIPCIÓN DE LAS ACTAS QUE EXPIDA LA JUNTA ADMINISTRADORA LOCAL DE ANTONIO NARIÑO</t>
  </si>
  <si>
    <t xml:space="preserve">KR 4 D 52 B 57 SUR
</t>
  </si>
  <si>
    <t xml:space="preserve"> leidy.lady14@gmail.com</t>
  </si>
  <si>
    <t xml:space="preserve">	17-44-101208160</t>
  </si>
  <si>
    <t>Jose Enrrique Ladron</t>
  </si>
  <si>
    <t>077-2023-CP-AG (83389)</t>
  </si>
  <si>
    <t>FDLANCD-077-2023 (83389)</t>
  </si>
  <si>
    <t>https://community.secop.gov.co/Public/Tendering/OpportunityDetail/Index?noticeUID=CO1.NTC.3819917&amp;isFromPublicArea=True&amp;isModal=False</t>
  </si>
  <si>
    <t>PRESTAR SERVICIOS DE APOYO A LA GESTIÓN DEL FONDO DE DESARROLLO LOCAL DE ANTONIO NARIÑO EN LOS ASUNTOS OPERATIVOS RELACIONADOS CON LA SEGURIDAD, LA CONVIVENCIA Y EL DESARROLLO DE ACTIVIDAD ECONÓMICA EN LA LOCALIDAD, DE CONFORMIDAD CON EL MARCO NORMATIVO APLICABLE EN LA MATERIA.</t>
  </si>
  <si>
    <t>DENNY MAURICIOARANGOPEREZ</t>
  </si>
  <si>
    <t>AK 24 A 19 03 SUR</t>
  </si>
  <si>
    <t>3026458239_x000D_</t>
  </si>
  <si>
    <t>aseguradora solidaria</t>
  </si>
  <si>
    <t>310-47-994000007184</t>
  </si>
  <si>
    <t>078-2023 CPS-P-(83521)</t>
  </si>
  <si>
    <t>FDLANCD-078-2023 (83521)</t>
  </si>
  <si>
    <t>https://community.secop.gov.co/Public/Tendering/OpportunityDetail/Index?noticeUID=CO1.NTC.3821677&amp;isFromPublicArea=True&amp;isModal=False</t>
  </si>
  <si>
    <t>DESPACHO</t>
  </si>
  <si>
    <t>KR 3ESTE 3716 SUR</t>
  </si>
  <si>
    <t xml:space="preserve">SEGUROS MUNDIAL	</t>
  </si>
  <si>
    <t xml:space="preserve">	CSC-100028807</t>
  </si>
  <si>
    <t>alma Castro</t>
  </si>
  <si>
    <t xml:space="preserve">NO HA CARGADO LAS CUENTAS DE COBRO AL SECOP  SOLO,CARGO LAS OBLIGACIONES </t>
  </si>
  <si>
    <t>079-2023-CPS-P-(83594)</t>
  </si>
  <si>
    <t>FDLAN-CD-079-2023(83594)</t>
  </si>
  <si>
    <t>https://community.secop.gov.co/Public/Tendering/OpportunityDetail/Index?noticeUID=CO1.NTC.3822462&amp;isFromPublicArea=True&amp;isModal=False</t>
  </si>
  <si>
    <t>LUIS HERMINGTON NAZARENO PRECIADO</t>
  </si>
  <si>
    <t>Calle 66 No. 113B-51</t>
  </si>
  <si>
    <t>nazareno539@yahoo.es</t>
  </si>
  <si>
    <t>62-46-101004300</t>
  </si>
  <si>
    <t>080-2023 CPS-P (85919)</t>
  </si>
  <si>
    <t>FDLANCD-080-2023(85919)</t>
  </si>
  <si>
    <t>https://community.secop.gov.co/Public/Tendering/OpportunityDetail/Index?noticeUID=CO1.NTC.3822008&amp;isFromPublicArea=True&amp;isModal=False</t>
  </si>
  <si>
    <t>PRESTACIÓN DE SERVICIOS PROFESIONALES ESPECIALIZADOS DE APOYO AL DESPACHO DEL ALCALDE LOCAL DE ANTONIO NARIÑO EN EL SEGUIMIENTO Y CONTROL DE LA PLANEACIÓN Y EJECUCIÓN DEL PLAN DE DESARROLLO LOCAL</t>
  </si>
  <si>
    <t>LAURA CATALINA MARTINEZ CASTILLO</t>
  </si>
  <si>
    <t>CL 135null58A 47</t>
  </si>
  <si>
    <t xml:space="preserve"> inglaura.martinez1922@gmail.com</t>
  </si>
  <si>
    <t>COLPENSAR</t>
  </si>
  <si>
    <t>310 - 47 - 994000007158</t>
  </si>
  <si>
    <t>081-2023-CPS-AG-(83276)</t>
  </si>
  <si>
    <t>FDLAN-CD-081-2023(83276)</t>
  </si>
  <si>
    <t>https://community.secop.gov.co/Public/Tendering/OpportunityDetail/Index?noticeUID=CO1.NTC.3823295&amp;isFromPublicArea=True&amp;isModal=False</t>
  </si>
  <si>
    <t>NOTIFICADOR</t>
  </si>
  <si>
    <t>EVERARDO YARA</t>
  </si>
  <si>
    <t>AK 27 3 16</t>
  </si>
  <si>
    <t xml:space="preserve">seguros del estado	</t>
  </si>
  <si>
    <t>36-46-101017033</t>
  </si>
  <si>
    <t>20236520000813                20236520002193</t>
  </si>
  <si>
    <t>082-2023-CPS-AG-(83278)</t>
  </si>
  <si>
    <t>FDLAN-CD-082-2023(83278)</t>
  </si>
  <si>
    <t>https://community.secop.gov.co/Public/Tendering/OpportunityDetail/Index?noticeUID=CO1.NTC.3829479&amp;isFromPublicArea=True&amp;isModal=False</t>
  </si>
  <si>
    <t>Carrera 29c #14 32 su</t>
  </si>
  <si>
    <t>pauandre93@hotmail.com_x000D_</t>
  </si>
  <si>
    <t>COLPESIONES</t>
  </si>
  <si>
    <t xml:space="preserve">	11-44-101196782</t>
  </si>
  <si>
    <t>083-2023 CPS-P (85202)</t>
  </si>
  <si>
    <t>FDLANCD-083-2023(85202)</t>
  </si>
  <si>
    <t>https://community.secop.gov.co/Public/Tendering/OpportunityDetail/Index?noticeUID=CO1.NTC.3821654&amp;isFromPublicArea=True&amp;isModal=False</t>
  </si>
  <si>
    <t>CARRERA 25 No. 18 A 28 SUR</t>
  </si>
  <si>
    <t xml:space="preserve">	14-46-101083957</t>
  </si>
  <si>
    <t>084-2023-CPS-AG</t>
  </si>
  <si>
    <t>FDLANCD-084-2023 (85041)</t>
  </si>
  <si>
    <t>https://community.secop.gov.co/Public/Tendering/OpportunityDetail/Index?noticeUID=CO1.NTC.3823435&amp;isFromPublicArea=True&amp;isModal=False</t>
  </si>
  <si>
    <t>PRESTAR SERVICIOS TÉCNICOS PARA APOYAR AL ALCALDE DE LA LOCALIDAD ANTONIO NARIÑO EN LA IMPLEMENTACIÓN DE MEJORAS A NIVEL MEDIO AMBIENTALES Y LA GESTIÓN DEL RIESGO.</t>
  </si>
  <si>
    <t>MARCELA ALEJANDRA MARÍN HERRERA</t>
  </si>
  <si>
    <t>KR 81 F 10 B 40</t>
  </si>
  <si>
    <t>3113502062_x000D_</t>
  </si>
  <si>
    <t xml:space="preserve"> alejandramarinh01@gmail.com</t>
  </si>
  <si>
    <t>´PORVENIR</t>
  </si>
  <si>
    <t>Seguros del Estado SA</t>
  </si>
  <si>
    <t>14-46-101084018</t>
  </si>
  <si>
    <t>085-2023CPS-AG(83389)</t>
  </si>
  <si>
    <t>FDLANCD-085-2023(83389)</t>
  </si>
  <si>
    <t>https://community.secop.gov.co/Public/Tendering/OpportunityDetail/Index?noticeUID=CO1.NTC.3831055&amp;isFromPublicArea=True&amp;isModal=False</t>
  </si>
  <si>
    <t>PRESTAR SERVICIOS DE APOYO A LA GESTIÓN DEL FONDO DE DESARROLLO LOCAL DE ANTONIO NARIÑO EN LOS ASUNTOS OPERATIVOS RELACIONADOS CON LA SEGURIDAD, LA CONVIVENCIA Y EL DESARROLLO DE ACTIVIDAD ECONÓMICA EN LA LOCALIDAD, DE CONFORMIDAD CON EL MARCO NORMATIVO APLICABLE EN LA MATERIA. DE ACUERDO CON LO CONTEMPLADO EN EL(LO S) PROYECTO(S)</t>
  </si>
  <si>
    <t>CLAUDIA IOMARA AYALA BELTRAN CEDIDO A CARLOS ARTURO RODRÍGUEZ PARDO</t>
  </si>
  <si>
    <t>17-44-101208068</t>
  </si>
  <si>
    <t>CARLOS ARTURO RODRÍGUEZ PARDO</t>
  </si>
  <si>
    <t>086-2023CPS-AG(83389)</t>
  </si>
  <si>
    <t>FDLANCD-086-2023(83389)</t>
  </si>
  <si>
    <t>https://community.secop.gov.co/Public/Tendering/OpportunityDetail/Index?noticeUID=CO1.NTC.3831436&amp;isFromPublicArea=True&amp;isModal=False</t>
  </si>
  <si>
    <t>PRESTAR SERVICIOS DE APOYO A LA GESTIÓN DEL FONDO DE DESARROLLO LOCAL DE ANTONIO NARIÑO EN LOS ASUNTOS OPERATIVOS RELACIONADOS CON LA SEGURIDAD, LA CONVIVENCIA Y EL DESARROLLO DE ACTIVIDAD ECONÓMICA EN LA LOCALIDAD, DE CONFORMIDAD CON EL MARCO NORMATIVO APLICABLE EN LA MATERIA. DE ACUERDO CON LO CONTEMPLADO EN EL(LOS) PROYECTO(S) 2189 --- ACCIONES DE INSPECCIÓN, VIGILANCIA Y CONTROL</t>
  </si>
  <si>
    <t>NEL JAVIER CARDONA GUZMAN CEDIDO A Mauricio Patiño Sanabria</t>
  </si>
  <si>
    <t xml:space="preserve"> nelcardon14@hotmail.com</t>
  </si>
  <si>
    <t>seguros del estado</t>
  </si>
  <si>
    <t xml:space="preserve">	33-46-101047112</t>
  </si>
  <si>
    <t>15.300.000_x000D_</t>
  </si>
  <si>
    <t>Mauricio Patiño Sanabria</t>
  </si>
  <si>
    <t>087-2023CPS-AG(83389)</t>
  </si>
  <si>
    <t>FDLANCD-087-2023(83389)</t>
  </si>
  <si>
    <t>https://community.secop.gov.co/Public/Tendering/OpportunityDetail/Index?noticeUID=CO1.NTC.3833531&amp;isFromPublicArea=True&amp;isModal=False</t>
  </si>
  <si>
    <t>PRESTAR SERVICIOS DE APOYO A LA GESTIÓN DEL FONDO DE DESARROLLO LOCAL DE ANTONIO NARIÑO EN LOS ASUNTOS OPERATIVOS RELACIONADOS CON LA SEGURIDAD, LA CONVIVENCIA Y EL DESARROLLO DE ACTIVIDAD ECONÓMICA EN LA LOCALIDAD, DE CONFORMIDAD CON EL MARCO NORMATIVO APLICABLE EN LA MATERIA. DE ACUERDO CON LO CONTEMPLADO EN EL(LOS) PROYECTO(S)</t>
  </si>
  <si>
    <t>transversal 32 # 58 c - 64 sur</t>
  </si>
  <si>
    <t>lauravivianaordoez.26@gmail.com</t>
  </si>
  <si>
    <t xml:space="preserve">	BCH-100024714</t>
  </si>
  <si>
    <t>088-2023 CPS-P (85202)</t>
  </si>
  <si>
    <t>FDLANCD-088-2023(85202)</t>
  </si>
  <si>
    <t>https://community.secop.gov.co/Public/Tendering/OpportunityDetail/Index?noticeUID=CO1.NTC.3892811&amp;isFromPublicArea=True&amp;isModal=False</t>
  </si>
  <si>
    <t>KR 13 33 01 ED BALCONES DE SAN MARTÍN AP 902</t>
  </si>
  <si>
    <t>zamorajuridica@gmail.com</t>
  </si>
  <si>
    <t>11-44-101197114</t>
  </si>
  <si>
    <t>88.020.000_x000D_</t>
  </si>
  <si>
    <t>Daniel Rodrigo Aristizabal  William Jairo Calderon</t>
  </si>
  <si>
    <t>20236520001363  20236520003693</t>
  </si>
  <si>
    <t>089-2023-CPS-P(85009)</t>
  </si>
  <si>
    <t>FDLANCD-089-2023 (85009)</t>
  </si>
  <si>
    <t>https://community.secop.gov.co/Public/Tendering/OpportunityDetail/Index?noticeUID=CO1.NTC.3841811&amp;isFromPublicArea=True&amp;isModal=False</t>
  </si>
  <si>
    <t>PRESTAR LOS SERVICIOS PROFESIONALES COMO ABOGADO PARA FORTALECER EL EQUIPO DE INSPECCIÓN, VIGILANCIA Y CONTROL DEL ÁREA DE GESTIÓN POLICIVA DEL FONDO DE DESARROLLO LOCAL DE ANTONIO NARIÑO EN COBROS PERSUASIVOS.</t>
  </si>
  <si>
    <t>LAURA YESENIA LOPEZ VILLOTA</t>
  </si>
  <si>
    <t>Lauralopezvillota@gmail.com_x000D_</t>
  </si>
  <si>
    <t>17-44-101208113</t>
  </si>
  <si>
    <t>090-2023-CPS-P-(83594)</t>
  </si>
  <si>
    <t>FDLAN-CD-090-2023 (83594)</t>
  </si>
  <si>
    <t>https://community.secop.gov.co/Public/Tendering/OpportunityDetail/Index?noticeUID=CO1.NTC.3830580&amp;isFromPublicArea=True&amp;isModal=False</t>
  </si>
  <si>
    <t>Seguros Mundial Tu Compañía Siempre</t>
  </si>
  <si>
    <t xml:space="preserve">	CBO100016321</t>
  </si>
  <si>
    <t>14//01/2024</t>
  </si>
  <si>
    <t>091-2023-CPS-AG-(86056)</t>
  </si>
  <si>
    <t>FDLAN-CD-091-2023(86056)</t>
  </si>
  <si>
    <t>https://community.secop.gov.co/Public/Tendering/OpportunityDetail/Index?noticeUID=CO1.NTC.3844466&amp;isFromPublicArea=True&amp;isModal=False</t>
  </si>
  <si>
    <t xml:space="preserve">SEGURIDAD Y SALUD </t>
  </si>
  <si>
    <t>PRESTACIÓN DE SERVICIOS TÉCNICOS PARA EJECUTAR ACTIVIDADES DE SEGUIMIENTO, CONTROL E IMPLEMENTACIÓN DEL SISTEMA DE GESTIÓN DE SEGURIDAD Y SALUD EN EL TRABAJO SG-SST DEL FONDO DE DESARROLLO LOCAL DE ANTONIO NARIÑO.</t>
  </si>
  <si>
    <t>FRANCISCO ANTONIO ROJAS</t>
  </si>
  <si>
    <t>CARRERA 26 #  9 90 SUR</t>
  </si>
  <si>
    <t>francisco82rojas@gmail.com</t>
  </si>
  <si>
    <t xml:space="preserve">SALUD TOTAL </t>
  </si>
  <si>
    <t xml:space="preserve">	14-46-101084556</t>
  </si>
  <si>
    <t>jose Enrrique Ladron                Ana Isabel Hortua</t>
  </si>
  <si>
    <t>20236520001263    20236520002193</t>
  </si>
  <si>
    <t>092-2023-CPS-AG-(83276)</t>
  </si>
  <si>
    <t>FDLAN-CD-092-2023(83276)</t>
  </si>
  <si>
    <t>https://community.secop.gov.co/Public/Tendering/OpportunityDetail/Index?noticeUID=CO1.NTC.3844831&amp;isFromPublicArea=True&amp;isModal=False</t>
  </si>
  <si>
    <t>CALLE 132 A # 132A  10</t>
  </si>
  <si>
    <t>JJMP71@GMAIL.COM</t>
  </si>
  <si>
    <t>Compañía Mundial de Seguros S.A.S</t>
  </si>
  <si>
    <t>20236520000813               20236520002193</t>
  </si>
  <si>
    <t>093-2023-CPS-AG-(85148)</t>
  </si>
  <si>
    <t>FDLAN-CD-093-2023 (85148)</t>
  </si>
  <si>
    <t>https://community.secop.gov.co/Public/Tendering/OpportunityDetail/Index?noticeUID=CO1.NTC.3839958&amp;isFromPublicArea=True&amp;isModal=False</t>
  </si>
  <si>
    <t>ADMINISTRATIVA</t>
  </si>
  <si>
    <t>PRESTACIÓN DE SERVICIOS PARA APOYAR LA GESTIÓN Y EJECUCIÓN DE ACTIVIDADES ADMINISTRATIVAS Y OPERATIVAS QUE SE ADELANTAN EN EL ÁREA DE GESTIÓN DEL DESARROLLO, ADMINISTRATIVA Y FINANCIERA DE LA ALCALDÍA LOCAL DE ANTONIO NARIÑO</t>
  </si>
  <si>
    <t>calle 6a N°93D 67 INT 6 AP-403_x000D_</t>
  </si>
  <si>
    <t>COMPENAR</t>
  </si>
  <si>
    <t xml:space="preserve">310 - 47 - 994000007216	</t>
  </si>
  <si>
    <t>1. Luis Domingo                            2. Ana Isabel Hortua</t>
  </si>
  <si>
    <t>20236520001393                 20236520002193</t>
  </si>
  <si>
    <t>Camila Bastidas</t>
  </si>
  <si>
    <t>094-2023-CPS-AG (83396)</t>
  </si>
  <si>
    <t>FDLANCD-094-2023 (83396)</t>
  </si>
  <si>
    <t>https://community.secop.gov.co/Public/Tendering/OpportunityDetail/Index?noticeUID=CO1.NTC.3852077&amp;isFromPublicArea=True&amp;isModal=False</t>
  </si>
  <si>
    <t>PRESTACIÓN DE SERVICIOS DE APOYO A LA GESTIÓN EN LAS LABORES ASISTENCIALES DEL ÁREA DE GESTIÓN POLICIVA, PARA LOS DISTINTOS PROCEDIMIENTOS SANCIONATORIOS Y TRÁMITES ADMINISTRATIVOS QUE ADELANTA EL EQUIPO DE INSPECCIÓN, VIGILANCIA Y CONTROL DE LA ALCALDÍA LOCAL DE ANTONIO NARIÑO.</t>
  </si>
  <si>
    <t>0O2-30-11-60-55-70-00-00-02-189</t>
  </si>
  <si>
    <t>JUAN CASALLAS</t>
  </si>
  <si>
    <t>SEGUROS DEL ESTADO S.A.</t>
  </si>
  <si>
    <t xml:space="preserve">25-44-101176784	</t>
  </si>
  <si>
    <t>095-2023 CPS-P (83304)</t>
  </si>
  <si>
    <t>FDLANCD-095-2023 (83304)</t>
  </si>
  <si>
    <t xml:space="preserve">O2-30-11-60-23-30-00-00-02-207	</t>
  </si>
  <si>
    <t>TV 74 #  11A 15</t>
  </si>
  <si>
    <t>CONVENIO7@HOTMAIL.COM</t>
  </si>
  <si>
    <t xml:space="preserve">Seguros del Estado	</t>
  </si>
  <si>
    <t xml:space="preserve">1444101172589	</t>
  </si>
  <si>
    <t>Yenny Lucero Gutierrez</t>
  </si>
  <si>
    <t>NO TIEN CUNETAS EN FISICO EN LA CARPETA</t>
  </si>
  <si>
    <t>096-2023CPS-P(83594)</t>
  </si>
  <si>
    <t>FDLANCD-096-2023(83594)</t>
  </si>
  <si>
    <t>https://community.secop.gov.co/Public/Tendering/OpportunityDetail/Index?noticeUID=CO1.NTC.3853265&amp;isFromPublicArea=True&amp;isModal=False</t>
  </si>
  <si>
    <t>0O2-30-11-60-55-70-00-00-02-198</t>
  </si>
  <si>
    <t xml:space="preserve">Calle 45B #0-30
</t>
  </si>
  <si>
    <t xml:space="preserve"> sandrachindoy2015@gmail.com</t>
  </si>
  <si>
    <t>MALLAMAS</t>
  </si>
  <si>
    <t xml:space="preserve">14-46-101085637	</t>
  </si>
  <si>
    <t>20236520001223        Sin Orfear Lizeth</t>
  </si>
  <si>
    <t>097-2023CPS-AG(84958)</t>
  </si>
  <si>
    <t>FDLANCD-097-2023(84958)</t>
  </si>
  <si>
    <t>https://community.secop.gov.co/Public/Tendering/OpportunityDetail/Index?noticeUID=CO1.NTC.3885777&amp;isFromPublicArea=True&amp;isModal=False</t>
  </si>
  <si>
    <t>APOYAR ADMINISTRATIVA Y ASISTENCIALMENTE A LAS INSPECCIONES DE POLICÍA DE LA LOCALIDAD. DE ACUERDO CON LO CONTEMPLADO EN EL(LOS) PROYECTO(S) 2189 --- ACCIONES DE INSPECCIÓN, VIGILANCIA Y CONTROL.</t>
  </si>
  <si>
    <t>CRA 34 F # 29A SUR 19</t>
  </si>
  <si>
    <t>CARLOSPRODIGO@HOTMAIL.COM</t>
  </si>
  <si>
    <t xml:space="preserve">895-47-994000007388	</t>
  </si>
  <si>
    <t>098-2023CDP-P(85215)</t>
  </si>
  <si>
    <t xml:space="preserve">FDLANCD-098-2023(85215)	</t>
  </si>
  <si>
    <t>https://community.secop.gov.co/Public/Tendering/OpportunityDetail/Index?noticeUID=CO1.NTC.3909337&amp;isFromPublicArea=True&amp;isModal=False</t>
  </si>
  <si>
    <t>PRESTAR LOS SERVICIOS PROFESIONALES PARA APOYAR EL DISEÑO DE PIEZAS GRÁFICAS, REALIZACIÓN, DIRECCIÓN, PRODUCCIÓN Y EDICIÓN DE MATERIAL VIDEOGRÁFICO, MANEJO DE REDES Y COBERTURA DE EVENTOS DEL TEATRO VILLA MAYOR</t>
  </si>
  <si>
    <t>Ruben Dario Montañez Agudelo</t>
  </si>
  <si>
    <t>KR3 # 21 46</t>
  </si>
  <si>
    <t xml:space="preserve">	Aseguradora solidaria de Colombia</t>
  </si>
  <si>
    <t xml:space="preserve">	475-47-994000057763</t>
  </si>
  <si>
    <t>099-2023-CPS-P-(83798)</t>
  </si>
  <si>
    <t>FDLAN-CD-099-2023(83798)</t>
  </si>
  <si>
    <t>https://community.secop.gov.co/Public/Tendering/OpportunityDetail/Index?noticeUID=CO1.NTC.3856056&amp;isFromPublicArea=True&amp;isModal=False</t>
  </si>
  <si>
    <t xml:space="preserve">CL 24C 68B 21
</t>
  </si>
  <si>
    <t xml:space="preserve"> alma.dec1985@hotmail.com</t>
  </si>
  <si>
    <t xml:space="preserve">	100016392</t>
  </si>
  <si>
    <t>Juliana Pinillos             Jose Enrrique Ladron   Alexis Moreno</t>
  </si>
  <si>
    <t>20236520000803    20236520003503    20236520010183</t>
  </si>
  <si>
    <t>100-2023 CPS-P (83521)</t>
  </si>
  <si>
    <t>FDLAN-CD-100-2023( 83521)</t>
  </si>
  <si>
    <t>https://community.secop.gov.co/Public/Tendering/OpportunityDetail/Index?noticeUID=CO1.NTC.3856435&amp;isFromPublicArea=True&amp;isModal=False</t>
  </si>
  <si>
    <t>CHRISTIAN MATEO GÓMEZ CERÓN</t>
  </si>
  <si>
    <t>CLL 175 # 11 75</t>
  </si>
  <si>
    <t>MATEO_9214@HOTMAIL.COM</t>
  </si>
  <si>
    <t>EMSSANAR</t>
  </si>
  <si>
    <t>Seguros Generales Suramericana</t>
  </si>
  <si>
    <t xml:space="preserve">	3545433-6</t>
  </si>
  <si>
    <t>101-2023-CPS-P(83864)</t>
  </si>
  <si>
    <t>FDLAN-CD-101-2023 (83864)</t>
  </si>
  <si>
    <t>https://community.secop.gov.co/Public/Tendering/OpportunityDetail/Index?noticeUID=CO1.NTC.3877650&amp;isFromPublicArea=True&amp;isModal=False</t>
  </si>
  <si>
    <t>ARCHIVO</t>
  </si>
  <si>
    <t>PARA APOYAR EN LAS TAREAS OPERATIVAS DE CARÁCTER ARCHIVÍSTICO DESARROLLADAS EN LA ALCALDÍA LOCAL PARA GARANTIZAR LA APLICACIÓN CORRECTA DE LOS PROCEDIMIENTOS TÉCNICOS.</t>
  </si>
  <si>
    <t>JENNIFER MANTILLA RUIZ</t>
  </si>
  <si>
    <t xml:space="preserve">carrera 11 N 67d - 81 sur
</t>
  </si>
  <si>
    <t xml:space="preserve"> elimantilla94@gmail.com</t>
  </si>
  <si>
    <t>Aseguradora Solidaria de Colombia</t>
  </si>
  <si>
    <t>895-47-994000007385</t>
  </si>
  <si>
    <t>20236520001403  20236520002193</t>
  </si>
  <si>
    <t>102-2023-CPS-AG (84958)</t>
  </si>
  <si>
    <t>FDLANCD-102-2023 (84958)</t>
  </si>
  <si>
    <t>https://community.secop.gov.co/Public/Tendering/OpportunityDetail/Index?noticeUID=CO1.NTC.3877917&amp;isFromPublicArea=True&amp;isModal=False</t>
  </si>
  <si>
    <t xml:space="preserve">KR 27 A 1 A-82
</t>
  </si>
  <si>
    <t>Edwinharveygl@hotmail.com</t>
  </si>
  <si>
    <t xml:space="preserve">	11-46-101032111</t>
  </si>
  <si>
    <t>Juan Carlos Hernandez Guana</t>
  </si>
  <si>
    <t>103-2023-CPS-AG (85542)</t>
  </si>
  <si>
    <t>FDLANCD-103-2023 (85542)</t>
  </si>
  <si>
    <t>https://community.secop.gov.co/Public/Tendering/OpportunityDetail/Index?noticeUID=CO1.NTC.3878218&amp;isFromPublicArea=True&amp;isModal=False</t>
  </si>
  <si>
    <t xml:space="preserve">CALLE 18 A # 16-07 SUR
</t>
  </si>
  <si>
    <t xml:space="preserve">claudia.p.garcia2012@gmail.com
</t>
  </si>
  <si>
    <t xml:space="preserve">11-46-101032117	</t>
  </si>
  <si>
    <t>104-2023 CPS-P (84227)</t>
  </si>
  <si>
    <t>FDLANCD-104-2023(84227)</t>
  </si>
  <si>
    <t>https://community.secop.gov.co/Public/Tendering/OpportunityDetail/Index?noticeUID=CO1.NTC.3888942&amp;isFromPublicArea=True&amp;isModal=False</t>
  </si>
  <si>
    <t xml:space="preserve">EFREY ARMANDO SANABRIA MORENO </t>
  </si>
  <si>
    <t xml:space="preserve">Calle 22 H BIS # 98 A - 56
</t>
  </si>
  <si>
    <t xml:space="preserve"> efrey.sanabria@yahoo.es</t>
  </si>
  <si>
    <t>Francisco Salazar</t>
  </si>
  <si>
    <t>105-2023-CPS-P(83999)</t>
  </si>
  <si>
    <t>FDLAN-CD-105-2023(83999)</t>
  </si>
  <si>
    <t>https://community.secop.gov.co/Public/Tendering/OpportunityDetail/Index?noticeUID=CO1.NTC.3893051&amp;isFromPublicArea=True&amp;isModal=False</t>
  </si>
  <si>
    <t xml:space="preserve">COMUNICACION </t>
  </si>
  <si>
    <t>APOYAR EL CUBRIMIENTO DE LAS ACTIVIDADES, CRONOGRAMAS Y AGENDA DE LA ALCALDÍA LOCAL A NIVEL INTERNO Y EXTERNO, ASÍ COMO LA GENERACIÓN DE CONTENIDOS PERIODÍSTICOS.</t>
  </si>
  <si>
    <t xml:space="preserve">CL 2 39 A 33
</t>
  </si>
  <si>
    <t xml:space="preserve"> maconybb@gmail.com</t>
  </si>
  <si>
    <t xml:space="preserve">MUNDIAL DE SEGUROS S.A	</t>
  </si>
  <si>
    <t xml:space="preserve">100029066	</t>
  </si>
  <si>
    <t>106-2023CPS-P(84948)</t>
  </si>
  <si>
    <t>FDLANCD-106-2023(84948)</t>
  </si>
  <si>
    <t>https://community.secop.gov.co/Public/Tendering/OpportunityDetail/Index?noticeUID=CO1.NTC.3950159&amp;isFromPublicArea=True&amp;isModal=False</t>
  </si>
  <si>
    <t xml:space="preserve">0O2-30-11-60-55-70-00-00-02-189	</t>
  </si>
  <si>
    <t xml:space="preserve">Carrera 6 46 94 APT 404
</t>
  </si>
  <si>
    <t>Davidingcivil@gmail.com</t>
  </si>
  <si>
    <t xml:space="preserve">seguros mundiales	</t>
  </si>
  <si>
    <t>107-2023-CPS-P(83572)</t>
  </si>
  <si>
    <t>FDLANCD-107-2023 (83572)</t>
  </si>
  <si>
    <t>https://community.secop.gov.co/Public/Tendering/OpportunityDetail/Index?noticeUID=CO1.NTC.3892297&amp;isFromPublicArea=True&amp;isModal=False</t>
  </si>
  <si>
    <t>PLANEACIÓN </t>
  </si>
  <si>
    <t>APOYAR TÉCNICAMENTE A LOS RESPONSABLES E INTEGRANTES DE LOS PROCESOS EN LA IMPLEMENTACIÓN DE HERRAMIENTAS DE GESTIÓN, SIGUIENDO LOS LINEAMIENTOS METODOLÓGICOS ESTABLECIDOS POR LA OFICINA ASESORA DE PLANEACIÓN DE LA SECRETARÍA DISTRITAL DE GOBIERNO.</t>
  </si>
  <si>
    <t>YUBER JESÚS NEIRA GUERRERO</t>
  </si>
  <si>
    <t xml:space="preserve">CARRERA 115 A n° 89 b -20 TORRE 15 AP 302
</t>
  </si>
  <si>
    <t>neiraguerrerosuministros@hotmail.com_x000D_</t>
  </si>
  <si>
    <t xml:space="preserve">Seguros Mundiales	</t>
  </si>
  <si>
    <t>01/02/202</t>
  </si>
  <si>
    <t xml:space="preserve">Marcela Alejandra Ayala             Ana Isabel Hortua </t>
  </si>
  <si>
    <t>20236520001823      20236520002433</t>
  </si>
  <si>
    <t>108-2023-CPS-AG-(85207)</t>
  </si>
  <si>
    <t>FDLAN-CD-108-2023(85207)</t>
  </si>
  <si>
    <t>https://community.secop.gov.co/Public/Tendering/OpportunityDetail/Index?noticeUID=CO1.NTC.3893488&amp;isFromPublicArea=True&amp;isModal=False</t>
  </si>
  <si>
    <t>PRESTAR SERVICIOS DE APOYO A LA GESTIÓN A LA ALCALDÍA LOCAL DE ANTONIO NARIÑO EN EL SEGUIMIENTO A CASOS DE VIOLENCIA INTRAFAMILIAR Y SEXUAL EN POBLACIONES VULNERABLES, ASÍ COMO EN LOS PROCESOS DE PARTICIPACIÓN CIUDADANA EN LA LOCALIDAD.</t>
  </si>
  <si>
    <t xml:space="preserve">Cra 25 # 53 - 10 sur
</t>
  </si>
  <si>
    <t xml:space="preserve">SEGUROS DEL ESTADO
</t>
  </si>
  <si>
    <t xml:space="preserve">1444101173425	</t>
  </si>
  <si>
    <t>109-2023-CPS-P(83594)</t>
  </si>
  <si>
    <t>FDLAN-CD-109-2023 (83594)</t>
  </si>
  <si>
    <t>https://community.secop.gov.co/Public/Tendering/OpportunityDetail/Index?noticeUID=CO1.NTC.3892458&amp;isFromPublicArea=True&amp;isModal=False</t>
  </si>
  <si>
    <t>PRESTAR SERVICIOS PROFESIONALES, PARA APOYAR LA FORMULACION, EJECUCION, SUPERVISION, SEGUIMIENTO CIERRE Y/O LIQUIDACION DE LOS PROCESOS CONTRACTUALES QUE DEN RESPUESTA A LOS PROYECTOS DE INVERSION DE LA LOCALIDAD DE ANTONIO NARINO</t>
  </si>
  <si>
    <t xml:space="preserve">ERICH JOEL MORENO SANCHEZ CEDIO A DELIA ISABEL ROSERO DIAZ
</t>
  </si>
  <si>
    <t xml:space="preserve">KR 28 B 84 32
</t>
  </si>
  <si>
    <t>deliaisabel7@yahoo.com</t>
  </si>
  <si>
    <t xml:space="preserve">Seguros del Estado
</t>
  </si>
  <si>
    <t xml:space="preserve">14-46-101089416	</t>
  </si>
  <si>
    <t xml:space="preserve">	DELIA ISABEL ROSERO DIAZ</t>
  </si>
  <si>
    <t>20236520001153     20236520001803      Sin Orfear Lizeth</t>
  </si>
  <si>
    <t xml:space="preserve">FABIAN ABRIL </t>
  </si>
  <si>
    <t>110-2023-CPS-AG (85035)</t>
  </si>
  <si>
    <t>FDLANCD-110-2023 (85035)</t>
  </si>
  <si>
    <t>https://community.secop.gov.co/Public/Tendering/OpportunityDetail/Index?noticeUID=CO1.NTC.3924743&amp;isFromPublicArea=True&amp;isModal=False</t>
  </si>
  <si>
    <t>PRESTAR SERVICIOS DE APOYO AL FONDO DE DESARROLLO LOCAL DE ANTONIO NARIÑO EN LA IMPLEMENTACIÓN DE ESTRATEGIAS QUE GARANTICEN LA PROMOCIÓN Y PROTECCIÓN DEL DERECHO A LA PARTICIPACIÓN DEMOCRÁTICA DE LOS HABITANTES DE LA LOCALIDAD ANTONIO NARIÑO.</t>
  </si>
  <si>
    <t>JOHANNA PATRICIA GUEVARA MACIAS</t>
  </si>
  <si>
    <t>carrera 29 No.74-38</t>
  </si>
  <si>
    <t>3208185768_x000D_</t>
  </si>
  <si>
    <t>Johannapg4@outlook.com</t>
  </si>
  <si>
    <t xml:space="preserve">SEGUROS DEL ESTADO	</t>
  </si>
  <si>
    <t xml:space="preserve">11-44-101197771	</t>
  </si>
  <si>
    <t>15 DIAS</t>
  </si>
  <si>
    <t>111-2023-CPS-AG-(84025)</t>
  </si>
  <si>
    <t>FDLAN-CD-111-2023(84025)</t>
  </si>
  <si>
    <t>https://community.secop.gov.co/Public/Tendering/OpportunityDetail/Index?noticeUID=CO1.NTC.3904878&amp;isFromPublicArea=True&amp;isModal=False</t>
  </si>
  <si>
    <t>PRESTACIÓN DE SERVICIOS DE APOYO AL DESPACHO DEL ALCALDE LOCAL DE ANTONIO NARIÑO EN EL MANEJO DE LOS TRAMITES ASOCIADOS CON LA GESTIÓN ADMINISTRATIVA LOCA</t>
  </si>
  <si>
    <t>famisanar</t>
  </si>
  <si>
    <t xml:space="preserve">18-44-101086364	</t>
  </si>
  <si>
    <t>112-2023-CPS-P(83733)</t>
  </si>
  <si>
    <t>FDLAN-CD-112-2023 (83733)</t>
  </si>
  <si>
    <t>https://community.secop.gov.co/Public/Tendering/OpportunityDetail/Index?noticeUID=CO1.NTC.3914129&amp;isFromPublicArea=True&amp;isModal=False</t>
  </si>
  <si>
    <t>WILLIAM ALFREDO VARGAS ARDILA</t>
  </si>
  <si>
    <t>DG 48G # 5 25 SUR</t>
  </si>
  <si>
    <t>WILLYVAR2001@GMAIL.COM</t>
  </si>
  <si>
    <t xml:space="preserve">62-44-101017277	</t>
  </si>
  <si>
    <t>113-2023-CPS-AG(83507)</t>
  </si>
  <si>
    <t>FDLANCD-113-2023(83507</t>
  </si>
  <si>
    <t>https://community.secop.gov.co/Public/Tendering/OpportunityDetail/Index?noticeUID=CO1.NTC.3926719&amp;isFromPublicArea=True&amp;isModal=False</t>
  </si>
  <si>
    <t xml:space="preserve">ADMINISTRATIVA </t>
  </si>
  <si>
    <t>PRESTACION DE SERVICIOS DE APOYO COMO AUXILIAR ADMINISTRATIVO EN EL ÁREA DE GESTION DE DESARROLLO LOCAL, ADMINISTRATIVA Y FINANCIERA DEL FONDO DE DESARROLLO LOCAL DE ANTONIO NARIÑO.</t>
  </si>
  <si>
    <t>KELLY TATIANA LEAL CHAVEZ</t>
  </si>
  <si>
    <t xml:space="preserve">Diagonal 83#81a-72
</t>
  </si>
  <si>
    <t>tati.leal25@gmail.com_x000D_</t>
  </si>
  <si>
    <t>20236520001813  20236520002193</t>
  </si>
  <si>
    <t>114-2023-CPS-P(84948)</t>
  </si>
  <si>
    <t>FDLANCD-114-2023(84948)</t>
  </si>
  <si>
    <t>https://community.secop.gov.co/Public/Tendering/OpportunityDetail/Index?noticeUID=CO1.NTC.3950810&amp;isFromPublicArea=True&amp;isModal=False</t>
  </si>
  <si>
    <t>APOYAR TÉCNICAMENTE LAS DISTINTAS ETAPAS DE LOS PROCESOS DE COMPETENCIA DE LAS INSPECCIONES DE POLICÍA DE LA LOCALIDAD, SEGÚN REPARTO.</t>
  </si>
  <si>
    <t xml:space="preserve">Dg 89A No 115-55 int 3 apto 401
</t>
  </si>
  <si>
    <t>juancaaraujo5@gmail.com</t>
  </si>
  <si>
    <t xml:space="preserve">Aseguradora Solidaria	</t>
  </si>
  <si>
    <t xml:space="preserve">310-47-994000007606	</t>
  </si>
  <si>
    <t>20236520001363   20236520003693</t>
  </si>
  <si>
    <t>115-2023 CPS-AG (87828)</t>
  </si>
  <si>
    <t xml:space="preserve">FDLANCD-115-2023 (87828)	</t>
  </si>
  <si>
    <t>https://community.secop.gov.co/Public/Tendering/OpportunityDetail/Index?noticeUID=CO1.NTC.4086328&amp;isFromPublicArea=True&amp;isModal=False</t>
  </si>
  <si>
    <t xml:space="preserve">PRESTACIÓN DE SERVICIOS PARA 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t>
  </si>
  <si>
    <t xml:space="preserve">0O2-30-11605570000002198	</t>
  </si>
  <si>
    <t xml:space="preserve">Brayan Andres Gonzalez Vargas
</t>
  </si>
  <si>
    <t>CRA 11B # 67 80</t>
  </si>
  <si>
    <t>BRAYANGV119@GMAIL.COM</t>
  </si>
  <si>
    <t>NO SE INICIO</t>
  </si>
  <si>
    <t>116-2023-CPS-P(87365)</t>
  </si>
  <si>
    <t>FDLANCD-116-2023(87365)</t>
  </si>
  <si>
    <t>https://community.secop.gov.co/Public/Tendering/OpportunityDetail/Index?noticeUID=CO1.NTC.3967470&amp;isFromPublicArea=True&amp;isModal=False</t>
  </si>
  <si>
    <t xml:space="preserve">Compañía mundial de seguros s.a	</t>
  </si>
  <si>
    <t>117-2023- CPS-AG(87052)</t>
  </si>
  <si>
    <t>FDLAN-CD-117-2023(87052)</t>
  </si>
  <si>
    <t>https://community.secop.gov.co/Public/Tendering/OpportunityDetail/Index?noticeUID=CO1.NTC.3963581&amp;isFromPublicArea=True&amp;isModal=False</t>
  </si>
  <si>
    <t>PRESTAR SERVICIOS DE APOYO AL FONDO DE DESARROLLO LOCAL DE ANTONIO NARIÑO EN LOS DIFERENTES TRÁMITES REQUERIDOS POR LAS ENTIDADES DISTRITALES Y/O LOCALES EN LOS PROCESOS DE PLANEACIÓN</t>
  </si>
  <si>
    <t>marcelar5@hotmail.com_x000D_</t>
  </si>
  <si>
    <t xml:space="preserve">SEGUROS DEL ESTADO SA	</t>
  </si>
  <si>
    <t xml:space="preserve">17-44-101208520	</t>
  </si>
  <si>
    <t>20236520001223      Sin Orfear Lizeth</t>
  </si>
  <si>
    <t>118-2023-CPS-P(87799)</t>
  </si>
  <si>
    <t>FDLAN-CD-118-2023 (87799)</t>
  </si>
  <si>
    <t>https://community.secop.gov.co/Public/Tendering/OpportunityDetail/Index?noticeUID=CO1.NTC.4009961&amp;isFromPublicArea=True&amp;isModal=False</t>
  </si>
  <si>
    <t>OBRAS</t>
  </si>
  <si>
    <t xml:space="preserve">
PRESTAR SERVICIOS PROFESIONALES COMO ABOGADO PARA FORTALECER EL ÁREA DE GESTIÓN DE DESARROLLO LOCAL DE ANTONIO NARIÑO EN LOS DIFERENTES TRÁMITES JURÍDICOS Y CONTRACTUALES NECESARIOS PARA LA EJECUCIÓN DEL PLAN DE DESARROLLO LOCAL RELACIONADOS CON PROCESOS DE INFRAESTRUCTURA</t>
  </si>
  <si>
    <t>0O2-30-11-60-44-90-00-00-02-186</t>
  </si>
  <si>
    <t>LUIS ALFREDO QUEZADA ALDANA</t>
  </si>
  <si>
    <t xml:space="preserve">KR 63 22 45
</t>
  </si>
  <si>
    <t>abogadoluisquezada@gmail.com</t>
  </si>
  <si>
    <t>66.000.000_x000D_</t>
  </si>
  <si>
    <t>falta incorporar la cunta 3 y 4 a la carpeta</t>
  </si>
  <si>
    <t>119-2023-CPS-P(87052)</t>
  </si>
  <si>
    <t>FDLAN-CD-119-2023 (87052)</t>
  </si>
  <si>
    <t>https://community.secop.gov.co/Public/Tendering/OpportunityDetail/Index?noticeUID=CO1.NTC.4022987&amp;isFromPublicArea=True&amp;isModal=False</t>
  </si>
  <si>
    <t>ANDRI YESSENIA CIFUENTES PEÑALOZA</t>
  </si>
  <si>
    <t>CALLE 25 SUR # 8 24</t>
  </si>
  <si>
    <t>ADRICIFUENTES@GMAIL.COM</t>
  </si>
  <si>
    <t>20236520001863       Sin Orfear Lizeth</t>
  </si>
  <si>
    <t>120 -2023 CS (86929)</t>
  </si>
  <si>
    <t>FDLAN-SAMC-001-2023</t>
  </si>
  <si>
    <t>https://community.secop.gov.co/Public/Tendering/OpportunityDetail/Index?noticeUID=CO1.NTC.3892135&amp;isFromPublicArea=True&amp;isModal=False</t>
  </si>
  <si>
    <t>SEGUROS</t>
  </si>
  <si>
    <t>PROCESO DE SELECCION - Presentación de oferta</t>
  </si>
  <si>
    <t>O21202020070103010271311 - O212020200701030471347-O212020200701030571351-O212020200701030571354-O212020200701030571355</t>
  </si>
  <si>
    <t xml:space="preserve">NIT </t>
  </si>
  <si>
    <t>Aseguradora Solidaria de Colombia Entidad Cooperativa</t>
  </si>
  <si>
    <t>JURIDICA</t>
  </si>
  <si>
    <t>Calle 100 No. 9 A -45 Piso 12</t>
  </si>
  <si>
    <t>fcortes@solidaria.com.co</t>
  </si>
  <si>
    <t>3554003–0</t>
  </si>
  <si>
    <t>93.431.093_x000D_</t>
  </si>
  <si>
    <t>Ana Isabel Hortua  EDWIN CHOCONTA            Marisela</t>
  </si>
  <si>
    <t>20236520002833 20236520005323</t>
  </si>
  <si>
    <t>NANCY LEANDRA VELASQUEZ RODRIGUEZ</t>
  </si>
  <si>
    <t xml:space="preserve">GRAN EMPRESA </t>
  </si>
  <si>
    <t>FALTA APROBAR LA CUENTA QUE ESTA CARGADA</t>
  </si>
  <si>
    <t>121-2023-CPS-P-(87401)</t>
  </si>
  <si>
    <t>FDLAN-CD-121-2023 (87401)</t>
  </si>
  <si>
    <t>https://community.secop.gov.co/Public/Tendering/OpportunityDetail/Index?noticeUID=CO1.NTC.4054197&amp;isFromPublicArea=True&amp;isModal=False</t>
  </si>
  <si>
    <t>895 47 994000007468</t>
  </si>
  <si>
    <t>1. Francisco Salazar                    2. Edwin Choconta</t>
  </si>
  <si>
    <t>20236520001873.         20236520010113</t>
  </si>
  <si>
    <t>122-2023 CPS -P (87196)</t>
  </si>
  <si>
    <t>FDLANCD-122-2023 (87196)</t>
  </si>
  <si>
    <t>https://community.secop.gov.co/Public/Tendering/OpportunityDetail/Index?noticeUID=CO1.NTC.4080235&amp;isFromPublicArea=True&amp;isModal=False</t>
  </si>
  <si>
    <t>PARTICIPACION</t>
  </si>
  <si>
    <t>PRESTACIÓN DE SERVICIOS PROFESIONALES PARA APOYAR AL FONDO DE DESARROLLO LOCAL DE ANTONIO NARIÑO EN LA GESTIÓN Y SEGUIMIENTO A LOS PROCESOS CON JÓVENES, ASÍ COMO EN LOS PROCESOS DE PARTICIPACIÓN CIUDADANA EN LA LOCALIDAD.</t>
  </si>
  <si>
    <t>LINA ALEJANDRA HERNANDEZ AVELLA</t>
  </si>
  <si>
    <t>CALLE 16 # 1- 67</t>
  </si>
  <si>
    <t>beto.cumbre14@gmail.com</t>
  </si>
  <si>
    <t xml:space="preserve">Seguros del estado s.a	</t>
  </si>
  <si>
    <t xml:space="preserve">14-46-101090137	</t>
  </si>
  <si>
    <t>Maria Alejandra Moreno   MIGUEL NOVOA</t>
  </si>
  <si>
    <t>20236520002063  20246520000053</t>
  </si>
  <si>
    <t>123-2023 CPS-P (87852)</t>
  </si>
  <si>
    <t>FDLANCD-123-2023 (87852)</t>
  </si>
  <si>
    <t>https://community.secop.gov.co/Public/Tendering/OpportunityDetail/Index?noticeUID=CO1.NTC.4069606&amp;isFromPublicArea=True&amp;isModal=False</t>
  </si>
  <si>
    <t>CAMPO ELIAS APONTE MEJIA</t>
  </si>
  <si>
    <t>Carrera 51B # 16-48</t>
  </si>
  <si>
    <t>apontemejiac50@gmail.com</t>
  </si>
  <si>
    <t>BCH-100025417</t>
  </si>
  <si>
    <t xml:space="preserve">Alma Karina De Castro </t>
  </si>
  <si>
    <t>124-2023-CPS-P(88304)</t>
  </si>
  <si>
    <t>FDLAN-CD-124-2023(88304)</t>
  </si>
  <si>
    <t>https://community.secop.gov.co/Public/Tendering/OpportunityDetail/Index?noticeUID=CO1.NTC.4094708&amp;isFromPublicArea=True&amp;isModal=False</t>
  </si>
  <si>
    <t>PRESTAR SERVICIOS PROFESIONALES COMO ABOGADO PARA APOYAR AL DESPACHO DEL ALCALDE LOCAL DE ANTONIO NARIÑO EN ASPECTOS JURÍDICOS Y DE ACOMPAÑAMIENTO ASOCIADOS CON LA INSPECCIÓN, VIGILANCIA Y CONTROL DE LA ALCALDÍA LOCAL EN MATERIA DE ACTIVIDAD ECONÓMICA, DESPACHOS COMISORIOS, CONVIVENCIA CIUDADANA Y USO DEL ESPACIO PÚBLICO DE CONFORMIDAD CON LA NORMATIVIDAD NACIONAL, DISTRITAL Y LOCAL VIGENTE.</t>
  </si>
  <si>
    <t>GINNA MARITZA COLMENARES VILLAMARIN</t>
  </si>
  <si>
    <t>Carrera 13 No. 144 - 15 Apto 604</t>
  </si>
  <si>
    <t>vadalegi@hotmail.com</t>
  </si>
  <si>
    <t>SANTIAS</t>
  </si>
  <si>
    <t>15-44-101276560</t>
  </si>
  <si>
    <t xml:space="preserve"> </t>
  </si>
  <si>
    <t>125-2023-CPS-AG(87849)</t>
  </si>
  <si>
    <t>FDLAN-CD-125-2023(87849)</t>
  </si>
  <si>
    <t>https://community.secop.gov.co/Public/Tendering/OpportunityDetail/Index?noticeUID=CO1.NTC.4094849&amp;isFromPublicArea=True&amp;isModal=False</t>
  </si>
  <si>
    <t>INSPECCIONES</t>
  </si>
  <si>
    <t xml:space="preserve"> maisa3769@gmail.com</t>
  </si>
  <si>
    <t>21-44-101406935</t>
  </si>
  <si>
    <t xml:space="preserve">William Jairo Calderon Bejarano </t>
  </si>
  <si>
    <t xml:space="preserve">WILLIAM VARGAS </t>
  </si>
  <si>
    <t>126-2023 CPS-P(87825)</t>
  </si>
  <si>
    <t>FDLAN-CD-126-2023(87825)</t>
  </si>
  <si>
    <t>https://community.secop.gov.co/Public/Tendering/OpportunityDetail/Index?noticeUID=CO1.NTC.4095339&amp;isFromPublicArea=True&amp;isModal=False</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</si>
  <si>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DE ANTONIO NARIÑO.</t>
  </si>
  <si>
    <t>VIVIANA MERCEDES OVIEDO TORRRES</t>
  </si>
  <si>
    <t>carrera 46 No. 123 - 86</t>
  </si>
  <si>
    <t>vimot_7@hotmail.com</t>
  </si>
  <si>
    <t>17-46-101024807</t>
  </si>
  <si>
    <t>Susana Patricia Enrriquez Ugalde</t>
  </si>
  <si>
    <t>127-2023 CPS-P (88303)</t>
  </si>
  <si>
    <t>FDLANCD-127-2022 (88303)</t>
  </si>
  <si>
    <t>https://community.secop.gov.co/Public/Tendering/OpportunityDetail/Index?noticeUID=CO1.NTC.4095125&amp;isFromPublicArea=True&amp;isModal=False</t>
  </si>
  <si>
    <t>PRESTAR SERVICIOS PROFESIONALES COMO ABOGADO PARA APOYAR LOS DISTINTOS PROCEDIMIENTOS SANCIONATORIOS Y TRÁMITES ADMINISTRATIVOS QUE ADELANTE EL EQUIPO DE INSPECCIÓN, VIGILANCIA Y CONTROL DEL ÁREA DE GESTIÓN POLICIVA Y JURÍDICA DEL FONDO DE DESARROLLO LOCAL ANTONIO NARIÑO, CON OCASIÓN A LA INFRACCIÓN Y APLICACIÓN DE NORMAS POLICIVAS Y APOYO AL DESPACHO DEL ALCALDE LOCAL EN ASUNTOS RELACIONADOS CON DESPACHOS COMISORIOS.</t>
  </si>
  <si>
    <t>OSCAR ANDRES GARZON CUELLAR</t>
  </si>
  <si>
    <t>Cra 11 a No 14-20</t>
  </si>
  <si>
    <t>ogarzon1707@gmail.com</t>
  </si>
  <si>
    <t>39-44-101147677</t>
  </si>
  <si>
    <t>128-2023- CPS-AG(87845)</t>
  </si>
  <si>
    <t>FDLANCD-128-2023(87845)</t>
  </si>
  <si>
    <t>https://community.secop.gov.co/Public/Tendering/OpportunityDetail/Index?noticeUID=CO1.NTC.4095126&amp;isFromPublicArea=True&amp;isModal=False</t>
  </si>
  <si>
    <t>MIGUEL NOVOA</t>
  </si>
  <si>
    <t>Carrer 12 a # 2-56 sur</t>
  </si>
  <si>
    <t>miguel.novoa1991@gmail.com</t>
  </si>
  <si>
    <t xml:space="preserve">FAMISANAR </t>
  </si>
  <si>
    <t>BCH-1000025565</t>
  </si>
  <si>
    <t>Juan David Cuervo</t>
  </si>
  <si>
    <t>129-2023-CPS-AG(88304)</t>
  </si>
  <si>
    <t>FDLANCD-129-2023 (87828)</t>
  </si>
  <si>
    <t>https://community.secop.gov.co/Public/Tendering/OpportunityDetail/Index?noticeUID=CO1.NTC.4133497&amp;isFromPublicArea=True&amp;isModal=False</t>
  </si>
  <si>
    <t>LAURA LORENA GALINDO ROA</t>
  </si>
  <si>
    <t>CL 25 SUR 68 C 17_x000D_</t>
  </si>
  <si>
    <t>lalagr_98@hotmail.com</t>
  </si>
  <si>
    <t>14-46-101090689</t>
  </si>
  <si>
    <t>Ana Isabel Hortua</t>
  </si>
  <si>
    <t>TERMINACION ANTICIPADA-TERMINACION CONTRANTO NO INICIO EJECUCCION</t>
  </si>
  <si>
    <t xml:space="preserve">FDLANCD-130-2023 (87829)	</t>
  </si>
  <si>
    <t>FDLANCD-130-2023 (87829)</t>
  </si>
  <si>
    <t>https://community.secop.gov.co/Public/Tendering/OpportunityDetail/Index?noticeUID=CO1.NTC.4154051&amp;isFromPublicArea=True&amp;isModal=False</t>
  </si>
  <si>
    <t>ALEXANDRA PAOLA DIAZ ROA</t>
  </si>
  <si>
    <t>CL 68 BIS 119 66</t>
  </si>
  <si>
    <t>alexadiazroa@gmail.om</t>
  </si>
  <si>
    <t>39-44-101148061</t>
  </si>
  <si>
    <t>20236520002663  20236520003693</t>
  </si>
  <si>
    <t>FALTA INCORPORAR LA ULTIMA CUENTA A LA CARPETA</t>
  </si>
  <si>
    <t>131-2023-CPS-AG(88635)</t>
  </si>
  <si>
    <t xml:space="preserve">FDLAN-CD-131-20223(87830)	</t>
  </si>
  <si>
    <t>https://community.secop.gov.co/Public/Tendering/OpportunityDetail/Index?noticeUID=CO1.NTC.4166130&amp;isFromPublicArea=True&amp;isModal=False</t>
  </si>
  <si>
    <t>PRENSAR</t>
  </si>
  <si>
    <t>PRESTACIÓN DE SERVICIOS TÉCNICOS DE APOYO A ACTIVIDADES DE PRENSA PARA FORTALECER LA GENERACIÓN DE CONTENIDOS, PIEZAS DIGITALES, IMPRESAS Y PUBLICITARIAS ASÍ COMO LA PRODUCCIÓN Y MONTAJE DE EVENTOS.</t>
  </si>
  <si>
    <t>CRISTIAN DAVID MACHUCA SILVA CEDIO A Laura Camila Quiroga Marmolejo</t>
  </si>
  <si>
    <t>Calle 3 bis a # 41b-24</t>
  </si>
  <si>
    <t>crismachuca@hotmail.com</t>
  </si>
  <si>
    <t>14-46-101091098</t>
  </si>
  <si>
    <t>Laura Camila Quiroga Marmolejo</t>
  </si>
  <si>
    <t>Carlos Andres Higuita</t>
  </si>
  <si>
    <t xml:space="preserve">COMPLETO-TIEN UNA CESION </t>
  </si>
  <si>
    <t>132-2023-(88711)</t>
  </si>
  <si>
    <t xml:space="preserve">FDLAN-MC-001-2023(88711)	</t>
  </si>
  <si>
    <t>https://community.secop.gov.co/Public/Tendering/OpportunityDetail/Index?noticeUID=CO1.NTC.4129239&amp;isFromPublicArea=True&amp;isModal=False</t>
  </si>
  <si>
    <t>MINIMA CUANTIA</t>
  </si>
  <si>
    <t>Mínima cuantía</t>
  </si>
  <si>
    <t>selección abreviada</t>
  </si>
  <si>
    <t>Contratar el servicio de outsourcing de máquinas fotocopiadoras multifuncionales, incluido su mantenimiento preventivo y correctivo, soporte técnico, repuestos e insumos requeridos por las mismas y disposición final de los mismos, para ser instaladas en las diferentes dependencias de la alcaldía local de Antonio Nariño, de conformidad con las especificaciones técnicas</t>
  </si>
  <si>
    <t>O2-12-02-02-00-80-58-59-51</t>
  </si>
  <si>
    <t>310 74 994000003376</t>
  </si>
  <si>
    <t>JUIRIDCA                               Abel Castiblanco</t>
  </si>
  <si>
    <t>NO SE ENCUENTRA ARMADA</t>
  </si>
  <si>
    <t>133-2023 CPS (87866)</t>
  </si>
  <si>
    <t>FDLANCD-SAMC-002-2023(87866)</t>
  </si>
  <si>
    <t>https://community.secop.gov.co/Public/Tendering/OpportunityDetail/Index?noticeUID=CO1.NTC.4069229&amp;isFromPublicArea=True&amp;isModal=False://community.secop.gov.co/Public/Tendering/ContractNoticePhases/View?PPI=CO1.PPI.23211517&amp;isFromPublicArea=True&amp;isModal=False</t>
  </si>
  <si>
    <t xml:space="preserve">CONTRATO DE PRESTACION DE SERVICIOS DE VIGILANCIA  </t>
  </si>
  <si>
    <t>PRESTACIÓN DEL SERVICIO DE VIGILANCIA Y SEGURIDAD PRIVADA PARA LA SEDE ADMINISTRATIVA DE LA ALCALDÍA LOCAL DE ANTONIO NARIÑO, EL TEATRO VILLA MAYOR Y EL SALÓN COMUNAL DE LA FRAGUA Y DE TODOS AQUELLOS DE LOS CUALES SEA O LLEGARE A SER LEGALMENTE RESPONSABLE.</t>
  </si>
  <si>
    <t>MEGASEGURIDAD LTDA</t>
  </si>
  <si>
    <t>calle 58 N° 20-45</t>
  </si>
  <si>
    <t>licitaciones@megaseguridad.co</t>
  </si>
  <si>
    <t xml:space="preserve">202144101407292 // 202140101206960	</t>
  </si>
  <si>
    <t>9 DIAS / 14 DIAS</t>
  </si>
  <si>
    <t xml:space="preserve"> $ 14.957.415,00 
 $ 26.494.498,00 
 $ 60.000.000,00 
</t>
  </si>
  <si>
    <t xml:space="preserve">5/09/2023
14/09/2023
28/09/2023
</t>
  </si>
  <si>
    <t>O21202020080585250 O21202020080585250</t>
  </si>
  <si>
    <t xml:space="preserve">764
767
790
</t>
  </si>
  <si>
    <t xml:space="preserve">2023-09-05
2023-09-14
2023-09-28
</t>
  </si>
  <si>
    <t>14.957.415 / 26.494.498</t>
  </si>
  <si>
    <t>JURIDCA                                    Ana Isabel Hortua, EDWIN CHOCONTA</t>
  </si>
  <si>
    <t>20236520002433 20236520005243</t>
  </si>
  <si>
    <t>CARLOS ARTURO VELANDIA DIAZ</t>
  </si>
  <si>
    <t>SOCIEDAD DE RESPONSABILIDAD LIMITADA COLOMBIANA</t>
  </si>
  <si>
    <t xml:space="preserve">MEDIANA EMPRESA </t>
  </si>
  <si>
    <t>134-2023 CPS-AG (88108)</t>
  </si>
  <si>
    <t>FDLANCD-134-2023 (88108)</t>
  </si>
  <si>
    <t>https://community.secop.gov.co/Public/Tendering/OpportunityDetail/Index?noticeUID=CO1.NTC.4141586&amp;isFromPublicArea=True&amp;isModal=False</t>
  </si>
  <si>
    <t>TEATRO</t>
  </si>
  <si>
    <t>PRESTACIÓN DE SERVICIOS DE APOYO PARA EL FONDO DE DESARROLLO LOCAL DE ANTONIO NARIÑO PARA FORTALECER EL MONTAJE Y EL BUEN DESARROLLO DE LAS ACTIVIDADES CULTURALES Y ARTÍSTICAS QUE BRINDAN A LA COMUNIDAD EN EL TEATRO VILLA MAYOR.</t>
  </si>
  <si>
    <t>RICHARD CANO</t>
  </si>
  <si>
    <t>Calle 38d sur # 68a - 07</t>
  </si>
  <si>
    <t>richie.cano@gmail.com</t>
  </si>
  <si>
    <t>17-44-101209095</t>
  </si>
  <si>
    <t>1. Alvaro Martinez            2. Ana Isabel Hortua</t>
  </si>
  <si>
    <t>20236520002633    20236520007623</t>
  </si>
  <si>
    <t>FALTA ANEXAR  LA ULTIMA CUANTA A LA CARPETA</t>
  </si>
  <si>
    <t>135-2023 CPS-AG (87829)</t>
  </si>
  <si>
    <t>FDLANCD-135-2023 (87829)</t>
  </si>
  <si>
    <t>https://community.secop.gov.co/Public/Tendering/OpportunityDetail/Index?noticeUID=CO1.NTC.4132182&amp;isFromPublicArea=True&amp;isModal=False</t>
  </si>
  <si>
    <t>JOHAN SEBASTIAN BARRERA RAMIREZ</t>
  </si>
  <si>
    <t>Carrera 5ta H # 48 K -60 sur</t>
  </si>
  <si>
    <t>sebasb1.2050@gmail.com</t>
  </si>
  <si>
    <t>14-44-101177143</t>
  </si>
  <si>
    <t>20236520002663   20236520003693</t>
  </si>
  <si>
    <t>FALTA CARGAR LA ULTIMA CUENTA DE COBRO</t>
  </si>
  <si>
    <t>136-2023-CPS-AG(87845)</t>
  </si>
  <si>
    <t>FDLAN-CD-136-2023 (87845)</t>
  </si>
  <si>
    <t>https://community.secop.gov.co/Public/Tendering/OpportunityDetail/Index?noticeUID=CO1.NTC.4168921&amp;isFromPublicArea=True&amp;isModal=False</t>
  </si>
  <si>
    <t>MARÍA JOSE RODRIGUEZ MORENO CEDIDO Kevin Samid Saenz Diaz</t>
  </si>
  <si>
    <t>Cra 52a#41b-15 sur</t>
  </si>
  <si>
    <t>majoro297@gmail.com</t>
  </si>
  <si>
    <t>14-46-101091169</t>
  </si>
  <si>
    <t>Kevin Samid Saenz Diaz</t>
  </si>
  <si>
    <t>1. Juan David Cuervo                  2. JOSE E LADRON</t>
  </si>
  <si>
    <t>20236520002643  20236520008193</t>
  </si>
  <si>
    <t>FALTA ANEXAR LA CUENTA EN FISICO A LA CARPETA</t>
  </si>
  <si>
    <t>137-2023</t>
  </si>
  <si>
    <t>FDLAN-MC-002-2023(88706)</t>
  </si>
  <si>
    <t>https://community.secop.gov.co/Public/Tendering/OpportunityDetail/Index?noticeUID=CO1.NTC.4136823&amp;isFromPublicArea=True&amp;isModal=False</t>
  </si>
  <si>
    <t xml:space="preserve">Mínima cuantía
</t>
  </si>
  <si>
    <t>CONTRATAR A MONTO AGOTABLE EL SERVICIO DE MANTENIMIENTO TÉCNICO PREVENTIVO Y CORRECTIVO, REPARACION Y SUMINISTRO DE REPUESTOS ORIGINALES PARA LOS VEHICULOS DE PROPIEDAD DEL FONDO DE DESARROLLO LOCAL DE ANTONIO NARIÑO Y TODOS AQUELLOS QUE LLEGASE A ADQUIRIR</t>
  </si>
  <si>
    <t>O2-12-02-02-00-80-78-71-41-02</t>
  </si>
  <si>
    <t>CENTRO CAR 19 LTDA</t>
  </si>
  <si>
    <t>KR 18 A 19 50</t>
  </si>
  <si>
    <t>contratos.centrocar19@gmail.com</t>
  </si>
  <si>
    <t>21-44-101408243 / 	21-40-101207721</t>
  </si>
  <si>
    <t>Ana Isabel Hortua           y    Kelly Tatiana Leal C  EDWIN CHOCONTA</t>
  </si>
  <si>
    <t>20236520002823   20246520005243  20236520002883</t>
  </si>
  <si>
    <t>LARPETA SE ENCUENTRA PRESTADA</t>
  </si>
  <si>
    <t>/</t>
  </si>
  <si>
    <t>138-2023-CPS-P-(88742)</t>
  </si>
  <si>
    <t>FDLAN-CD-138-2023(88742)</t>
  </si>
  <si>
    <t>https://community.secop.gov.co/Public/Tendering/OpportunityDetail/Index?noticeUID=CO1.NTC.4199479&amp;isFromPublicArea=True&amp;isModal=False</t>
  </si>
  <si>
    <t>PRESTACIÓN DE SERVICIOS PROFESIONALES PARA APOYAR LAS GESTIONES JURÍDICAS QUE SEAN DE LA COMPETENCIA DEL ALCALDE LOCAL.</t>
  </si>
  <si>
    <t xml:space="preserve">O2-30-11--60-55--70-00000-2198	</t>
  </si>
  <si>
    <t>CAMILO ANDRÉS ALMANZA HERNÁNDEZ</t>
  </si>
  <si>
    <t>Calle 23a #59-72</t>
  </si>
  <si>
    <t>camiloa56@hotmail.com</t>
  </si>
  <si>
    <t>ALLIAN SALUD</t>
  </si>
  <si>
    <t xml:space="preserve">BCH-100026023	</t>
  </si>
  <si>
    <t xml:space="preserve">FALTA CARGAR ACTA DE INICIO Y DESIGNACION DE SUPERVISION </t>
  </si>
  <si>
    <t xml:space="preserve">139-2023	</t>
  </si>
  <si>
    <t>FDLAN-SASI-001-2023 (81528)</t>
  </si>
  <si>
    <t xml:space="preserve">https://community.secop.gov.co/Public/Tendering/OpportunityDetail/Index?noticeUID=CO1.NTC.4173264&amp;isFromPublicArea=True&amp;isModal=False
</t>
  </si>
  <si>
    <t xml:space="preserve">Selección abreviada subasta inversa
</t>
  </si>
  <si>
    <t xml:space="preserve">	PRESTAR EL SERVICIO INTEGRAL DE ASEO Y CAFETERÍA, INCLUIDA LA MAQUINARIA Y MATERIALES NECESARIOS PARA EL DESARROLLO DE ESTE Y GARANTIZAR EL SUMINISTRO DE INSUMOS PARA LAS DIFERENTES SEDES DE LA ALCALDIA LOCAL DE ANTONIO NARIÑO</t>
  </si>
  <si>
    <t>O21202020060363399 - O21202020080585330</t>
  </si>
  <si>
    <t>3399 - 5330</t>
  </si>
  <si>
    <t>Limpieza Institucional LASU S.A.S.</t>
  </si>
  <si>
    <t>Cra. 74 #5142</t>
  </si>
  <si>
    <t>601-9164681</t>
  </si>
  <si>
    <t>dir.comercial@lasusas.co</t>
  </si>
  <si>
    <t xml:space="preserve">	CU 18_44_101087895 - RCE 18-40-101065099 Anexo 0	</t>
  </si>
  <si>
    <t>28/06/2024 - 28/12/2023</t>
  </si>
  <si>
    <t>$187.258.730</t>
  </si>
  <si>
    <t>30
 DIAS</t>
  </si>
  <si>
    <t>$20.843.082</t>
  </si>
  <si>
    <t>O21202020060363399//O21202020080585330</t>
  </si>
  <si>
    <t>Ana Isabel Hortua    EDWIN CHOCONTA  JESSICA PAOLA LEON</t>
  </si>
  <si>
    <t>20236520002893 20236520005243   20246520001263</t>
  </si>
  <si>
    <t xml:space="preserve">140-2023 CPS-P (89804)	</t>
  </si>
  <si>
    <t xml:space="preserve">FDLANCD-140-2023 (88804)	</t>
  </si>
  <si>
    <t xml:space="preserve">https://community.secop.gov.co/Public/Tendering/OpportunityDetail/Index?noticeUID=CO1.NTC.4386598&amp;isFromPublicArea=True&amp;isModal=False
</t>
  </si>
  <si>
    <t>PLANEACION</t>
  </si>
  <si>
    <t xml:space="preserve">PRESTACIÓN DE SERVICIOS PROFESIONALES AL DESPACHO DEL ALCALDE LOCAL PARA EL SEGUIMIENTO DE LA GESTIÓN FINANCIERA DEL PRESUPUESTO DEL PLAN DE DESARROLLO LOCAL Y EL APOYO A LAS ACTIVIDADES INHERENTES AL MODELO DE PLANEACIÓN Y GESTIÓN.	</t>
  </si>
  <si>
    <t>O2-30-11605570000002198</t>
  </si>
  <si>
    <t>YULY ALEXANDRA ROJAS PEDROZA CEDIDO A 	FREDY HERNAN MARTINEZ CASTILLO</t>
  </si>
  <si>
    <t>CL 167 N 51a 41</t>
  </si>
  <si>
    <t>alexandra.rojasbusiness@gmail.com</t>
  </si>
  <si>
    <t>seguros de estado</t>
  </si>
  <si>
    <t>39-44-101149963</t>
  </si>
  <si>
    <t xml:space="preserve">	FREDY HERNAN MARTINEZ CASTILLO</t>
  </si>
  <si>
    <t>Lizeth Palacios Rueda</t>
  </si>
  <si>
    <t>FALTA CARGAR ACTA DE INICIO</t>
  </si>
  <si>
    <t xml:space="preserve">88709
</t>
  </si>
  <si>
    <t>TIENDA VIRTUAL</t>
  </si>
  <si>
    <t>Orden de compra 106867</t>
  </si>
  <si>
    <t>https://www.colombiacompra.gov.co/tienda-virtual-del-estado-colombiano/ordenes-compra/88709</t>
  </si>
  <si>
    <t>ORDEN DE COMPRA</t>
  </si>
  <si>
    <t>ADQUISICION DE TONER PARA EL FUNCIONAMIENTO DEL CET, JETTE Y PROGRAMAS PSICOSOCIALES DE LA CAMIS. RES 000748</t>
  </si>
  <si>
    <t>O2120201003033331101</t>
  </si>
  <si>
    <t>Grupo EDS Autogas S.A.S</t>
  </si>
  <si>
    <t>CARRERA 22 # 87 - 69</t>
  </si>
  <si>
    <t>6077443539</t>
  </si>
  <si>
    <t xml:space="preserve">27/03/2023
</t>
  </si>
  <si>
    <t xml:space="preserve">28/03/2023
</t>
  </si>
  <si>
    <t xml:space="preserve">15/03/2023
</t>
  </si>
  <si>
    <t>142-2023 CPS-P (89197)</t>
  </si>
  <si>
    <t xml:space="preserve">FDLAN -CD-142-2023 (89197)	</t>
  </si>
  <si>
    <t xml:space="preserve">https://community.secop.gov.co/Public/Tendering/OpportunityDetail/Index?noticeUID=CO1.NTC.4261318&amp;isFromPublicArea=True&amp;isModal=False
</t>
  </si>
  <si>
    <t>INFRAESTRUCTURA</t>
  </si>
  <si>
    <t xml:space="preserve">	Prestar servicios profesionales como abogado para fortalecer el área de gestión de desarrollo local de Antonio Nariño en los diferentes trámites jurídicos y contractuales necesarios para la ejecución del plan de desarrollo local relacionados con procesos de infraestructura</t>
  </si>
  <si>
    <t>O2-30-11604490000002186</t>
  </si>
  <si>
    <t>Daniela Fernanda Gomez Galviz</t>
  </si>
  <si>
    <t>CALLE 57 C SUR # 87 J 16</t>
  </si>
  <si>
    <t>DANIELA_JG@OUTLOOK.COM</t>
  </si>
  <si>
    <t>Seguros del Estado S.A.</t>
  </si>
  <si>
    <t xml:space="preserve">	39-44-101148952</t>
  </si>
  <si>
    <t>20236520003183   20246520000103</t>
  </si>
  <si>
    <t>143-2023</t>
  </si>
  <si>
    <t>FDLAN-MC-004-2023</t>
  </si>
  <si>
    <t>https://community.secop.gov.co/Public/Tendering/OpportunityDetail/Index?noticeUID=CO1.NTC.4226832&amp;isFromPublicArea=True&amp;isModal=False</t>
  </si>
  <si>
    <t xml:space="preserve">	Mínima cuantía</t>
  </si>
  <si>
    <t>REALIZAR EL MANTENIMIENTO TÉCNICO, PREVENTIVO Y CORRECTIVO PARA EL ÓPTIMO FUNCIONAMIENTO DEL ASCENSOR QUE SE ENCUENTRA AL SERVICIO DE LA SEDE ADMINISTRATIVA DE LA ALCALDÍA LOCAL DE ANTONIO NARIÑO Y LA COMUNIDAD</t>
  </si>
  <si>
    <t>O2-12-02-02-00-80-78-71-57-01</t>
  </si>
  <si>
    <t xml:space="preserve">	ELECOM ELEVATOR COMPONENTS SAS</t>
  </si>
  <si>
    <t>Calle 1 C No. 27 A 40</t>
  </si>
  <si>
    <t>elecomelevatorcomponentsas@gmail.com</t>
  </si>
  <si>
    <t xml:space="preserve">21-46-101066948	</t>
  </si>
  <si>
    <t>6.214.80</t>
  </si>
  <si>
    <t>1. Ana Isabel Hortua        2. Hector Efrain Galeano   3.lizeth palacios. 4, EDWIN CHOCONTA  5, victor emilio roa tovar</t>
  </si>
  <si>
    <t>20236520003173    20236520003293  20236520005243  20236520008463  20236520009973</t>
  </si>
  <si>
    <t xml:space="preserve">        </t>
  </si>
  <si>
    <t>144-2023</t>
  </si>
  <si>
    <t>FDLAN-SASI-002-2023 (89157)</t>
  </si>
  <si>
    <t>https://community.secop.gov.co/Public/Tendering/OpportunityDetail/Index?noticeUID=CO1.NTC.4238434&amp;isFromPublicArea=True&amp;isModal=False</t>
  </si>
  <si>
    <t xml:space="preserve">	Selección abreviada subasta inversa</t>
  </si>
  <si>
    <t xml:space="preserve">CONTRATAR A MONTO AGOTABLE EL ALQUILER, COMPRA, SUMINISTRO, INSTALACIÓN Y DESINSTALACIÓN DE ELEMENTOS Y DE BIENES INTEGRALES DE APOYO LOGÍSTICO REQUERIDOS PARA PROMOVER Y FORTALECER LOS PROCESOS PARTICIPATIVOS E INSTITUCIONALES DE LAS ORGANIZACIONES, INSTANCIAS Y CIUDADANOS DE LA LOCALIDAD DE ANTONIO NARIÑO EN EL MARCO DEL PROYECTO 2190	</t>
  </si>
  <si>
    <t>O2-30-11-60-55-50-00-00-02-190</t>
  </si>
  <si>
    <t xml:space="preserve">	INVERSIONES CFS SAS
</t>
  </si>
  <si>
    <t>Cra. 103a #21 66,</t>
  </si>
  <si>
    <t>contabilidadboxtool@gmail.com</t>
  </si>
  <si>
    <t>SERIEDAD DE OFERTA</t>
  </si>
  <si>
    <t>14-44-101178996</t>
  </si>
  <si>
    <t>01/08/202023</t>
  </si>
  <si>
    <t>1. M. Alejandra Moreno     2. ALEXIS MORENO 3,HEYDY LORENA YAGUE	3. ALEXIS MORENO Y ANGELICA HERNANDEZ</t>
  </si>
  <si>
    <t>20236520003493   20236520008393  20246520004423   20246520005103  20256520001373</t>
  </si>
  <si>
    <t>145-2023 (89606)</t>
  </si>
  <si>
    <t xml:space="preserve">FDLAN-CD-145-2023 (89606)	</t>
  </si>
  <si>
    <t>https://community.secop.gov.co/Public/Tendering/OpportunityDetail/Index?noticeUID=CO1.NTC.4299767&amp;isFromPublicArea=True&amp;isModal=False</t>
  </si>
  <si>
    <t>PLENEACION</t>
  </si>
  <si>
    <t xml:space="preserve">PRESTACIÓN DE SERVICIOS PROFESIONALES ESPECIALIZADOS DE APOYO AL DESPACHO DEL ALCALDE LOCAL DE ANTONIO NARIÑO EN EL SEGUIMIENTO Y CONTROL DE LA PLANEACIÓN Y EJECUCIÓN DEL PLAN DE DESARROLLO LOCAL	</t>
  </si>
  <si>
    <t>calle 2 # 93D - 45</t>
  </si>
  <si>
    <t>bluest999@gmail.com</t>
  </si>
  <si>
    <t xml:space="preserve">21-46-101067428	</t>
  </si>
  <si>
    <t xml:space="preserve">64.135.500
</t>
  </si>
  <si>
    <t>146-2023-CPS-AG-(89604)</t>
  </si>
  <si>
    <t xml:space="preserve">FDLAN-CD-146-2023(89604)	</t>
  </si>
  <si>
    <t>https://community.secop.gov.co/Public/Tendering/OpportunityDetail/Index?noticeUID=CO1.NTC.4305431&amp;isFromPublicArea=True&amp;isModal=False</t>
  </si>
  <si>
    <t xml:space="preserve">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t>
  </si>
  <si>
    <t>andres felipe martinez pavas</t>
  </si>
  <si>
    <t xml:space="preserve">CL 49 D BIS SUR 5 U 21
</t>
  </si>
  <si>
    <t xml:space="preserve"> andresfelipe_9501@hotmail.com</t>
  </si>
  <si>
    <t>aseguradora solidaria de colombia</t>
  </si>
  <si>
    <t xml:space="preserve">895-47-994000007591	</t>
  </si>
  <si>
    <t>Ana isabel Hortua</t>
  </si>
  <si>
    <t>FALTA CARGAR DESIGNACION  DE SUPERVISION</t>
  </si>
  <si>
    <t>william</t>
  </si>
  <si>
    <t>147-2023-CPS-P-(89718)</t>
  </si>
  <si>
    <t xml:space="preserve">FDLAN-CD-147-2023 (89718)	</t>
  </si>
  <si>
    <t xml:space="preserve">https://community.secop.gov.co/Public/Tendering/OpportunityDetail/Index?noticeUID=CO1.NTC.4369911&amp;isFromPublicArea=True&amp;isModal=False
</t>
  </si>
  <si>
    <t xml:space="preserve">Prestar servicios profesionales, para apoyar la formulación, ejecución, supervisión, seguimiento cierre y/o liquidación de los procesos contractuales que den respuesta a los proyectos de inversión de la localidad de Antonio Nariño.	</t>
  </si>
  <si>
    <t>Jaime Andrés Salazar Ladino CEDIDO A DELIA ISABEL ROSERO DIAZ</t>
  </si>
  <si>
    <t>calle 74 c sur #  11 06</t>
  </si>
  <si>
    <t>jaime.sal.ladino@gmail.com</t>
  </si>
  <si>
    <t>Seguros Mundial</t>
  </si>
  <si>
    <t>CSC-100032328</t>
  </si>
  <si>
    <t xml:space="preserve">DELIA ISABEL ROSERO DIAZ	</t>
  </si>
  <si>
    <t xml:space="preserve">148-2023 (89709)	</t>
  </si>
  <si>
    <t xml:space="preserve">FDLAN-CD-148-2023(89709)	</t>
  </si>
  <si>
    <t>https://community.secop.gov.co/Public/Tendering/OpportunityDetail/Index?noticeUID=CO1.NTC.4372549&amp;isFromPublicArea=True&amp;isModal=False</t>
  </si>
  <si>
    <t xml:space="preserve">PRESTACIÓN DE SERVICIOS PROFESIONALES AL ÁREA DE GESTIÓN DE DESARROLLO LOCAL ANTONIO NARIÑO PARA APOYAR LA FORMULACIÓN, SOCIALIZACIÓN Y SEGUIMIENTO DE LOS PROGRAMAS Y PROYECTOS DE INVERSIÓN, RELACIONADOS CON LA INFRAESTRUCTURA DEL FONDO, NECESARIOS PARA EL CUMPLIMIENTO DEL PLAN DE DESARROLLO LOCAL.	</t>
  </si>
  <si>
    <t>Daniela Duarte Cruz</t>
  </si>
  <si>
    <t>TV 59 108 67 AP 1102</t>
  </si>
  <si>
    <t>daniela.duartearq@gmail.com</t>
  </si>
  <si>
    <t>SURAMERIACANA</t>
  </si>
  <si>
    <t>3631562-6</t>
  </si>
  <si>
    <t>29.340.00</t>
  </si>
  <si>
    <t xml:space="preserve"> $         1.141.000,00</t>
  </si>
  <si>
    <t xml:space="preserve"> $                                          1.141.000,00</t>
  </si>
  <si>
    <t>camila bastidas</t>
  </si>
  <si>
    <t xml:space="preserve">149-2023 CPS-AG(89892)	</t>
  </si>
  <si>
    <t xml:space="preserve">FDLANCD-149-2023 (89892)	</t>
  </si>
  <si>
    <t>https://community.secop.gov.co/Public/Tendering/OpportunityDetail/Index?noticeUID=CO1.NTC.4387618&amp;isFromPublicArea=True&amp;isModal=False</t>
  </si>
  <si>
    <t>SUBSIDIO C</t>
  </si>
  <si>
    <t>O2-30-11-60-10-10-00-00-01-851</t>
  </si>
  <si>
    <t>Yeorgeth Susana Rubiano Cristiano</t>
  </si>
  <si>
    <t>Rubianoosusana@gmail.com</t>
  </si>
  <si>
    <t>310 47 994000008593</t>
  </si>
  <si>
    <t>18.612.000_x000D_</t>
  </si>
  <si>
    <t>natalia</t>
  </si>
  <si>
    <t xml:space="preserve">150-2023 (89534)	</t>
  </si>
  <si>
    <t>FDLAN-MC-007-2023(89534)</t>
  </si>
  <si>
    <t>https://community.secop.gov.co/Public/Tendering/OpportunityDetail/Index?noticeUID=CO1.NTC.4370622&amp;isFromPublicArea=True&amp;isModal=False</t>
  </si>
  <si>
    <t>O2-12-02-01-00-30-83-89-99-98</t>
  </si>
  <si>
    <t>DICOIMBI SAS</t>
  </si>
  <si>
    <t xml:space="preserve">TV 70C # 68 33 SUR </t>
  </si>
  <si>
    <t>biciclicker@gmail.com</t>
  </si>
  <si>
    <t>15-44-101279474</t>
  </si>
  <si>
    <t>15.000.000_x000D_</t>
  </si>
  <si>
    <t>Hector Efrain Galeano  DAVID ALEJANDRO ROJAS</t>
  </si>
  <si>
    <t>20236520004383   20246520000063</t>
  </si>
  <si>
    <t xml:space="preserve">151-2023 (89963)	</t>
  </si>
  <si>
    <t>FDLAN-MC-005-2023</t>
  </si>
  <si>
    <t>https://community.secop.gov.co/Public/Tendering/OpportunityDetail/Index?noticeUID=CO1.NTC.4351734&amp;isFromPublicArea=True&amp;isModal=False</t>
  </si>
  <si>
    <t>PRESTACIÓN DE SERVICIOS LOGÍSTICOS PARA LA RENDICIÓN DE CUENTAS 2022 DE LA ALCALDÍA LOCAL ANTONIO NARIÑO - FDLAN</t>
  </si>
  <si>
    <t>INVERSIONES PUÍN</t>
  </si>
  <si>
    <t>CR 33 NO. 25 A 04_x000D_</t>
  </si>
  <si>
    <t>procesosdecontratacion4@gmail.com</t>
  </si>
  <si>
    <t>18-44-101089001</t>
  </si>
  <si>
    <t>Marcela A. ayala y Nancy Hernandez</t>
  </si>
  <si>
    <t>20236520004263, 20236520004383</t>
  </si>
  <si>
    <t>Katehrin</t>
  </si>
  <si>
    <t>152-2023 (90185)</t>
  </si>
  <si>
    <t>FDLAN-CD-152-2023 (90185)</t>
  </si>
  <si>
    <t>https://community.secop.gov.co/Public/Tendering/OpportunityDetail/Index?noticeUID=CO1.NTC.4442530&amp;isFromPublicArea=True&amp;isModal=False</t>
  </si>
  <si>
    <t xml:space="preserve">PRESTAR SERVICIOS DE APOYO A LA GESTIÓN DEL FONDO DE DESARROLLO LOCAL DE ANTONIO NARIÑO EN LOS ASUNTOS OPERATIVOS RELACIONADOS CON LA SEGURIDAD, LA CONVIVENCIA Y EL DESARROLLO DE ACTIVIDAD ECONÓMICA EN LA LOCALIDAD, DE CONFORMIDAD CON EL MARCO NORMATIVO APLICABLE EN LA MATERIA. </t>
  </si>
  <si>
    <t xml:space="preserve">O2-30-11-60-55-70-00-00-02-189	</t>
  </si>
  <si>
    <t xml:space="preserve">	EDISON GIRALDO BAUTISTA</t>
  </si>
  <si>
    <t>KR 12C 10 - 40 SUR</t>
  </si>
  <si>
    <t>edisongb@hotmail.es</t>
  </si>
  <si>
    <t>15-46-101033876</t>
  </si>
  <si>
    <t>Ocho (8) meses y veintisiete (27) días</t>
  </si>
  <si>
    <t xml:space="preserve">31/01/2024
</t>
  </si>
  <si>
    <t>$ 1.275.000</t>
  </si>
  <si>
    <t xml:space="preserve"> $         1.275.000,00</t>
  </si>
  <si>
    <t xml:space="preserve"> $                                          1.275.000,00</t>
  </si>
  <si>
    <t>2. JOSE E LADRON       3. GERMAN ENRIQUE MENDOZA GALVIS</t>
  </si>
  <si>
    <t>1. 20236520005523           2. 20236520008193               2. 20236520008813</t>
  </si>
  <si>
    <t>NATALIA</t>
  </si>
  <si>
    <t xml:space="preserve">153-2023-CPS-P-(89809)	</t>
  </si>
  <si>
    <t xml:space="preserve">FDLAN-CD-153-2023(89809)	</t>
  </si>
  <si>
    <t>https://community.secop.gov.co/Public/Tendering/OpportunityDetail/Index?noticeUID=CO1.NTC.4432425&amp;isFromPublicArea=True&amp;isModal=False</t>
  </si>
  <si>
    <t>Apoyar jurídicamente a la Junta Administradora Local con el fin de contribuir al adecuado cumplimiento de las atribuciones a su cargo</t>
  </si>
  <si>
    <t xml:space="preserve">	Luis Alfredo Prieto Alvarado CEDIDO A SANTIAGO CRUZ VALERO</t>
  </si>
  <si>
    <t>CL 47 A SUR 81 B 16</t>
  </si>
  <si>
    <t>alfredoprieto32@yahoo.com_x000D_</t>
  </si>
  <si>
    <t>895 47 994000007676</t>
  </si>
  <si>
    <t>SANTIAGO CRUZ VALERO</t>
  </si>
  <si>
    <t>Juliana Pinillos VIVIANA MORENO</t>
  </si>
  <si>
    <t>20236520004413  20246520000083</t>
  </si>
  <si>
    <t>EFREY</t>
  </si>
  <si>
    <t xml:space="preserve">154-2023 (90116)	</t>
  </si>
  <si>
    <t xml:space="preserve">FDLAN-MC-008-2023	</t>
  </si>
  <si>
    <t xml:space="preserve">https://community.secop.gov.co/Public/Tendering/OpportunityDetail/Index?noticeUID=CO1.NTC.4397799&amp;isFromPublicArea=True&amp;isModal=False
</t>
  </si>
  <si>
    <t xml:space="preserve">COMPRA E ISTALACION DE AIRE ACONDICIONADO PARA LA SEDE ADMINISTRATIVA DE LA ALCALDÍA LOCAL DE ANTONIO NARIÑO.	</t>
  </si>
  <si>
    <t>O2-30-11-60-55-70-0-00-00-21-98</t>
  </si>
  <si>
    <t xml:space="preserve">LYN INGENIERIA SAS
</t>
  </si>
  <si>
    <t>CALLE 45 # 22 - 55</t>
  </si>
  <si>
    <t>contratacionlyn@gmail.com</t>
  </si>
  <si>
    <t>560 - 47 - 994000163891</t>
  </si>
  <si>
    <t>FIRMADO</t>
  </si>
  <si>
    <t xml:space="preserve">Abel Ernesto Castiblanco </t>
  </si>
  <si>
    <t>23/07/2024 FIRMADO</t>
  </si>
  <si>
    <t>KATHERINE</t>
  </si>
  <si>
    <t xml:space="preserve">155-2023	</t>
  </si>
  <si>
    <t xml:space="preserve">FDLAN-CD-155-2023 (90184)	</t>
  </si>
  <si>
    <t xml:space="preserve">https://community.secop.gov.co/Public/Tendering/OpportunityDetail/Index?noticeUID=CO1.NTC.4460430&amp;isFromPublicArea=True&amp;isModal=False
</t>
  </si>
  <si>
    <t xml:space="preserve">PRESTAR SERVICIOS PROFESIONALES ESPECIALIZADOS PARA APOYAR AL DESPACHO DE LA ALCALDÍA LOCAL DE ANTONIO NARIÑO EN LA PLANEACIÓN, ARTICULACIÓN, SEGUIMIENTO, EJECUCIÓN Y FORTALECIMIENTO DE LAS CAPACIDADES DE LA ALCALDÍA LOCAL EN EL CUMPLIMIENTO DE LAS FUNCIONES DE INSPECCIÓN, VIGILANCIA Y CONTROL APLICANDO LA NORMATIVIDAD NACIONAL, DISTRITAL Y LOCAL VIGENTE.	</t>
  </si>
  <si>
    <t xml:space="preserve">	José Enrique Ladrón de Guevara Illera</t>
  </si>
  <si>
    <t>KR 4 A 66 70 AP 103</t>
  </si>
  <si>
    <t>76.659.000_x000D_</t>
  </si>
  <si>
    <t>1. Juliana Pinillos                 2. Alexis Palacios</t>
  </si>
  <si>
    <t>20236520005003              20236520010183</t>
  </si>
  <si>
    <t xml:space="preserve">EN EJECUCIÓN </t>
  </si>
  <si>
    <t xml:space="preserve">156-2023-CPS-P(90185)	</t>
  </si>
  <si>
    <t>FDLAN-CD-156-2023 (90185)</t>
  </si>
  <si>
    <t xml:space="preserve">https://community.secop.gov.co/Public/Tendering/OpportunityDetail/Index?noticeUID=CO1.NTC.4488675&amp;isFromPublicArea=True&amp;isModal=False
</t>
  </si>
  <si>
    <t xml:space="preserve">PRESTAR SERVICIOS DE APOYO A LA GESTION DEL FONDO DE DESARROLLO LOCAL DE ANTONIO NARINO EN LOS ASUNTOS OPERATIVOS RELACIONADOS CON LA SEGURIDAD, LA CONVIVENCIA Y EL DESARROLLO DE ACTIVIDAD ECONOMICA EN LA LOCALIDAD, DE CONFORMIDAD CON EL MARCO NORMATIVO APLICABLE EN LA MATERIA.	</t>
  </si>
  <si>
    <t xml:space="preserve">	JORGE RAMIRO ORTIZ JARAMILLO</t>
  </si>
  <si>
    <t xml:space="preserve">cl 20 sur 12b - 28 ap 201
</t>
  </si>
  <si>
    <t>COMPESAR</t>
  </si>
  <si>
    <t>310-47-994000008780</t>
  </si>
  <si>
    <t>ejeccion</t>
  </si>
  <si>
    <t>157-2023-CPS-P(90185)</t>
  </si>
  <si>
    <t>FDLAN-CD-157-2023 (90185)</t>
  </si>
  <si>
    <t xml:space="preserve">https://community.secop.gov.co/Public/Tendering/OpportunityDetail/Index?noticeUID=CO1.NTC.4488731&amp;isFromPublicArea=True&amp;isModal=False
</t>
  </si>
  <si>
    <t>310-47-994000008782</t>
  </si>
  <si>
    <t xml:space="preserve">158-2023-CPS-AG-(90185)	</t>
  </si>
  <si>
    <t xml:space="preserve">FDLAN-CD-158-2023(90185)	</t>
  </si>
  <si>
    <t>https://community.secop.gov.co/Public/Tendering/OpportunityDetail/Index?noticeUID=CO1.NTC.4488378&amp;isFromPublicArea=True&amp;isModal=False</t>
  </si>
  <si>
    <t xml:space="preserve">Prestar servicios de apoyo a la gestión del fondo de desarrollo local de Antonio Nariño en los asuntos operativos relacionados con la seguridad, la convivencia y el desarrollo de actividad económica en la localidad, de conformidad con el marco normativo aplicable en la materia	</t>
  </si>
  <si>
    <t xml:space="preserve">	BLANCA SUÁREZ</t>
  </si>
  <si>
    <t>calle 17 sur #  10e  21</t>
  </si>
  <si>
    <t>14-44-101183442</t>
  </si>
  <si>
    <t xml:space="preserve"> $         2.550.000,00</t>
  </si>
  <si>
    <t xml:space="preserve"> $                                          2.550.000,00</t>
  </si>
  <si>
    <t xml:space="preserve">159-2023-CPS-AG-(90185)	</t>
  </si>
  <si>
    <t xml:space="preserve">FDLAN-CD-159-2023(90185)	</t>
  </si>
  <si>
    <t>https://community.secop.gov.co/Public/Tendering/OpportunityDetail/Index?noticeUID=CO1.NTC.4490408&amp;isFromPublicArea=True&amp;isModal=False</t>
  </si>
  <si>
    <t>Aarón sierra pardo</t>
  </si>
  <si>
    <t>cra 41 # 2b 12</t>
  </si>
  <si>
    <t>21-46-101069174</t>
  </si>
  <si>
    <t xml:space="preserve">160-2023-CPS-AG-(90185)	</t>
  </si>
  <si>
    <t xml:space="preserve">FDLAN-CD-160-2023(90185)	</t>
  </si>
  <si>
    <t>https://community.secop.gov.co/Public/Tendering/OpportunityDetail/Index?noticeUID=CO1.NTC.4503630&amp;isFromPublicArea=True&amp;isModal=False</t>
  </si>
  <si>
    <t xml:space="preserve">Marulanda bernal
</t>
  </si>
  <si>
    <t xml:space="preserve">KR 28 16 04 SUR
</t>
  </si>
  <si>
    <t xml:space="preserve"> lizbethbernal499@gmail.com</t>
  </si>
  <si>
    <t>895-47-994000007706</t>
  </si>
  <si>
    <t>161-2023-CPS-P(90585)</t>
  </si>
  <si>
    <t xml:space="preserve">FDLAN-CD-161-2023(90585)	</t>
  </si>
  <si>
    <t>https://community.secop.gov.co/Public/Tendering/OpportunityDetail/Index?noticeUID=CO1.NTC.4523137&amp;isFromPublicArea=True&amp;isModal=False</t>
  </si>
  <si>
    <t xml:space="preserve">Prestar servicios profesionales para apoyar los procesos contractuales del Fondo de Desarrollo Local de Antonio Nariño.	</t>
  </si>
  <si>
    <t>DEISY CAROLINA LIZARAZO GÓMEZ</t>
  </si>
  <si>
    <t xml:space="preserve"> CALLE 129 F No. 124 - 68</t>
  </si>
  <si>
    <t xml:space="preserve">14-44-101184216	</t>
  </si>
  <si>
    <t>A PARTIR DEL 14/09/2023 HASTA 30/09/2023 AMPLIACION DESDE 01/10/2023 HASTA QUE CEDA EL CONTRATO</t>
  </si>
  <si>
    <t>29 DIAS</t>
  </si>
  <si>
    <t>Daniela Rubiano</t>
  </si>
  <si>
    <t>camila zambrano</t>
  </si>
  <si>
    <t xml:space="preserve">162-2023	</t>
  </si>
  <si>
    <t xml:space="preserve">FDLAN-SAMC-003-2023 (90294)	</t>
  </si>
  <si>
    <t xml:space="preserve">https://community.secop.gov.co/Public/Tendering/OpportunityDetail/Index?noticeUID=CO1.NTC.4458562&amp;isFromPublicArea=True&amp;isModal=False
</t>
  </si>
  <si>
    <t xml:space="preserve">CONTRATAR Y FOMENTAR EL DESARROLLO DE LOS PROYECTOS CUIDADANOS DE EDUCACIÓN AMBIENTAL (PROCEDAS) EN EL BARRIO CINCO DE NOVIEMBRE EN LA LOCALIDAD DE ANTONIO NARIÑO.	</t>
  </si>
  <si>
    <t xml:space="preserve">O2-30-11-60-22-70-00-00-02-204	</t>
  </si>
  <si>
    <t xml:space="preserve">	Arkambiental</t>
  </si>
  <si>
    <t>CRA 66 N 67 D 35</t>
  </si>
  <si>
    <t>arkambiental@hotmail.com</t>
  </si>
  <si>
    <t>63-44-101014118</t>
  </si>
  <si>
    <t>1. Maria Alejandra Moreno                               2.MAGGLY DURAN   3, MAIRA WILCHES</t>
  </si>
  <si>
    <t>20236520005593  20236520000613  20236520008963    20246520002353</t>
  </si>
  <si>
    <t xml:space="preserve">163-2023-CPS-P-(90996)	</t>
  </si>
  <si>
    <t>FDLAN-CD-163-2023(90996)</t>
  </si>
  <si>
    <t>https://community.secop.gov.co/Public/Tendering/OpportunityDetail/Index?noticeUID=CO1.NTC.4573885&amp;isFromPublicArea=True&amp;isModal=False</t>
  </si>
  <si>
    <t xml:space="preserve">Presentar servicios de profesionales, en las gestiones encaminadas a la seguridad y convivencia ciudadana, en prevención de conflictos y acciones violentas de la localidad Antonio Nariño, aplicando el marco normativo de la materia.	</t>
  </si>
  <si>
    <t xml:space="preserve">German Mendoza Galvis
</t>
  </si>
  <si>
    <t xml:space="preserve"> grmanch@hotmail.com</t>
  </si>
  <si>
    <t>895 - 47 - 994000007728</t>
  </si>
  <si>
    <t xml:space="preserve">164-2023	</t>
  </si>
  <si>
    <t xml:space="preserve">FDLAN-SAMC-004-2023 (90301)	</t>
  </si>
  <si>
    <t xml:space="preserve">https://community.secop.gov.co/Public/Tendering/OpportunityDetail/Index?noticeUID=CO1.NTC.4504150&amp;isFromPublicArea=True&amp;isModal=False
</t>
  </si>
  <si>
    <t xml:space="preserve">CONTRATAR Y FOMENTAR LA AGRICULTURA URBANA POR MEDIO DE ACCIONES QUE IMPULSEN A LA SEGURIDAD ALIMENTARIA, LOS MERCADOS ORGÁNICOS Y LAS PRACTICAS AGROECOLÓGICAS EN LA LOCALIDAD DE ANTONIO NARIÑO	</t>
  </si>
  <si>
    <t xml:space="preserve">O2-30-11-60-12-40-00-00-02-203	</t>
  </si>
  <si>
    <t xml:space="preserve">	C&amp;M INGENIERA Y SERVICIOS AMBIENTALES SAS
</t>
  </si>
  <si>
    <t xml:space="preserve">	CALLE 22 28 94 </t>
  </si>
  <si>
    <t>cmingambiental@gmail.com</t>
  </si>
  <si>
    <t xml:space="preserve">11-40-101053751	</t>
  </si>
  <si>
    <t xml:space="preserve">165-2023-CPS-P(91315)	</t>
  </si>
  <si>
    <t xml:space="preserve">FDLAN-CD-165-2023 (91315)	</t>
  </si>
  <si>
    <t>https://community.secop.gov.co/Public/Tendering/OpportunityDetail/Index?noticeUID=CO1.NTC.4599154&amp;isFromPublicArea=True&amp;isModal=False</t>
  </si>
  <si>
    <t xml:space="preserve">PRESTAR SERVICIOS PROFESIONALES, PARA APOYAR LA FORMULACIÓN, EJECUCIÓN, SUPERVISIÓN, SEGUIMIENTO CIERRE Y/O LIQUIDACIÓN DE LOS PROCESOS CONTRACTUALES QUE DEN RESPUESTA AL PROYECTO DE INVERSIÓN PARA LAS ACCIONES DE FOMENTO Y PROMOCIÓN DE ACTIVIDADES ARTÍSTICAS, INTERCULTURALES, CULTURALES Y/O PATRIMONIALES DE LA LOCALIDAD DE ANTONIO NARIÑO.	</t>
  </si>
  <si>
    <t>Luisa Fernanda Luque Ramírez</t>
  </si>
  <si>
    <t xml:space="preserve">CL 35A SUR 33A 11
</t>
  </si>
  <si>
    <t>luisa.luque28@gmail.com</t>
  </si>
  <si>
    <t xml:space="preserve">14-46-101095875	</t>
  </si>
  <si>
    <t>LIZETH PALACIOS RUEDA</t>
  </si>
  <si>
    <t>efrey</t>
  </si>
  <si>
    <t xml:space="preserve">166-2023-CPS-P(91159)	</t>
  </si>
  <si>
    <t xml:space="preserve">FDLAN-CD-166-2023 (91159)	</t>
  </si>
  <si>
    <t>https://community.secop.gov.co/Public/Tendering/OpportunityDetail/Index?noticeUID=CO1.NTC.4600928&amp;isFromPublicArea=True&amp;isModal=False</t>
  </si>
  <si>
    <t xml:space="preserve">PRESTAR SERVICIOS PROFESIONALES, PARA APOYAR LA FORMULACIÓN, EJECUCIÓN, SUPERVISIÓN, SEGUIMIENTO CIERRE Y/O LIQUIDACION DE LOS PROCESOS CONTRACTUALES QUE FOMENTEN LA ATENCION A PRIMERA INFANCIA, EDUCACION INICIAL Y EDUCACIÓN SUPERIOR.	</t>
  </si>
  <si>
    <t xml:space="preserve">O2-30-11-60-11-70-00-00-02-048	</t>
  </si>
  <si>
    <t>jose hernandez</t>
  </si>
  <si>
    <t xml:space="preserve">CL 53 A 27 B 34
</t>
  </si>
  <si>
    <t>14-44-101185864</t>
  </si>
  <si>
    <t xml:space="preserve">168-2023-CPS-P-(91537)	</t>
  </si>
  <si>
    <t xml:space="preserve">FDLAN-CD-168-2023(91537)	</t>
  </si>
  <si>
    <t>https://community.secop.gov.co/Public/Tendering/OpportunityDetail/Index?noticeUID=CO1.NTC.4637659&amp;isFromPublicArea=True&amp;isModal=False</t>
  </si>
  <si>
    <t xml:space="preserve">PRESTAR SERVICIOS PROFESIONALES COMO ABOGADO PARA APOYAR LOS PROCEDIMIENTOS SANCIONATORIOS Y TRÁMITES ADMINISTRATIVOS QUE ADELANTA EL EQUIPO DE INSPECCIÓN, VIGILANCIA Y CONTROL DEL ÁREA DE GESTIÓN POLICIVA Y JURÍDICA DEL FONDO DE DESARROLLO LOCAL ANTONIO NARIÑO, CON OCASIÓN A LA INFRACCIÓN Y APLICACIÓN DE NORMAS POLICIVAS EN MATERIA DE PROTECCIÓN AL CONSUMIDOR, CONTROL DE CALIDAD, PRECIOS, PESAS Y MEDIDAS.	</t>
  </si>
  <si>
    <t xml:space="preserve">ROBER JACKSON IBARGUEN RODRIGEZ	</t>
  </si>
  <si>
    <t xml:space="preserve">carrera 12b # 4-46 sur
</t>
  </si>
  <si>
    <t>robert.jakson@gmail.com</t>
  </si>
  <si>
    <t>14-44-101186457</t>
  </si>
  <si>
    <t>$ 1.956.000</t>
  </si>
  <si>
    <t xml:space="preserve"> $         1.956.000,00</t>
  </si>
  <si>
    <t xml:space="preserve"> $                                          1.956.000,00</t>
  </si>
  <si>
    <t>MOISES DAYAN FRANCISCO GOMEZ GUERRRO</t>
  </si>
  <si>
    <t>si se realizo pero esta sin nunmero de orfeo 26 de junio del 2023</t>
  </si>
  <si>
    <t>fabian abril</t>
  </si>
  <si>
    <t xml:space="preserve">169-2023 CS (91410)	</t>
  </si>
  <si>
    <t xml:space="preserve">FDLAN MC-009- 2023 (91410)	</t>
  </si>
  <si>
    <t>https://community.secop.gov.co/Public/Tendering/OpportunityDetail/Index?noticeUID=CO1.NTC.4550466&amp;isFromPublicArea=True&amp;isModal=False</t>
  </si>
  <si>
    <t xml:space="preserve">SUMINISTRO A MONTO AGOTABLE DE RECARGA, REVISIÓN, INSPECCIÓN Y MANTENIMIENTO DE LOS EXTINTORES QUE SE ENCUENTRAN EN LAS SEDES DEL FONDO DE DESARROLLO LOCAL DE ANTONIO NARIÑO".	</t>
  </si>
  <si>
    <t xml:space="preserve">O2-12-0201003053544203	</t>
  </si>
  <si>
    <t xml:space="preserve">	Equipo Sermatex ltda</t>
  </si>
  <si>
    <t>Carrera 7 # 32-16</t>
  </si>
  <si>
    <t>60 1 7431444</t>
  </si>
  <si>
    <t>notificacionjuridica@saesas.gov.co</t>
  </si>
  <si>
    <t>SEGUROS DEL ESTADO S,A.</t>
  </si>
  <si>
    <t>17-44-101211178</t>
  </si>
  <si>
    <t>ANA ISABEL HORTUA</t>
  </si>
  <si>
    <t>FALTA CARGAR  DESIGNACION DE SUPERVISION</t>
  </si>
  <si>
    <t>KATHERIN</t>
  </si>
  <si>
    <t xml:space="preserve">170-2023-CPS-P(91516)	</t>
  </si>
  <si>
    <t xml:space="preserve">FDLAN-CD-170-2023 (91516)	</t>
  </si>
  <si>
    <t xml:space="preserve">https://community.secop.gov.co/Public/Tendering/OpportunityDetail/Index?noticeUID=CO1.NTC.4647109&amp;isFromPublicArea=True&amp;isModal=False
</t>
  </si>
  <si>
    <t xml:space="preserve">Prestar servicios profesionales, para apoyar la formulación, ejecución, supervisión, seguimiento cierre y/o liquidación de los procesos contractuales que den respuesta a los proyectos de inversión de la localidad de Antonio Nariño	</t>
  </si>
  <si>
    <t xml:space="preserve">	JAIME ARIAS GUZMÁN CEDIDO A MANUEL ROBERTO VANEGAS MONROY
</t>
  </si>
  <si>
    <t xml:space="preserve">calle 129 B No. 55-20 torre 1 apto 302
</t>
  </si>
  <si>
    <t>SEGUROS GENERALES SURAMERICANA</t>
  </si>
  <si>
    <t xml:space="preserve">	MANUEL ROBERTO VANEGAS MONROY
</t>
  </si>
  <si>
    <t>FALTA CARGAR ACTA DE INICIO Y DESIGNACION DE SUPERVISION</t>
  </si>
  <si>
    <t xml:space="preserve">171-2023-CPS-P(91816)	</t>
  </si>
  <si>
    <t xml:space="preserve">FDLAN-CD-171-2023(91516)	</t>
  </si>
  <si>
    <t>https://community.secop.gov.co/Public/Tendering/OpportunityDetail/Index?noticeUID=CO1.NTC.4659105&amp;isFromPublicArea=True&amp;isModal=False</t>
  </si>
  <si>
    <t xml:space="preserve">PRESTAR SERVICIOS PROFESIONALES, PARA APOYAR LA FORMULACIÓN, EJECUCIÓN, SUPERVISIÓN, SEGUIMIENTO CIERRE Y/O LIQUIDACIÓN DE LOS PROCESOS CONTRACTUALES QUE DEN RESPUESTA A LOS PROYECTOS DE INVERSIÓN DE LA LOCALIDAD DE ANTONIO NARIÑO	</t>
  </si>
  <si>
    <t>luis hermington nazareno preciado</t>
  </si>
  <si>
    <t>Calle 66 No. 113B-51_x000D_</t>
  </si>
  <si>
    <t xml:space="preserve">62-46-101006016	</t>
  </si>
  <si>
    <t>ORDEN DE COMPRA 111736</t>
  </si>
  <si>
    <t>https://www.colombiacompra.gov.co/tienda-virtual-del-estado-colombiano/ordenes-compra/111736</t>
  </si>
  <si>
    <t>Existe la necesidad de la “ADQUISICIÓN DE LICENCIAS OFFICE 365 PARA LOS FUNCIONARIOS CONTRATISTAS DEL FONDO DE DESARROLLO LOCAL DE ANTONIO NARIÑO” para garantizar las cuentas de correo electrónico de sus colaboradores vinculados por Orden de Prestación de Servicios y cuentas de servicio que son necesarias para las funciones propias del FDL FDL.</t>
  </si>
  <si>
    <t xml:space="preserve">173-2023 CPS-P(91516)	</t>
  </si>
  <si>
    <t xml:space="preserve">FDLANCD -173-2023 (91516)	</t>
  </si>
  <si>
    <t>https://community.secop.gov.co/Public/Tendering/OpportunityDetail/Index?noticeUID=CO1.NTC.4655622&amp;isFromPublicArea=True&amp;isModal=False</t>
  </si>
  <si>
    <t xml:space="preserve">PRESTAR SERVICIOS PROFESIONALES, PARA APOYAR LA FORMULACIÓN, EJECUCIÓN, SUPERVISIÓN, SEGUIMIENTO CIERRE Y/O LIQUIDACIÓN DE LOS PROCESOS CONTRACTUALES QUE DEN RESPUESTA A LOS PROYECTOS DE INVERSIÓN DE LA LOCALIDAD DE ANTONIO NARIÑO.	</t>
  </si>
  <si>
    <t xml:space="preserve">	Nancy Hernández</t>
  </si>
  <si>
    <t xml:space="preserve">CL 87103C 50
</t>
  </si>
  <si>
    <t>SURAMERICANA</t>
  </si>
  <si>
    <t>COMPAÑIA MUNDIAL DE SEGUROS</t>
  </si>
  <si>
    <t>NB-100268164</t>
  </si>
  <si>
    <t xml:space="preserve">174-2023-CPS-P-(91516)	</t>
  </si>
  <si>
    <t xml:space="preserve">FDLAN-CD-174-2023(91516)	</t>
  </si>
  <si>
    <t>https://community.secop.gov.co/Public/Tendering/OpportunityDetail/Index?noticeUID=CO1.NTC.4648199&amp;isFromPublicArea=True&amp;isModal=False</t>
  </si>
  <si>
    <t>Juan Sebastian Coral</t>
  </si>
  <si>
    <t xml:space="preserve">cra 51 c # 42b - 12 sur
</t>
  </si>
  <si>
    <t xml:space="preserve"> juanscoral@gmail.com</t>
  </si>
  <si>
    <t xml:space="preserve">175-2023-CPS-P-(91534)	</t>
  </si>
  <si>
    <t xml:space="preserve">FDLAN-CD-175-2023(91534)	</t>
  </si>
  <si>
    <t xml:space="preserve">https://community.secop.gov.co/Public/Tendering/OpportunityDetail/Index?noticeUID=CO1.NTC.4651230&amp;isFromPublicArea=True&amp;isModal=False
</t>
  </si>
  <si>
    <t xml:space="preserve">Prestar servicios profesionales como abogado para apoyar al despacho del alcalde local de Antonio Nariño en los distintos aspectos jurídicos y de acompañamiento asociados con la inspección, vigilancia y control de la alcaldía local en materia de actividad económica, despachos comisorios, convivencia ciudadana y uso del espacio público de conformidad con la normatividad nacional, distrital y local vigente.	</t>
  </si>
  <si>
    <t xml:space="preserve"> Moises Dayan Francisco Gomez Guerrero	</t>
  </si>
  <si>
    <t>Carrera 12 #169-50 manzana 36 casa 55</t>
  </si>
  <si>
    <t>moisesgomez12@hotmail.com</t>
  </si>
  <si>
    <t>27//11/2023</t>
  </si>
  <si>
    <t>katherine</t>
  </si>
  <si>
    <t>176-2023-CPS-AG(91575)</t>
  </si>
  <si>
    <t xml:space="preserve">FDLAN-CD-176-2023 (91575)	</t>
  </si>
  <si>
    <t xml:space="preserve">https://community.secop.gov.co/Public/Tendering/OpportunityDetail/Index?noticeUID=CO1.NTC.4664431&amp;isFromPublicArea=True&amp;isModal=False
</t>
  </si>
  <si>
    <t>LUZ EDITH CRUZ SANCHEZ</t>
  </si>
  <si>
    <t>carrera 12 f # 15 – 50 sur apto 201</t>
  </si>
  <si>
    <t>luz.cruz1537@gmail.com</t>
  </si>
  <si>
    <t>PENSIONADA</t>
  </si>
  <si>
    <t>14-44-101186773</t>
  </si>
  <si>
    <t>29//06/2023</t>
  </si>
  <si>
    <t>1. 20236520005733           2. 20236520008193           3. 20236520008823</t>
  </si>
  <si>
    <t xml:space="preserve">177-2023-CPS-AG-(91575)	</t>
  </si>
  <si>
    <t xml:space="preserve">FDLAN-CD-177-2023 (91575)	</t>
  </si>
  <si>
    <t>https://community.secop.gov.co/Public/Tendering/OpportunityDetail/Index?noticeUID=CO1.NTC.4664888&amp;isFromPublicArea=True&amp;isModal=False</t>
  </si>
  <si>
    <t xml:space="preserve">	SERGIO ALEJANDRO ENCISO PARDO</t>
  </si>
  <si>
    <t>CL 13 SUR 24 D 86</t>
  </si>
  <si>
    <t>sergio.alejandro02@hotmail.com</t>
  </si>
  <si>
    <t xml:space="preserve">178-2023 CPS-P(91516)	</t>
  </si>
  <si>
    <t xml:space="preserve">FDLANCD- 178-2023 (91516)	</t>
  </si>
  <si>
    <t>https://community.secop.gov.co/Public/Tendering/OpportunityDetail/Index?noticeUID=CO1.NTC.4662003&amp;isFromPublicArea=True&amp;isModal=False</t>
  </si>
  <si>
    <t>planeacion</t>
  </si>
  <si>
    <t>Hernando Nicolás Molano Sotelo</t>
  </si>
  <si>
    <t>KR 95 71 46</t>
  </si>
  <si>
    <t>17-44-101211204</t>
  </si>
  <si>
    <t>LIZETH PALACIOS RUEDA, CARLOS MANUEL MENDOZA</t>
  </si>
  <si>
    <t>20236520005703    20246520000523</t>
  </si>
  <si>
    <t xml:space="preserve">natalia </t>
  </si>
  <si>
    <t xml:space="preserve">179-2023-CPS-P-(92127)	</t>
  </si>
  <si>
    <t xml:space="preserve">FDLAN-CD-179-2023(92127)	</t>
  </si>
  <si>
    <t>https://community.secop.gov.co/Public/Tendering/OpportunityDetail/Index?noticeUID=CO1.NTC.4664551&amp;isFromPublicArea=True&amp;isModal=False</t>
  </si>
  <si>
    <t>seguridad</t>
  </si>
  <si>
    <t xml:space="preserve">Prestar servicios profesionales para implementar estrategias en materia de seguridad, convivencia ciudadana y recuperación del espacio publico, analizando las políticas publicas y la normatividad vigente en la materia.	</t>
  </si>
  <si>
    <t xml:space="preserve">WILBER HERNANDO ABRIL SAAVEDRA
</t>
  </si>
  <si>
    <t>CARRERA 62 No. 165 A 88 TORRE 4 APTO 1004</t>
  </si>
  <si>
    <t>6550917_x000D_</t>
  </si>
  <si>
    <t>whas@live.com</t>
  </si>
  <si>
    <t>14-46-101096542</t>
  </si>
  <si>
    <t>24.450.000_x000D_</t>
  </si>
  <si>
    <t xml:space="preserve">180-2023-CPS-P(91785)	</t>
  </si>
  <si>
    <t xml:space="preserve">FDLAN-CD-180-2023(91785)	</t>
  </si>
  <si>
    <t>https://community.secop.gov.co/Public/Tendering/OpportunityDetail/Index?noticeUID=CO1.NTC.4665129&amp;isFromPublicArea=True&amp;isModal=False</t>
  </si>
  <si>
    <t xml:space="preserve">Prestar servicios profesionales para implementar estrategias en materia de seguridad, convivencia ciudadana y recuperación del espacio público, analizando las políticas públicas y la normatividad vigente en la materia	</t>
  </si>
  <si>
    <t>MACEDONIO MENA VALENCIA</t>
  </si>
  <si>
    <t>calle 24 sur # 8 69</t>
  </si>
  <si>
    <t>maxime@hotmail.es</t>
  </si>
  <si>
    <t>POLICIA NACIONAL</t>
  </si>
  <si>
    <t>11-44-101204299</t>
  </si>
  <si>
    <t>deisy</t>
  </si>
  <si>
    <t xml:space="preserve">181-2023AG-PL(91575)	</t>
  </si>
  <si>
    <t xml:space="preserve">FDLAN-CD-181-2023(91575)	</t>
  </si>
  <si>
    <t>https://community.secop.gov.co/Public/Tendering/OpportunityDetail/Index?noticeUID=CO1.NTC.4666985&amp;isFromPublicArea=True&amp;isModal=False</t>
  </si>
  <si>
    <t xml:space="preserve">PRESTAR SERVICIOS DE APOYO A LA GESTIÓN DEL FONDO DE DESARROLLO LOCAL DE ANTONIO NARIÑO EN LOS ASUNTOS OPERATIVOS RELACIONADOS CON LA SEGURIDAD, LA CONVIVENCIA Y EL DESARROLLO DE ACTIVIDAD ECONÓMICA EN LA LOCALIDAD, DE CONFORMIDAD CON EL MARCO NORMATIVO APLICABLE EN LA MATERIA	</t>
  </si>
  <si>
    <t xml:space="preserve">BRAYAN ALEXANDER BUITRAGO RUIZ
</t>
  </si>
  <si>
    <t xml:space="preserve">CL 1 70 A 65 SUR
</t>
  </si>
  <si>
    <t xml:space="preserve"> cangrybra07@gmail.com</t>
  </si>
  <si>
    <t>182-2023-AG-PL(91575)</t>
  </si>
  <si>
    <t xml:space="preserve">FDLAN-CD-182-2023(91575)	</t>
  </si>
  <si>
    <t>https://community.secop.gov.co/Public/Tendering/OpportunityDetail/Index?noticeUID=CO1.NTC.4667602&amp;isFromPublicArea=True&amp;isModal=False</t>
  </si>
  <si>
    <t>Prestar servicios de apoyo a la gestión del fondo de desarrollo local de Antonio Nariño en los asuntos operativos relacionados con la seguridad, la convivencia y el desarrollo de actividad económica en la localidad, de conformidad con el marco normativo aplicable en la materia</t>
  </si>
  <si>
    <t xml:space="preserve">	Shirley Johana roncancio vaca</t>
  </si>
  <si>
    <t xml:space="preserve">Calle 46 B sur # 11 c 58 este
</t>
  </si>
  <si>
    <t>shirley1302chuskis@gmail.com</t>
  </si>
  <si>
    <t>ALFREDO</t>
  </si>
  <si>
    <t xml:space="preserve">183-2023-CPS-P(92373)	</t>
  </si>
  <si>
    <t xml:space="preserve">FDLANCD-183-2023 (92373)	</t>
  </si>
  <si>
    <t>https://community.secop.gov.co/Public/Tendering/OpportunityDetail/Index?noticeUID=CO1.NTC.4753311&amp;isFromPublicArea=True&amp;isModal=False</t>
  </si>
  <si>
    <t xml:space="preserve">PRESTACIÓN DE SERVICIOS PROFESIONALES AL ÁREA DE GESTIÓN DE DESARROLLO LOCAL ANTONIO NARIÑO PARA APOYAR LA FORMULACIÓN, SOCIALIZACIÓN, SEGUIMIENTO Y LIQUIDACIÓN DE LOS PROYECTOS DE INVERSIÓN RELACIONADOS CON INFRAESTRUCTURA DE MALLA VIAL Y ESPACIO PUBLICO CUMPLIMIENTO DEL PLAN DE DESARROLLO LOCAL	</t>
  </si>
  <si>
    <t xml:space="preserve">O2-30-11-60-44-90-00-00-02-186	</t>
  </si>
  <si>
    <t>Gilmar Andres Cuesta Palacios</t>
  </si>
  <si>
    <t>KR 736C 71 CA 35</t>
  </si>
  <si>
    <t>gilmarcuestapalacios@gmail.com</t>
  </si>
  <si>
    <t>62-46-101006105</t>
  </si>
  <si>
    <t>5 meses y 15 dias</t>
  </si>
  <si>
    <t>YENIS ISABEL ACEVEDO   MANUEL EDUARDO ALVAREZ</t>
  </si>
  <si>
    <t>20236520006753   20246520000103</t>
  </si>
  <si>
    <t>FALTA CARGAR DESIGNACION DE SUPERVISION Y RP</t>
  </si>
  <si>
    <t>alfredo</t>
  </si>
  <si>
    <t xml:space="preserve">184-2023 CPS-P (91456)	</t>
  </si>
  <si>
    <t>FDLANCD-184-2023 (91456)</t>
  </si>
  <si>
    <t xml:space="preserve">https://community.secop.gov.co/Public/Tendering/OpportunityDetail/Index?noticeUID=CO1.NTC.4672361&amp;isFromPublicArea=True&amp;isModal=False
</t>
  </si>
  <si>
    <t xml:space="preserve">	YENIS ISABEL ACEVEDO MARSIGLIA
</t>
  </si>
  <si>
    <t xml:space="preserve">KR 54B 175 30
</t>
  </si>
  <si>
    <t xml:space="preserve"> yenisam.ing@gmail.com</t>
  </si>
  <si>
    <t>15-44-101282001</t>
  </si>
  <si>
    <t>5 meses y 27 dias</t>
  </si>
  <si>
    <t>1. JULIANA ANDREA PINILLOS SANCHEZ    2.  JACQUELINE FRIEDE</t>
  </si>
  <si>
    <t>20236520005893   20236520009533</t>
  </si>
  <si>
    <t>FALTA ACTA DE INICIO</t>
  </si>
  <si>
    <t>EDWIN</t>
  </si>
  <si>
    <t xml:space="preserve">FDLANCD-185-2023(92428)	</t>
  </si>
  <si>
    <t>https://community.secop.gov.co/Public/Tendering/OpportunityDetail/Index?noticeUID=CO1.NTC.4753408&amp;isFromPublicArea=True&amp;isModal=False</t>
  </si>
  <si>
    <t>presupuesto</t>
  </si>
  <si>
    <t xml:space="preserve">PRESTAR SERVICIOS PROFESIONALES DE APOYO EN LOS PROCESOS ADMINISTRATIVOS, CONTABLES Y FINANCIEROS EN EL FONDO DE DESARROLLO LOCAL DE ANTONIO NARIÑO EN EL MARCO DE LAS NORMAS DE DERECHO CONTABLE, DE SEGURIDAD SOCIAL Y LOS PROCEDIMIENTOS VIGENTES de acuerdo con lo contemplado en el(los) proyecto(s) 2198 --- ACCIONES PARA EL FORTALECIMIENTO INSTITUCIONAL.	</t>
  </si>
  <si>
    <t>COMPESNSAR</t>
  </si>
  <si>
    <t>17-44-121211433</t>
  </si>
  <si>
    <t xml:space="preserve">186-2023-CPS-AG(92371)	</t>
  </si>
  <si>
    <t xml:space="preserve">FDLANCD-186-2023 (92372)	</t>
  </si>
  <si>
    <t xml:space="preserve">https://community.secop.gov.co/Public/Tendering/OpportunityDetail/Index?noticeUID=CO1.NTC.4753308&amp;isFromPublicArea=True&amp;isModal=False
</t>
  </si>
  <si>
    <t xml:space="preserve">PRESTAR SERVICIOS DE APOYO A LAS LABORES DE CARÁCTER OPERACIONAL Y/O ADMINISTRATIVAS QUE SE ADELANTEN EN EL ÁREA DE GESTIÓN DE DESARROLLO LOCAL EN EL MARCO DEL DESARROLLO DE LOS PROYECTOS DE INFRAESTRUCTURA DE LA LOCALIDAD DE ANTONIO NARIÑO.	</t>
  </si>
  <si>
    <t xml:space="preserve">jaime prieto ruiz	</t>
  </si>
  <si>
    <t>kR 21 29 26 SUR</t>
  </si>
  <si>
    <t>14-44-101188607</t>
  </si>
  <si>
    <t>1807/2023</t>
  </si>
  <si>
    <t>YENIS ISABEL ACEVEDO  MANUEL EDUARDO ALVAREZ</t>
  </si>
  <si>
    <t>20236520006753    20246520000103</t>
  </si>
  <si>
    <t>FALTA CARGAR DESIGNACION DE SUPERVISION Y ACTA DE INCIIO</t>
  </si>
  <si>
    <t>daniela obras</t>
  </si>
  <si>
    <t xml:space="preserve">187-2023 CPS-P (92374)	</t>
  </si>
  <si>
    <t xml:space="preserve">FDLANCD-187-2023(92374)	</t>
  </si>
  <si>
    <t>https://community.secop.gov.co/Public/Tendering/OpportunityDetail/Index?noticeUID=CO1.NTC.4753508&amp;isFromPublicArea=True&amp;isModal=False</t>
  </si>
  <si>
    <t xml:space="preserve">PRESTACIÓN DE SERVICIOS PROFESIONALES COMO APOYO EN LA FORMULACIÓN, SEGUIMIENTO, SUPERVISIÓN Y LIQUIDACIÓN DE PROYECTOS DE OBRA E INFRAESTRUCTURA RELACIONADOS CON MALLA VIAL Y ESPACIO PÚBLICO EN LA LOCALIDAD ANTONIO NARIÑO	</t>
  </si>
  <si>
    <t xml:space="preserve">	MANUEL EDUARDO ALVAREZ ANEGAS</t>
  </si>
  <si>
    <t>AK 68 98 A 29</t>
  </si>
  <si>
    <t xml:space="preserve">15-44-101282787	</t>
  </si>
  <si>
    <t>10/07/02024</t>
  </si>
  <si>
    <t>YENIS ISABEL ACEVEDO</t>
  </si>
  <si>
    <t xml:space="preserve">FALTA CARGAR DESIGNACION DE SUPERVISION </t>
  </si>
  <si>
    <t xml:space="preserve">188-2023-CPS-P(92371)	</t>
  </si>
  <si>
    <t xml:space="preserve">FDLANCD-188-2023 (92371)	</t>
  </si>
  <si>
    <t>https://community.secop.gov.co/Public/Tendering/OpportunityDetail/Index?noticeUID=CO1.NTC.4753099&amp;isFromPublicArea=True&amp;isModal=False</t>
  </si>
  <si>
    <t xml:space="preserve">PRESTACIÓN DE SERVICIOS PROFESIONALES AL ÁREA DE GESTIÓN DE DESARROLLO LOCAL ANTONIO NARIÑO PARA APOYAR LA FORMULACIÓN, SOCIALIZACIÓN Y SEGUIMIENTO DE LOS PROGRAMAS Y PROYECTOS DE INVERSIÓN, RELACIONADOS CON LA INFRAESTRUCTURA DEL FONDO, NECESARIOS PARA EL CUMPLIMIENTO DEL PLAN DE DESARROLLO LOCAL	</t>
  </si>
  <si>
    <t xml:space="preserve">Valentina Rocha Vega	</t>
  </si>
  <si>
    <t>Avenida carrera 68 No. 98a-51 unidad 2 apto 104_x000D_</t>
  </si>
  <si>
    <t>15-44-101282786</t>
  </si>
  <si>
    <t>OMAR ALFONSO ALVAREZ CEPEDA</t>
  </si>
  <si>
    <t xml:space="preserve">189-2023-CPS-P(91933)	</t>
  </si>
  <si>
    <t xml:space="preserve">FDLAN-CD-189-2023(91933)	</t>
  </si>
  <si>
    <t xml:space="preserve">https://community.secop.gov.co/Public/Tendering/OpportunityDetail/Index?noticeUID=CO1.NTC.4753551&amp;isFromPublicArea=True&amp;isModal=False
</t>
  </si>
  <si>
    <t>contratacion</t>
  </si>
  <si>
    <t xml:space="preserve">PRESTACIÓN DE SERVICIOS PROFESIONALES COMO ABOGADO PARA APOYAR EL SEGUIMIENTO Y CONTROL DE PROCESOS CONTRACTUALES QUE DERIVAN DEL PROYECTO DE INVERSIÓN 2048 CONFORME A LAS ACCIONES DE PROMOCIÓN PARA LA EDUCACIÓN Y LOS DEMÁS QUE SEAN REQUERIDOS PARA PROCESOS DE CONTRATACIÓN DE LA LOCALIDAD DE ANTONIO NARIÑO.	</t>
  </si>
  <si>
    <t>Seguros del Estados</t>
  </si>
  <si>
    <t>14-46-101097564</t>
  </si>
  <si>
    <t>JUAN CARLOS MOLINA CASAS</t>
  </si>
  <si>
    <t>31/11/2023</t>
  </si>
  <si>
    <t>1. FRANCISCO SALAZA      2. Daniela Rubiano</t>
  </si>
  <si>
    <t>20236520006473   20236520010123</t>
  </si>
  <si>
    <t xml:space="preserve">190-CPS-AG(91922)	</t>
  </si>
  <si>
    <t xml:space="preserve">FDLAN-CD-190-2023(91922)	</t>
  </si>
  <si>
    <t>https://community.secop.gov.co/Public/Tendering/OpportunityDetail/Index?noticeUID=CO1.NTC.4753558&amp;isFromPublicArea=True&amp;isModal=False</t>
  </si>
  <si>
    <t xml:space="preserve">APOYAR EN LAS TAREAS OPERATIVAS DE CARÁCTER ARCHIVÍSTICO DESARROLLADAS EN LA ALCALDÍA LOCAL PARA GARANTIZAR LA APLICACIÓN CORRECTA DE LOS PROCEDIMIENTOS TÉCNICOS	</t>
  </si>
  <si>
    <t>1. Francisco Salazar           2. Edwin Choconta</t>
  </si>
  <si>
    <t>20236520006473   20236520010113</t>
  </si>
  <si>
    <t xml:space="preserve">191-2023-CPS-AG(91920)	</t>
  </si>
  <si>
    <t xml:space="preserve">FDLAN-CD-191-2023(91920)	</t>
  </si>
  <si>
    <t xml:space="preserve">https://community.secop.gov.co/Public/Tendering/OpportunityDetail/Index?noticeUID=CO1.NTC.4753335&amp;isFromPublicArea=True&amp;isModal=False
</t>
  </si>
  <si>
    <t xml:space="preserve">PRESTACIÓN DE SERVICIOS DE APOYO EN EL MANEJO DE SISTEMAS DE INFORMACIÓN EN LO RELACIONADO CON LA CONTRATACIÓN QUE REALIZA EL ÁREA DE GESTIÓN DE DESARROLLO DEL FONDO DE DESARROLLO LOCAL DE ANTONIO NARIÑO.	</t>
  </si>
  <si>
    <t>Aseguradora Solidaria De Colombia</t>
  </si>
  <si>
    <t xml:space="preserve">310 47 994000009368	</t>
  </si>
  <si>
    <t>20236520006473     20236520010113</t>
  </si>
  <si>
    <t xml:space="preserve">192-2023-CPS-AG(91920)	</t>
  </si>
  <si>
    <t xml:space="preserve">FDLAN-CD-192-2023(91920)	</t>
  </si>
  <si>
    <t>https://community.secop.gov.co/Public/Tendering/OpportunityDetail/Index?noticeUID=CO1.NTC.4753559&amp;isFromPublicArea=True&amp;isModal=False</t>
  </si>
  <si>
    <t xml:space="preserve">PRESTACIÓN DE SERVICIOS DE APOYO EN EL MANEJO DE SISTEMAS DE INFORMACIÓN EN LO RELACIONADO CON LA CONTRATACIÓN QUE REALIZA EL ÁREA DE GESTIÓN DE DESARROLLO DEL FONDO DE DESARROLLO LOCAL DE ANTONIO NARIÑO	</t>
  </si>
  <si>
    <t>FRANCISCO JAVIER SALAZA</t>
  </si>
  <si>
    <t>BASTIDAS</t>
  </si>
  <si>
    <t xml:space="preserve">193-2023-CPS-AG(91925)	</t>
  </si>
  <si>
    <t xml:space="preserve">FDLANCD -193-2023 (91925)	</t>
  </si>
  <si>
    <t>https://community.secop.gov.co/Public/Tendering/OpportunityDetail/Index?noticeUID=CO1.NTC.4753502&amp;isFromPublicArea=True&amp;isModal=False</t>
  </si>
  <si>
    <t xml:space="preserve">PRESTAR LOS SERVICIOS DE APOYO COMO TÉCNICO ADMINISTRATIVO EN EL ÁREA DE GESTIÓN DE DESARROLLO DEL FONDO DE DESARROLLO LOCAL DE ANTONIO NARIÑO PARA LOS DIFERENTES ASUNTOS CONTRACTUALES QUE ADELANTA LA ENTIDAD	</t>
  </si>
  <si>
    <t xml:space="preserve">194-2023-CPS-AG(91915)	</t>
  </si>
  <si>
    <t xml:space="preserve">FDLANCD-194-2023 (91915)	</t>
  </si>
  <si>
    <t xml:space="preserve">https://community.secop.gov.co/Public/Tendering/OpportunityDetail/Index?noticeUID=CO1.NTC.4753410&amp;isFromPublicArea=True&amp;isModal=False
</t>
  </si>
  <si>
    <t xml:space="preserve">PRESTAR LOS SERVICIOS COMO TÉCNICO EN EL ÁREA DE GESTIÓN DE DESARROLLO DEL FONDO LOCAL DE ANTONIO NARIÑO PARA APOYAR LOS PROCESOS DE CLASIFICACIÓN, ORDENACIÓN, SEGUIMIENTO Y CONTROL DE PROCESOS CONTRACTUALES	</t>
  </si>
  <si>
    <t>310 47 994000009372</t>
  </si>
  <si>
    <t>1. Francisco Salazar         2. Edwin Choconta</t>
  </si>
  <si>
    <t xml:space="preserve">195-2023-CPS-P(91928)	</t>
  </si>
  <si>
    <t xml:space="preserve">FDLAN-CD-195-2023(91928)	</t>
  </si>
  <si>
    <t>https://community.secop.gov.co/Public/Tendering/OpportunityDetail/Index?noticeUID=CO1.NTC.4753503&amp;isFromPublicArea=True&amp;isModal=False</t>
  </si>
  <si>
    <t xml:space="preserve">Prestar servicios profesionales para apoyar los procesos contractuales del Fondo de Desarrollo Local de Antonio Nariño	</t>
  </si>
  <si>
    <t>Calle 6b # 81b - 51</t>
  </si>
  <si>
    <t>chmperez13@gmail.com</t>
  </si>
  <si>
    <t>895 47 994000007790</t>
  </si>
  <si>
    <t>20236520006473  20236520010123</t>
  </si>
  <si>
    <t xml:space="preserve">196-2023 CPS-AG (92457)	</t>
  </si>
  <si>
    <t xml:space="preserve">FDLAN-CD-196-2023 (92457)	</t>
  </si>
  <si>
    <t>https://community.secop.gov.co/Public/Tendering/OpportunityDetail/Index?noticeUID=CO1.NTC.4757843&amp;isFromPublicArea=True&amp;isModal=False</t>
  </si>
  <si>
    <t>conductor</t>
  </si>
  <si>
    <t xml:space="preserve">Prestación de servicios técnicos para la conducción de los vehículos que conforman el parque automotor en propiedad o custodia del Fondo de Desarrollo Local de Antonio Nariño, y el transporte de funcionarios y contratistas para la realización de las actividades misionales de la Alcaldía Local de Antonio Nariño.	</t>
  </si>
  <si>
    <t>Aseguradora Solidaria</t>
  </si>
  <si>
    <t>310- 47- 994000009399</t>
  </si>
  <si>
    <t xml:space="preserve">197-2023-CPS-P-(92420)	</t>
  </si>
  <si>
    <t xml:space="preserve">FDLAN-CD-197-2023(92420)	</t>
  </si>
  <si>
    <t>https://community.secop.gov.co/Public/Tendering/OpportunityDetail/Index?noticeUID=CO1.NTC.4762309&amp;isFromPublicArea=True&amp;isModal=False</t>
  </si>
  <si>
    <t>ambiente</t>
  </si>
  <si>
    <t xml:space="preserve">APOYAR AL (LA) ALCALDE (SA) LOCAL EN LA PROMOCIÓN, ARTICULACIÓN, ACOMPAÑAMIENTO Y SEGUIMIENTO PARA LA ATENCIÓN Y PROTECCIÓN DE LOS ANIMALES DOMÉSTICOS Y SILVESTRES DE LA LOCALIDAD.	</t>
  </si>
  <si>
    <t xml:space="preserve">O2-30-11-60-23-40-00-00-02-209	</t>
  </si>
  <si>
    <t>BRIAN NICOLÁS ACOSTA LUCERO</t>
  </si>
  <si>
    <t>15-46-101035134</t>
  </si>
  <si>
    <t>1. ANA ISABEL HORTUA                         2. MAGGLY DURAN   3, MIGUEL NOVOA</t>
  </si>
  <si>
    <t>20236500000203   2023652008963  20246520000053</t>
  </si>
  <si>
    <t>bastidas</t>
  </si>
  <si>
    <t>198-2023-CPS- (89838)</t>
  </si>
  <si>
    <t>FDLAN-SAMC-005-2023 (89838)</t>
  </si>
  <si>
    <t>https://community.secop.gov.co/Public/Tendering/OpportunityDetail/Index?noticeUID=CO1.NTC.4757961&amp;isFromPublicArea=True&amp;isModal=False</t>
  </si>
  <si>
    <t xml:space="preserve">CONTRATAR LAS OBRAS PARA LA ADECUACIÓN Y CONTINUACIÓN DE LA SEGUNDA FASE DE LA PISTA DE ROLLER FREE-STYLE, ASÍ COMO LA REHABILITACIÓN Y/O DOTACIÓN DEL PARQUE SANTA ISABEL IV SECTOR CÓD. 15-021 UBICADO EN LA LOCALIDAD DE ANTONIO NARIÑO	</t>
  </si>
  <si>
    <t xml:space="preserve">	PROCIVIN S.A.S</t>
  </si>
  <si>
    <t>CARCARRERA 43 N° 24A-61 BARRIO QUINTA PAREDES</t>
  </si>
  <si>
    <t>licitaciones@procivin.co</t>
  </si>
  <si>
    <t>14-44-101188913</t>
  </si>
  <si>
    <t>3 meses y 15 dias</t>
  </si>
  <si>
    <t>118 - 75</t>
  </si>
  <si>
    <t xml:space="preserve">1. DAVID FELIPE GIRALDO                       2. JOSE ARTURO LOPEZ </t>
  </si>
  <si>
    <t>1. 20236520006993              2. 20236520009893</t>
  </si>
  <si>
    <t>199-2023-CPS-P(92375)</t>
  </si>
  <si>
    <t xml:space="preserve">FDLAN-CD-199-2023 (92375)	</t>
  </si>
  <si>
    <t>https://community.secop.gov.co/Public/Tendering/OpportunityDetail/Index?noticeUID=CO1.NTC.4761940&amp;isFromPublicArea=True&amp;isModal=False</t>
  </si>
  <si>
    <t>CONTRATO DE PRESTACION DE SERVICIOS</t>
  </si>
  <si>
    <t xml:space="preserve">PRESTAR SERVICIOS PROFESIONALES COMO ABOGADO PARA FORTALECER EL ÁREA DE GESTIÓN DE DESARROLLO LOCAL DE ANTONIO NARIÑO EN LOS DIFERENTES TRÁMITES JURÍDICOS Y CONTRACTUALES NECESARIOS PARA LA EJECUCIÓN DEL PLAN DE DESARROLLO LOCAL RELACIONADOS CON PROCESOS DE INFRAESTRUCTURA	</t>
  </si>
  <si>
    <t xml:space="preserve">O2-30-11-60-44-90-00-00-02-186
</t>
  </si>
  <si>
    <t>GINA MARCELA ALVARADO GONZALEZ</t>
  </si>
  <si>
    <t xml:space="preserve">CARRERA 31 A No.25-25 apto 704
</t>
  </si>
  <si>
    <t>ginamarce077@yahoo.com</t>
  </si>
  <si>
    <t>61-44-101049747</t>
  </si>
  <si>
    <t>5 meses y 6 dias</t>
  </si>
  <si>
    <t>34.320.000  </t>
  </si>
  <si>
    <t xml:space="preserve">200-2023-CPS-AG-(92435)	</t>
  </si>
  <si>
    <t xml:space="preserve">FDLAN-CD-200-2023(92435)	</t>
  </si>
  <si>
    <t>https://community.secop.gov.co/Public/Tendering/OpportunityDetail/Index?noticeUID=CO1.NTC.4762454&amp;isFromPublicArea=True&amp;isModal=False</t>
  </si>
  <si>
    <t>CONDUCTOR</t>
  </si>
  <si>
    <t xml:space="preserve">Prestación de servicios de apoyo a la gestión para la conducción de los vehículos que conforman el parque automotor en propiedad o custodia del Fondo de Desarrollo Local de Antonio Nariño, y el transporte de funcionarios y contratistas para la realización de las actividades misionales de la Alcaldía Local de Antonio Nariño	</t>
  </si>
  <si>
    <t>Javier Guzman Reina</t>
  </si>
  <si>
    <t>javierguzman7124@gmail.com</t>
  </si>
  <si>
    <t>310-47-994000009405</t>
  </si>
  <si>
    <t>crsitian</t>
  </si>
  <si>
    <t xml:space="preserve">201-2023	</t>
  </si>
  <si>
    <t xml:space="preserve">FDLAN-SAMC-006-2023 (91752)	</t>
  </si>
  <si>
    <t>https://community.secop.gov.co/Public/Tendering/OpportunityDetail/Index?noticeUID=CO1.NTC.4702576&amp;isFromPublicArea=True&amp;isModal=False</t>
  </si>
  <si>
    <t xml:space="preserve">CONTRATAR LOS SERVICIOS PARA IMPLEMENTAR ACCIONES EN EL BUEN MANEJO DE RESIDUOS SÓLIDOS Y EL RECICLAJE DENTRO DE LA LOCALIDAD DE ANTONIO NARIÑO	</t>
  </si>
  <si>
    <t>O2-30-11602380000002210</t>
  </si>
  <si>
    <t xml:space="preserve">Asociación Arkambiental	</t>
  </si>
  <si>
    <t>63-44-101014321 y 63-40-101029112</t>
  </si>
  <si>
    <t>MAYRA JIMENA WILCHES</t>
  </si>
  <si>
    <t xml:space="preserve">202-2023-CPS-AG (92436)	</t>
  </si>
  <si>
    <t xml:space="preserve">FDLAN-CD-202-2023 (92436)	</t>
  </si>
  <si>
    <t>https://community.secop.gov.co/Public/Tendering/OpportunityDetail/Index?noticeUID=CO1.NTC.4766238&amp;isFromPublicArea=True&amp;isModal=False</t>
  </si>
  <si>
    <t xml:space="preserve">Prestar servicios de apoyo a la gestión al fondo de desarrollo local de Antonio Nariño en el acompañamiento a las actividades realizadas dentro de los procesos de participación local.	</t>
  </si>
  <si>
    <t xml:space="preserve">O2-30-11-60-55-70-00000-21-98	</t>
  </si>
  <si>
    <t>john numael urrego beltran</t>
  </si>
  <si>
    <t>14-46-101097699</t>
  </si>
  <si>
    <t>MAGGLY DURAN   MIGUEL NOVOA</t>
  </si>
  <si>
    <t>20236520008963   20246520000053</t>
  </si>
  <si>
    <t xml:space="preserve">203-2023-CPS-P(92371)	</t>
  </si>
  <si>
    <t xml:space="preserve">FDLAN-CD-203-2023 (92371)	</t>
  </si>
  <si>
    <t>https://community.secop.gov.co/Public/Tendering/OpportunityDetail/Index?noticeUID=CO1.NTC.4766973&amp;isFromPublicArea=True&amp;isModal=False</t>
  </si>
  <si>
    <t>calle 55 # 37a 55</t>
  </si>
  <si>
    <t xml:space="preserve">calar56@hotmail.com
</t>
  </si>
  <si>
    <t>PENSIONADO</t>
  </si>
  <si>
    <t>SEUROS DEL ESTADO SA</t>
  </si>
  <si>
    <t>18-44-101091057</t>
  </si>
  <si>
    <t>31/12//2023</t>
  </si>
  <si>
    <t>5 meses y 5 dias</t>
  </si>
  <si>
    <t>YENIS ISABEL ACEVEDO       MANUEL EDUARDO ALVAREZ</t>
  </si>
  <si>
    <t xml:space="preserve">204-2023	</t>
  </si>
  <si>
    <t xml:space="preserve">FDLAN-MC-010-2023(92391)	</t>
  </si>
  <si>
    <t xml:space="preserve">https://community.secop.gov.co/Public/Tendering/OpportunityDetail/Index?noticeUID=CO1.NTC.4729812&amp;isFromPublicArea=True&amp;isModal=False
</t>
  </si>
  <si>
    <t xml:space="preserve">"REALIZAR EL MANTENIMIENTO FITOSANITARIO A MONTO AGOTABLE, DE 200 ARBOLES JOVENES EN LOS BARRIOS PRIORIZADOS POR LA COMUNIDAD, EN LA LOCALIDAD DE ANTONIO NARIÑO"	</t>
  </si>
  <si>
    <t xml:space="preserve">O2-30-11-60-23-30-00-00-02-206	</t>
  </si>
  <si>
    <t xml:space="preserve">FUNDACION ECODES	</t>
  </si>
  <si>
    <t>AVENIDA 43 SUR # 82C - 07</t>
  </si>
  <si>
    <t>ecodesfundacion@gmail.com</t>
  </si>
  <si>
    <t>Seguros Mundiales</t>
  </si>
  <si>
    <t xml:space="preserve">FALTA CARGAR ARL, ACTA DEINICIO Y DESIGNACION DE SUPERVISION </t>
  </si>
  <si>
    <t xml:space="preserve">205-2023-CPS-P (92474)	</t>
  </si>
  <si>
    <t xml:space="preserve">FDLAN-CD-205-2023 (92474)	</t>
  </si>
  <si>
    <t>https://community.secop.gov.co/Public/Tendering/OpportunityDetail/Index?noticeUID=CO1.NTC.4771567&amp;isFromPublicArea=True&amp;isModal=False</t>
  </si>
  <si>
    <t xml:space="preserve">PRESTAR SERVICIOS PROFESIONALES PARA COORDINAR LA ARTICULACION, ASISTENCIA Y ACOMPANAMIENTO DE LOS PROCESOS DE PLANEACION LOCAL, PARA LA PROMOCION DE LA PARTICIPACION DE LAS MUJERES Y DE LA EQUIDAD DE GENERO, PARA MATERIALIZAR EN LA LOCALIDAD LAS ESTRATEGIAS DE TERRITORIALIZACION Y TRANSVERSALIZACION DE LA POLITICA PUBLICA DE MUJERES Y EQUIDAD DE GENERO, PPMYEG	</t>
  </si>
  <si>
    <t>Gloria Marcela Rey Faraco</t>
  </si>
  <si>
    <t>Seguros del estado SA</t>
  </si>
  <si>
    <t>63-46-101004738</t>
  </si>
  <si>
    <t>1. MARIA ALEJANDRA MORENO GIRALDO      2. MAGGLY DURAN    3, MIGUEL NOVOA</t>
  </si>
  <si>
    <t>20236520006733          20236520008963  20246520000053</t>
  </si>
  <si>
    <t xml:space="preserve">206-2023-CPS-P(929472)	</t>
  </si>
  <si>
    <t xml:space="preserve">FDLAN-CD-206-2023 (92472)	</t>
  </si>
  <si>
    <t>https://community.secop.gov.co/Public/Tendering/OpportunityDetail/Index?noticeUID=CO1.NTC.4773474&amp;isFromPublicArea=True&amp;isModal=False</t>
  </si>
  <si>
    <t xml:space="preserve">PRESTAR LOS SERVICIOS PROFESIONALES COMO ABOGADO PARA FORTALECER LAS ACTIVIDADES DE INSPECCIÓN, VIGILANCIA Y CONTROL DEL ÁREA DE GESTIÓN POLICIVA DEL FONDO DE DESARROLLO LOCAL DE ANTONIO NARIÑO EN COBROS PERSUASIVOS.	</t>
  </si>
  <si>
    <t xml:space="preserve">Ángela María Van Strahlen Armenta	</t>
  </si>
  <si>
    <t>KR 7 148 89</t>
  </si>
  <si>
    <t>angela.van86@gmail.com</t>
  </si>
  <si>
    <t>895-47-994000007796</t>
  </si>
  <si>
    <t xml:space="preserve">207-2023-CPS-AG-2023	</t>
  </si>
  <si>
    <t xml:space="preserve">FDLAN-CD-207-2023 (92501)	</t>
  </si>
  <si>
    <t>https://community.secop.gov.co/Public/Tendering/OpportunityDetail/Index?noticeUID=CO1.NTC.4778677&amp;isFromPublicArea=True&amp;isModal=False</t>
  </si>
  <si>
    <t>seguridad y convivencia</t>
  </si>
  <si>
    <t xml:space="preserve">Nathalia Asensio	</t>
  </si>
  <si>
    <t>CL 18 SUR 12 16</t>
  </si>
  <si>
    <t>natysav0128@gmail.com</t>
  </si>
  <si>
    <t>15-46-101035221</t>
  </si>
  <si>
    <t>4 MESES Y 22 DIAS</t>
  </si>
  <si>
    <t>2. JOSE E LADRON        3. GERMAN ENRIQUE MENDOZA</t>
  </si>
  <si>
    <t>1. 20236520007153           2. 20236520008193               2. 20236520008823</t>
  </si>
  <si>
    <t xml:space="preserve">208-2023-CPS-AG-(92473)	</t>
  </si>
  <si>
    <t xml:space="preserve">FDLAN-CD-208-2023 (92473)	</t>
  </si>
  <si>
    <t>https://community.secop.gov.co/Public/Tendering/OpportunityDetail/Index?noticeUID=CO1.NTC.4778787&amp;isFromPublicArea=True&amp;isModal=False</t>
  </si>
  <si>
    <t xml:space="preserve">APOYAR LAS LABORES DE ENTREGA Y RECIBO DE LAS COMUNICACIONES EMITIDAS O RECIBIDAS POR LAS INSPECCIONES DE POLICIA DE LA LOCALIDAD.	</t>
  </si>
  <si>
    <t>Compañía Mundial de seguros S.A.</t>
  </si>
  <si>
    <t xml:space="preserve">HOLGER ALFONSO </t>
  </si>
  <si>
    <t xml:space="preserve">209-2023 CPS-P (92438)	</t>
  </si>
  <si>
    <t xml:space="preserve">FDLANCD-209-2023 (92438)	</t>
  </si>
  <si>
    <t>https://community.secop.gov.co/Public/Tendering/OpportunityDetail/Index?noticeUID=CO1.NTC.4769612&amp;isFromPublicArea=True&amp;isModal=False</t>
  </si>
  <si>
    <t>adminsitrativa</t>
  </si>
  <si>
    <t xml:space="preserve">Apoyar jurídicamente la ejecución de las acciones requeridas para la depuración de las actuaciones administrativas que cursan en la Alcaldía Local.	</t>
  </si>
  <si>
    <t>Jenny Paola Mendivelso Duarte</t>
  </si>
  <si>
    <t>AV Calle 22 No. 89-54 Apto 302 Bloque 3_x000D_</t>
  </si>
  <si>
    <t>1. Holgert  Alfonso           2. Alma de Castro</t>
  </si>
  <si>
    <t>20236520007233   20236520006743</t>
  </si>
  <si>
    <t>edwin</t>
  </si>
  <si>
    <t xml:space="preserve">FDLAN-CD-210-2023(92431)	</t>
  </si>
  <si>
    <t xml:space="preserve">https://community.secop.gov.co/Public/Tendering/OpportunityDetail/Index?noticeUID=CO1.NTC.4769515&amp;isFromPublicArea=True&amp;isModal=False
</t>
  </si>
  <si>
    <t>sistemas</t>
  </si>
  <si>
    <t xml:space="preserve">Prestar los servicios profesionales como administrador de red brindando asistencia y soporte técnico de la infraestructura tecnológica de la Alcaldía Local, así como a los usuarios que desarrollen sus actividades en las áreas de la Alcaldía Local y Junta Administradora Local.	</t>
  </si>
  <si>
    <t xml:space="preserve">Abel Ernesto Castiblanco Duran	</t>
  </si>
  <si>
    <t xml:space="preserve">CHU-100003992	</t>
  </si>
  <si>
    <t xml:space="preserve">211-2023 CPS-P (92438)	</t>
  </si>
  <si>
    <t xml:space="preserve">FDLACD-211-2023 (92438)	</t>
  </si>
  <si>
    <t>https://community.secop.gov.co/Public/Tendering/OpportunityDetail/Index?noticeUID=CO1.NTC.4771441&amp;isFromPublicArea=True&amp;isModal=False</t>
  </si>
  <si>
    <t xml:space="preserve">Apoyar jurídicamente la ejecución de las acciones requeridas para la depuración de las actuaciones administrativas que cursan en la Alcaldía Local	</t>
  </si>
  <si>
    <t xml:space="preserve">O2-30-11-60-55-70-0000-02-189	</t>
  </si>
  <si>
    <t xml:space="preserve">KELLY MICHELLE OROZCO BARRIOS	</t>
  </si>
  <si>
    <t>carrera 99A # 70-97, interior 1 apto 403</t>
  </si>
  <si>
    <t>michellebarrios51213@gmail.com</t>
  </si>
  <si>
    <t>11-44-101205459</t>
  </si>
  <si>
    <t>ADRIANA KATERINE HERRERA</t>
  </si>
  <si>
    <t xml:space="preserve">FALTA CARGAR  DESIGNACION DE SUPERVISION </t>
  </si>
  <si>
    <t xml:space="preserve">212-2023-CPS-AG-(92435)	</t>
  </si>
  <si>
    <t xml:space="preserve">FDLAN-CD-212-2023(92435)	</t>
  </si>
  <si>
    <t>https://community.secop.gov.co/Public/Tendering/OpportunityDetail/Index?noticeUID=CO1.NTC.4771725&amp;isFromPublicArea=True&amp;isModal=False</t>
  </si>
  <si>
    <t xml:space="preserve">HECTOR GIOVANNY AYALA RODRIGUEZ	</t>
  </si>
  <si>
    <t>310-47-994000009426</t>
  </si>
  <si>
    <t>20.400.000_x000D_</t>
  </si>
  <si>
    <t>10.200.000_x000D_</t>
  </si>
  <si>
    <t xml:space="preserve">213-2023-CPS-AG-(92471)	</t>
  </si>
  <si>
    <t xml:space="preserve">FDLAN-CD-213-2023(92471)	</t>
  </si>
  <si>
    <t xml:space="preserve">Prestación de servicios técnicos de apoyo a actividades de prensa para fortalecer la generación de contenidos, piezas digitales, impresas y publicitarias así como la producción y montaje de eventos.	</t>
  </si>
  <si>
    <t xml:space="preserve">JULYAN ESTEPHEN PARRA PUERTA	</t>
  </si>
  <si>
    <t xml:space="preserve">KR 16 U 71 62 SUR
</t>
  </si>
  <si>
    <t xml:space="preserve">214-2023-P (92506)	</t>
  </si>
  <si>
    <t xml:space="preserve">FDLANCD-214-2023 (92506)	</t>
  </si>
  <si>
    <t>https://community.secop.gov.co/Public/Tendering/OpportunityDetail/Index?noticeUID=CO1.NTC.4776474&amp;isFromPublicArea=True&amp;isModal=False</t>
  </si>
  <si>
    <t xml:space="preserve">Apoyar la formulación, ejecución, seguimiento y mejora continua de las herramientas que conforman la Gestión Ambiental Institucional de la Alcaldía Local.	</t>
  </si>
  <si>
    <t xml:space="preserve">O2-30-11-60-23-80-0000-02-210	</t>
  </si>
  <si>
    <t xml:space="preserve">Mayra Jimena Wilches Gonzalez	</t>
  </si>
  <si>
    <t>14-44-101189115</t>
  </si>
  <si>
    <t xml:space="preserve">FALTA CARGAR ARL, ACTA DE INICION Y  DESIGNACION DE SUPERVISION </t>
  </si>
  <si>
    <t xml:space="preserve">215-CPS-AG(92500)	</t>
  </si>
  <si>
    <t xml:space="preserve">FDLANCD-215-2023 (92500)	</t>
  </si>
  <si>
    <t xml:space="preserve">https://community.secop.gov.co/Public/Tendering/OpportunityDetail/Index?noticeUID=CO1.NTC.4778366&amp;isFromPublicArea=True&amp;isModal=False
</t>
  </si>
  <si>
    <t xml:space="preserve">PRESTACIÓN DE SERVICIOS DE APOYO A LAS ACTIVIDADES ADMINISTRATIVAS EN CUANTO A NOTIFICACIÓN DE LA CORRESPONDENCIA GENERADA POR EL ÁREA DE GESTIÓN DEL DESARROLLO, ADMINISTRATIVA Y FINANCIERA Y ÁREA DE GESTIÓN POLICIVA DE LA ALCALDÍA DE ANTONIO NARIÑO.	</t>
  </si>
  <si>
    <t xml:space="preserve">JHON JAIRO MORENO PANIAGUA	</t>
  </si>
  <si>
    <t xml:space="preserve">CL 130 A 132 A 10
</t>
  </si>
  <si>
    <t>14-46-101097852</t>
  </si>
  <si>
    <t xml:space="preserve">1. ANA ISABEL HORTUA                     </t>
  </si>
  <si>
    <t xml:space="preserve">1. 20236520007133             </t>
  </si>
  <si>
    <t xml:space="preserve">216-2023-CPS-AG(92500)	</t>
  </si>
  <si>
    <t xml:space="preserve">FDLANCD-216-2023 (92500)	</t>
  </si>
  <si>
    <t xml:space="preserve">https://community.secop.gov.co/Public/Tendering/OpportunityDetail/Index?noticeUID=CO1.NTC.4778444&amp;isFromPublicArea=True&amp;isModal=False
</t>
  </si>
  <si>
    <t xml:space="preserve">everardo yara	</t>
  </si>
  <si>
    <t>18-46-101019754</t>
  </si>
  <si>
    <t xml:space="preserve">217-2023 CPS-AG (92475)	</t>
  </si>
  <si>
    <t xml:space="preserve">FDLANCD-217-2023(92475)	</t>
  </si>
  <si>
    <t>https://community.secop.gov.co/Public/Tendering/OpportunityDetail/Index?noticeUID=CO1.NTC.4778693&amp;isFromPublicArea=True&amp;isModal=False</t>
  </si>
  <si>
    <t>AMBIENTE</t>
  </si>
  <si>
    <t xml:space="preserve">PRESTAR SERVICIOS TÉCNICOS PARA APOYAR AL ALCALDE DE LA LOCALIDAD ANTONIO NARIÑO EN LA IMPLEMENTACIÓN DE MEJORAS A NIVEL MEDIO AMBIENTALES Y LA GESTIÓN DEL RIESGO	</t>
  </si>
  <si>
    <t xml:space="preserve">Marcela Alejandra Marín Herrera	</t>
  </si>
  <si>
    <t>CL 26 A 13 97</t>
  </si>
  <si>
    <t>alejandramarinh01@gmail.com</t>
  </si>
  <si>
    <t>18.018.000_x000D_</t>
  </si>
  <si>
    <t>YURANY ALEJANDRA ORTEGA</t>
  </si>
  <si>
    <t xml:space="preserve">del 11 de agosto al 22 de agosto </t>
  </si>
  <si>
    <t>MAGGLY DURAN  MIGUEL NOVOA</t>
  </si>
  <si>
    <t>20236520008973 20246520000053</t>
  </si>
  <si>
    <t xml:space="preserve">218-2023-CPS-P-(92535)	</t>
  </si>
  <si>
    <t xml:space="preserve">FDLAN-CD-218-2023(92535)	</t>
  </si>
  <si>
    <t>https://community.secop.gov.co/Public/Tendering/OpportunityDetail/Index?noticeUID=CO1.NTC.4778502&amp;isFromPublicArea=True&amp;isModal=False</t>
  </si>
  <si>
    <t xml:space="preserve">PRESTAR SERVICIOS PROFESIONALES PARA LA FORMULACIÓN Y ACOMPAÑAMIENTO DE LOS PROYECTOS DE INVERSIÓN DEL FONDO DE DESARROLLO LOCAL ANTONIO NARIÑO RELACIONADOS CON SEGURIDAD Y CONVIVENCIA CIUDADANA, ASÍ COMO LA IMPLEMENTACIÓN DE ESTRATEGIAS EN LA MATERIA, DE CONFORMIDAD CON LAS POLÍTICAS PUBLICAS Y LA NORMATIVIDAD VIGENTE.	</t>
  </si>
  <si>
    <t xml:space="preserve">lady catherine molano durango	</t>
  </si>
  <si>
    <t xml:space="preserve">Calle 146 a # 56-30
</t>
  </si>
  <si>
    <t>kathymoling@gmail.com</t>
  </si>
  <si>
    <t>seguro del estado</t>
  </si>
  <si>
    <t>15-46-101035185</t>
  </si>
  <si>
    <t xml:space="preserve">219-2023-CPS-P(92470)	</t>
  </si>
  <si>
    <t xml:space="preserve">FDLANCD-219-2023(92470)	</t>
  </si>
  <si>
    <t>https://community.secop.gov.co/Public/Tendering/OpportunityDetail/Index?noticeUID=CO1.NTC.4779145&amp;isFromPublicArea=True&amp;isModal=False</t>
  </si>
  <si>
    <t xml:space="preserve">Apoyar el cubrimiento de las actividades, cronogramas y agenda de la Alcaldía local a nivel interno y externo, así como la generación de contenidos periodísticos.	</t>
  </si>
  <si>
    <t xml:space="preserve">MARIA CONSUELO BELTRAN BURGOS	</t>
  </si>
  <si>
    <t>MUNDIAL DE SEGUROS SA</t>
  </si>
  <si>
    <t>20.688.000_x000D_</t>
  </si>
  <si>
    <t xml:space="preserve">220-2023-CPS-P(92436)	</t>
  </si>
  <si>
    <t xml:space="preserve">FDLANCD-220-2023(92465)	</t>
  </si>
  <si>
    <t>https://community.secop.gov.co/Public/Tendering/OpportunityDetail/Index?noticeUID=CO1.NTC.4778424&amp;isFromPublicArea=True&amp;isModal=False</t>
  </si>
  <si>
    <t xml:space="preserve">Prestar los servicios profesionales como abogado en los diversos temas contractuales que requiera el área de gestión de desarrollo del Fondo de Desarrollo Local de Antonio Nariño.	</t>
  </si>
  <si>
    <t xml:space="preserve">O2-30-11-60-12-10-00000-22-01	</t>
  </si>
  <si>
    <t xml:space="preserve">EFREY ARMANDO SANABRIA MORENO	</t>
  </si>
  <si>
    <t>SEGUROS MUNDIALES</t>
  </si>
  <si>
    <t>NB-100282833</t>
  </si>
  <si>
    <t xml:space="preserve">Emiliano Casas Salgado
</t>
  </si>
  <si>
    <t xml:space="preserve">FALTA CARGAR ARL Y DESIGNACION DE SUPERVISION </t>
  </si>
  <si>
    <t xml:space="preserve">221-2023-CPS-AG-(92501)	</t>
  </si>
  <si>
    <t xml:space="preserve">FDLAN-CD-221-2023(92501)	</t>
  </si>
  <si>
    <t>https://community.secop.gov.co/Public/Tendering/OpportunityDetail/Index?noticeUID=CO1.NTC.4778721&amp;isFromPublicArea=True&amp;isModal=False</t>
  </si>
  <si>
    <t xml:space="preserve">Prestar servicios de apoyo a la gestión del fondo de desarrollo local de Antonio Nariño en los asuntos operativos relacionados con la seguridad, la convivencia y el desarrollo de actividad económica en la localidad, con conformidad con el marco normativo aplicable en la materia.	</t>
  </si>
  <si>
    <t xml:space="preserve">310-47-994000009438	</t>
  </si>
  <si>
    <t>89.250.000_x000D_</t>
  </si>
  <si>
    <t>12.750.000 </t>
  </si>
  <si>
    <t>1. 20236520007153               2. 20236520008193           3. 20236520008823</t>
  </si>
  <si>
    <t xml:space="preserve">222-2023-CPS-AG-(92432)	</t>
  </si>
  <si>
    <t xml:space="preserve">FDLAN-CD-222-2023(92432)	</t>
  </si>
  <si>
    <t>https://community.secop.gov.co/Public/Tendering/OpportunityDetail/Index?noticeUID=CO1.NTC.4778233&amp;isFromPublicArea=True&amp;isModal=False</t>
  </si>
  <si>
    <t xml:space="preserve">PRESTACIÓN DE SERVICIOS DE APOYO A LA GESTIÓN EN LAS LABORES ASISTENCIALES DEL ÁREA DE GESTIÓN POLICIVA, PARA LOS DISTINTOS PROCEDIMIENTOS SANCIONATORIOS Y TRÁMITES ADMINISTRATIVOS QUE ADELANTA EL EQUIPO DE INSPECCIÓN, VIGILANCIA Y CONTROL DE LA ALCALDÍA LOCAL DE ANTONIO NARIÑO.	</t>
  </si>
  <si>
    <t xml:space="preserve">JUAN CASALLAS	</t>
  </si>
  <si>
    <t>aseguradora solidaria colombia</t>
  </si>
  <si>
    <t>895-47-994000007799</t>
  </si>
  <si>
    <t xml:space="preserve">223-2023-CPS-AG-(92501)	</t>
  </si>
  <si>
    <t xml:space="preserve">FDLAN-CD-223-2023(92501)	</t>
  </si>
  <si>
    <t>https://community.secop.gov.co/Public/Tendering/OpportunityDetail/Index?noticeUID=CO1.NTC.4778911&amp;isFromPublicArea=True&amp;isModal=False</t>
  </si>
  <si>
    <t>denny mauricio arago pereez</t>
  </si>
  <si>
    <t>cra 24 #  19 03 sur</t>
  </si>
  <si>
    <t>mauro1822arpe@outlook.es</t>
  </si>
  <si>
    <t>zambrano</t>
  </si>
  <si>
    <t xml:space="preserve">225-2023 CPS-P (92509)	</t>
  </si>
  <si>
    <t xml:space="preserve">FDLANCD-225-2023(92509)	</t>
  </si>
  <si>
    <t>https://community.secop.gov.co/Public/Tendering/OpportunityDetail/Index?noticeUID=CO1.NTC.4779003&amp;isFromPublicArea=True&amp;isModal=False</t>
  </si>
  <si>
    <t xml:space="preserve">PRESTAR SERVICIOS PROFESIONALES COMO ABOGADO PARA APOYAR LOS PROCEDIMIENTOS SANCIONATORIOS Y TRÁMITES ADMINISTRATIVOS QUE ADELANTA EL EQUIPO DE INSPECCIÓN, VIGILANCIA Y CONTROL DEL ÁREA DE GESTIÓN POLICIVA Y JURÍDICA DEL FONDO DE DESARROLLO LOCAL ANTONIO NARIÑO, CON OCASIÓN A LA INFRACCIÓN Y APLICACIÓN DE NORMAS POLICIVAS EN MATERIA DE PROTECCIÓN AL CONSUMIDOR, CONTROL DE CALIDAD, PRECIOS, PESAS Y MEDIDAS	</t>
  </si>
  <si>
    <t xml:space="preserve">GIOVANNY ALEXANDER CAMACHO GOMEZ	</t>
  </si>
  <si>
    <t>4 MESES Y 27 DIAS</t>
  </si>
  <si>
    <t>camilo</t>
  </si>
  <si>
    <t xml:space="preserve">226-2023 CPS-P (92539)	</t>
  </si>
  <si>
    <t xml:space="preserve">FDLANCD-226-2023(92539)	</t>
  </si>
  <si>
    <t>https://community.secop.gov.co/Public/Tendering/OpportunityDetail/Index?noticeUID=CO1.NTC.4778594&amp;isFromPublicArea=True&amp;isModal=False</t>
  </si>
  <si>
    <t xml:space="preserve">Prestación de servicios profesionales para apoyar las gestiones jurídicas que sean de la competencia del alcalde local	</t>
  </si>
  <si>
    <t>seguros de estado S.A.</t>
  </si>
  <si>
    <t>14-44-101195047</t>
  </si>
  <si>
    <t>22.575.000_x000D_</t>
  </si>
  <si>
    <t xml:space="preserve">jose Danilo Burbano Jaramillo	</t>
  </si>
  <si>
    <t xml:space="preserve">FALTA CARGAR LA ARL Y DESIGNACION </t>
  </si>
  <si>
    <t xml:space="preserve">227-2023-CPS-AG(91922)	</t>
  </si>
  <si>
    <t xml:space="preserve">FDLAN-CD-227-2023 (91922)	</t>
  </si>
  <si>
    <t xml:space="preserve">https://community.secop.gov.co/Public/Tendering/OpportunityDetail/Index?noticeUID=CO1.NTC.4779108&amp;isFromPublicArea=True&amp;isModal=False
</t>
  </si>
  <si>
    <t>dalfonso@archivogeneral.gov.co</t>
  </si>
  <si>
    <t>Aseguradora solidaria</t>
  </si>
  <si>
    <t>310-47-994000009432</t>
  </si>
  <si>
    <t xml:space="preserve">228-2023-CPS-AG-(92502)	</t>
  </si>
  <si>
    <t xml:space="preserve">FDLANCD-228-2023(92502)	</t>
  </si>
  <si>
    <t xml:space="preserve">https://community.secop.gov.co/Public/Tendering/OpportunityDetail/Index?noticeUID=CO1.NTC.4778947&amp;isFromPublicArea=True&amp;isModal=False
</t>
  </si>
  <si>
    <t>inspecciones</t>
  </si>
  <si>
    <t xml:space="preserve">APOYAR ADMINISTRATIVA Y ASISTENCIALMENTE A LAS INSPECCIONES DE POLICÍA DE LA LOCALIDAD	</t>
  </si>
  <si>
    <t xml:space="preserve">895 - 47 - 994000007800	</t>
  </si>
  <si>
    <t>12.750.000_x000D_</t>
  </si>
  <si>
    <t>carolina</t>
  </si>
  <si>
    <t xml:space="preserve">229-2023-CPS-P(92504)	</t>
  </si>
  <si>
    <t xml:space="preserve">FDLANCD-229-2023(92504)	</t>
  </si>
  <si>
    <t>https://community.secop.gov.co/Public/Tendering/OpportunityDetail/Index?noticeUID=CO1.NTC.4779045&amp;isFromPublicArea=True&amp;isModal=False</t>
  </si>
  <si>
    <t xml:space="preserve">Apoyar jurídicamente la ejecución de las acciones requeridas para el trámite e impulso procesal de las actuaciones contravencionales y/o querellas que cursen en las Inspecciones de Policía de la Localidad.	</t>
  </si>
  <si>
    <t xml:space="preserve">14-44-101189162	</t>
  </si>
  <si>
    <t>WILLIAM JAIRO CALDERON BEJARANO</t>
  </si>
  <si>
    <t xml:space="preserve">230-2023-CPS-P(92504)	</t>
  </si>
  <si>
    <t xml:space="preserve">FDLANCD-230-2023(92504)	</t>
  </si>
  <si>
    <t>https://community.secop.gov.co/Public/Tendering/OpportunityDetail/Index?noticeUID=CO1.NTC.4779047&amp;isFromPublicArea=True&amp;isModal=False</t>
  </si>
  <si>
    <t>21-46-101073716</t>
  </si>
  <si>
    <t xml:space="preserve">231-2023-CPS-P(92504)	</t>
  </si>
  <si>
    <t xml:space="preserve">FDLANCD-231-2023(92504)	</t>
  </si>
  <si>
    <t xml:space="preserve">https://community.secop.gov.co/Public/Tendering/OpportunityDetail/Index?noticeUID=CO1.NTC.4778956&amp;isFromPublicArea=True&amp;isModal=False
</t>
  </si>
  <si>
    <t>herrenogarcia23@gmail.com</t>
  </si>
  <si>
    <t xml:space="preserve">21-46-101073743	</t>
  </si>
  <si>
    <t xml:space="preserve">234-2023-CPS-P-(92503)	</t>
  </si>
  <si>
    <t xml:space="preserve">FDLAN-CD-234-2023 (92473)	</t>
  </si>
  <si>
    <t>https://community.secop.gov.co/Public/Tendering/OpportunityDetail/Index?noticeUID=CO1.NTC.4779137&amp;isFromPublicArea=True&amp;isModal=False</t>
  </si>
  <si>
    <t xml:space="preserve">Prestar servicios profesionales para apoyar la ejecución, supervisión, seguimiento, cierre y/o liquidación de los procesos contractuales de la localidad de Antonio Nariño	</t>
  </si>
  <si>
    <t>Miguel Novoa</t>
  </si>
  <si>
    <t xml:space="preserve"> AK 12 A 2 56 SUR</t>
  </si>
  <si>
    <t>AEGURADORA SOLIDARIA</t>
  </si>
  <si>
    <t>310-47-994000009431</t>
  </si>
  <si>
    <t>270/7/2024</t>
  </si>
  <si>
    <t xml:space="preserve">1. Francisco Ivan Fuentes  2. ANA ISABEL HORTUA  </t>
  </si>
  <si>
    <t>20236520007383   20236520009643</t>
  </si>
  <si>
    <t xml:space="preserve">234-2023-CPS-AG(92507)	</t>
  </si>
  <si>
    <t xml:space="preserve">FDLANCD-234-2023(92507)		</t>
  </si>
  <si>
    <t>https://community.secop.gov.co/Public/Tendering/OpportunityDetail/Index?noticeUID=CO1.NTC.4779041&amp;isFromPublicArea=True&amp;isModal=False</t>
  </si>
  <si>
    <t>GESTIÓN DOCUMENTAL</t>
  </si>
  <si>
    <t>17-44-101211502</t>
  </si>
  <si>
    <t xml:space="preserve">236-2023-CPS-AG(92525)	</t>
  </si>
  <si>
    <t xml:space="preserve">FDLANCD-236-2023(92525)	</t>
  </si>
  <si>
    <t>https://community.secop.gov.co/Public/Tendering/OpportunityDetail/Index?noticeUID=CO1.NTC.4778968&amp;isFromPublicArea=True&amp;isModal=False</t>
  </si>
  <si>
    <t>participación</t>
  </si>
  <si>
    <t xml:space="preserve">PRESTAR SERVICIOS PROFESIONALES A LA ALCALDÍA LOCAL DE ANTONIO NARIÑO EN LA PROMOCIÓN, ACOMPAÑAMIENTO Y ARTICULACIÓN A PROCESOS COMUNITARIOS Y APOYAR LA REALIZACIÓN DE LAS ACTIVIDADES EN INSTANCIAS DE PARTICIPACIÓN LOCAL.	</t>
  </si>
  <si>
    <t xml:space="preserve">Natalia Rodriguez CEDIDO A SANDRA JEANNETHE ROPERO PARDO	</t>
  </si>
  <si>
    <t>natalia.rodriguez07@hotmail.com</t>
  </si>
  <si>
    <t>15-46-101035789</t>
  </si>
  <si>
    <t xml:space="preserve">SANDRA JEANNETHE ROPERO PARDO	</t>
  </si>
  <si>
    <t>1. MARIA ALEJANDRA MORENO                            2. MAGGLY DURAN   3, MIGUEL NOVOA</t>
  </si>
  <si>
    <t>2023520007143   20236520008973  20246520000053</t>
  </si>
  <si>
    <t xml:space="preserve">237-2023-CPS-P(92438)	</t>
  </si>
  <si>
    <t xml:space="preserve">FDLAN-CD-237-2023(92438)	</t>
  </si>
  <si>
    <t>https://community.secop.gov.co/Public/Tendering/OpportunityDetail/Index?noticeUID=CO1.NTC.4778791&amp;isFromPublicArea=True&amp;isModal=False</t>
  </si>
  <si>
    <t>juridica</t>
  </si>
  <si>
    <t>CL 13 A SUR 18 A 57</t>
  </si>
  <si>
    <t>EMSANAR</t>
  </si>
  <si>
    <t>3697881-4</t>
  </si>
  <si>
    <t>Alma de Castro</t>
  </si>
  <si>
    <t>FALTA CARGAR LA DESIGNACION DE SUPERVISION</t>
  </si>
  <si>
    <t xml:space="preserve">238-2023-CPS-AG-(92519 )	</t>
  </si>
  <si>
    <t xml:space="preserve">FDLAN-CD-238-2023(92519)	</t>
  </si>
  <si>
    <t>https://community.secop.gov.co/Public/Tendering/OpportunityDetail/Index?noticeUID=CO1.NTC.4779120&amp;isFromPublicArea=True&amp;isModal=False</t>
  </si>
  <si>
    <t xml:space="preserve">Prestar servicios de apoyo a la gestión a la Alcaldía Local de Antonio Nariño en el seguimiento a casos de violencia intrafamiliar y sexual en poblaciones vulnerables, así como en los procesos de participación ciudadana en la localidad	</t>
  </si>
  <si>
    <t>Lizeth Dayana Rubiano Pulido CEDIDO JULIAN SANTIAGO GUANUMEN</t>
  </si>
  <si>
    <t>18-46-101019784</t>
  </si>
  <si>
    <t xml:space="preserve">JULIAN SANTIAGO GUANUMÉN	</t>
  </si>
  <si>
    <t>2023520007143   20236520008973   20246520000053</t>
  </si>
  <si>
    <t>ZAMBRANO</t>
  </si>
  <si>
    <t xml:space="preserve">239-2023-CPS-P(92508)	</t>
  </si>
  <si>
    <t xml:space="preserve">FDLAN-CD-239-2023 (92508)	</t>
  </si>
  <si>
    <t>https://community.secop.gov.co/Public/Tendering/OpportunityDetail/Index?noticeUID=CO1.NTC.4778951&amp;isFromPublicArea=True&amp;isModal=False</t>
  </si>
  <si>
    <t xml:space="preserve">APOYAR TÉCNICAMENTE LAS DISTINTAS ETAPAS DE LOS PROCESOS DE COMPETENCIA DE LAS INSPECCIONES DE POLICÍA DE LA LOCALIDAD, SEGÚN REPARTO.	</t>
  </si>
  <si>
    <t>davidingcivil@gmail.com</t>
  </si>
  <si>
    <t>CHU-100004172</t>
  </si>
  <si>
    <t>cristian</t>
  </si>
  <si>
    <t xml:space="preserve">240-2023 CPS-P(92479)	</t>
  </si>
  <si>
    <t xml:space="preserve">FDLAN-CD-240-2023 (92479)	</t>
  </si>
  <si>
    <t>https://community.secop.gov.co/Public/Tendering/OpportunityDetail/Index?noticeUID=CO1.NTC.4779058&amp;isFromPublicArea=True&amp;isModal=False</t>
  </si>
  <si>
    <t xml:space="preserve">Prestar servicios profesionales a la alcaldía local de Antonio Nariño en la promoción, acompañamiento y articulación a procesos comunitarios y apoyar la realización de las actividades en instancias de participación local.	</t>
  </si>
  <si>
    <t>Lina Maria Coronado Coronado</t>
  </si>
  <si>
    <t xml:space="preserve"> PORVENIR</t>
  </si>
  <si>
    <t>18-46-101019761</t>
  </si>
  <si>
    <t xml:space="preserve">242-2023-CPS-P(92508)	</t>
  </si>
  <si>
    <r>
      <rPr>
        <sz val="8"/>
        <color rgb="FF000000"/>
        <rFont val="Times New Roman"/>
        <family val="1"/>
      </rPr>
      <t>FDLANCD-242-2023</t>
    </r>
    <r>
      <rPr>
        <sz val="8"/>
        <color rgb="FFFF0000"/>
        <rFont val="Times New Roman"/>
        <family val="1"/>
      </rPr>
      <t>(85404)</t>
    </r>
    <r>
      <rPr>
        <sz val="8"/>
        <color rgb="FF000000"/>
        <rFont val="Times New Roman"/>
        <family val="1"/>
      </rPr>
      <t xml:space="preserve">	</t>
    </r>
  </si>
  <si>
    <t>https://community.secop.gov.co/Public/Tendering/OpportunityDetail/Index?noticeUID=CO1.NTC.4779148&amp;isFromPublicArea=True&amp;isModal=False</t>
  </si>
  <si>
    <t xml:space="preserve">Apoyar técnicamente las distintas etapas de los procesos de competencia de las Inspecciones de Policía de la Localidad, según reparto.	</t>
  </si>
  <si>
    <t>310-47-994000009441</t>
  </si>
  <si>
    <t xml:space="preserve">Daniel Rodrigo Aristizabal  </t>
  </si>
  <si>
    <t xml:space="preserve">243-2023-CPS-AG(92501)	</t>
  </si>
  <si>
    <t xml:space="preserve">FDLANCD-243-2023(92501)	</t>
  </si>
  <si>
    <t>https://community.secop.gov.co/Public/Tendering/OpportunityDetail/Index?noticeUID=CO1.NTC.4778974&amp;isFromPublicArea=True&amp;isModal=False</t>
  </si>
  <si>
    <t xml:space="preserve">Prestar servicios de apoyo a la gestión del fondo de desarrollo local de Antonio Nariño en los asuntos operativos relacionados con la seguridad, la convivencia y el desarrollo de actividad económica en la localidad, de conformidad con el marco normativo aplicable en la materia. de acuerdo con lo contemplado en el(los) proyecto(s) 2189 --- ACCIONES DE INSPECCIÓN, VIGILANCIA Y CONTROL.	</t>
  </si>
  <si>
    <t>CARLOS ARTURO RODRIGUEZ PARDO</t>
  </si>
  <si>
    <t>carodriguez40@yahoo.com</t>
  </si>
  <si>
    <t>717 / 748</t>
  </si>
  <si>
    <t>04/08/2023   14/08/2023</t>
  </si>
  <si>
    <t>12.275.000 -  475000</t>
  </si>
  <si>
    <t xml:space="preserve">244-2023-CPS-P(92520)	</t>
  </si>
  <si>
    <t>FDLANCD-244-2023(92520)</t>
  </si>
  <si>
    <t>https://community.secop.gov.co/Public/Tendering/OpportunityDetail/Index?noticeUID=CO1.NTC.4779223&amp;isFromPublicArea=True&amp;isModal=False</t>
  </si>
  <si>
    <t xml:space="preserve">Prestar los servicios profesionales para apoyar el diseño de piezas gráficas, realización, dirección, producción y edición de material videográfico, manejo de redes y cubrimiento de eventos del Teatro Villa Mayor de acuerdo con lo contemplado en el(los) proyecto(s) 2198 --- ACCIONES PARA EL FORTALECIMIENTO INSTITUCIONAL.	</t>
  </si>
  <si>
    <t xml:space="preserve">Calle 7 norte #2e-86 </t>
  </si>
  <si>
    <t>cafuagudelo@gmail.com</t>
  </si>
  <si>
    <t xml:space="preserve">96-46-101014769	</t>
  </si>
  <si>
    <t>juliana</t>
  </si>
  <si>
    <t xml:space="preserve">246-2023	</t>
  </si>
  <si>
    <t xml:space="preserve">FDLAN-CD-246-2023(92503)	</t>
  </si>
  <si>
    <t>https://community.secop.gov.co/Public/Tendering/OpportunityDetail/Index?noticeUID=CO1.NTC.4779064&amp;isFromPublicArea=True&amp;isModal=False</t>
  </si>
  <si>
    <t>OBLIGACIONES POR PAGAR</t>
  </si>
  <si>
    <t xml:space="preserve">Prestar servicios profesionales para apoyar la ejecución, supervisión, seguimiento, cierre y/o liquidación de los procesos contractuales de la localidad de Antonio Nariño.	</t>
  </si>
  <si>
    <t>CHU100004356</t>
  </si>
  <si>
    <t xml:space="preserve">ANA ISABEL HORTUA, </t>
  </si>
  <si>
    <t>FALTA CARGAR LA ARL Y DESIGNACION DE SUPERVISION</t>
  </si>
  <si>
    <t xml:space="preserve">247-2023	</t>
  </si>
  <si>
    <t>FDLAN-SASI-004-2023</t>
  </si>
  <si>
    <t>https://community.secop.gov.co/Public/Tendering/OpportunityDetail/Index?noticeUID=CO1.NTC.4716956&amp;isFromPublicArea=True&amp;isModal=False</t>
  </si>
  <si>
    <t>Selección abreviada subasta inversa</t>
  </si>
  <si>
    <t xml:space="preserve">COMPRAR Y SUMINISTRAR LOS DIFERENTES ELEMENTOS MATERIALES Y DIDACTICOS PARA LA DOTACIÓN DE LOS JARDINES INFANTILES DE LA ALCALDIA LOCAL DE ANTONIO NARIÑO	</t>
  </si>
  <si>
    <t xml:space="preserve">O2-30-11-60-10-60-00-00-02-192	</t>
  </si>
  <si>
    <t xml:space="preserve">	ACIERTO EMPRESARIAL 7 S.A.S.</t>
  </si>
  <si>
    <t>CALLE 75 A # 24-28 P3</t>
  </si>
  <si>
    <t>acierto.e7sas@gmail.com</t>
  </si>
  <si>
    <t>NB-100275595</t>
  </si>
  <si>
    <t>HERNANDO NICOLAS MOLANO  DAVID ALEJANDRO ROJAS, LADY ALEJANDRA CASTILLO, WALFREDO GAMEZ,HELENA PATRICIA RAMIREZ  LISDANIA GORDILLO</t>
  </si>
  <si>
    <t>20236520007373   20246520001583   20246520004393   20246520006693   20246520010833   20256520001543</t>
  </si>
  <si>
    <t xml:space="preserve">248-2023-CPS-P(93533)	</t>
  </si>
  <si>
    <t xml:space="preserve">FDLANCD-248-2023(93533)	</t>
  </si>
  <si>
    <t>https://community.secop.gov.co/Public/Tendering/OpportunityDetail/Index?noticeUID=CO1.NTC.4824138&amp;isFromPublicArea=True&amp;isModal=False</t>
  </si>
  <si>
    <t xml:space="preserve">PRESTAR LOS SERVICIOS PROFESIONALES ESPECIALIZADOS AL DESPACHO DEL ALCALDE LOCAL DE ANTONIO NARIÑO EN EL ACOMPAÑAMIENTO Y FORTALECIMIENTO INTERINSTITUCIONAL, ASÍ COMO LA PROMOCIÓN Y DIFUSIÓN ECONÓMICA, AMBIENTAL Y TURÍSTICA DE LA LOCALIDAD.	</t>
  </si>
  <si>
    <t>LEIVER ALEXIS MORENO GUZMÁN</t>
  </si>
  <si>
    <t>Carrera 15#68-31 apt 216_x000D_</t>
  </si>
  <si>
    <t>leiveralexis@gmail.com</t>
  </si>
  <si>
    <t>Mundial de seguros</t>
  </si>
  <si>
    <t xml:space="preserve">2190
</t>
  </si>
  <si>
    <t xml:space="preserve">965
</t>
  </si>
  <si>
    <t xml:space="preserve">2023-12-31
</t>
  </si>
  <si>
    <t xml:space="preserve">5.000.000
</t>
  </si>
  <si>
    <t xml:space="preserve">489
</t>
  </si>
  <si>
    <t xml:space="preserve">249-2023-CPS-P(93534)	</t>
  </si>
  <si>
    <t xml:space="preserve">FDLANCD-249-2023(93534)	</t>
  </si>
  <si>
    <t>https://community.secop.gov.co/Public/Tendering/OpportunityDetail/Index?noticeUID=CO1.NTC.4824260&amp;isFromPublicArea=True&amp;isModal=False</t>
  </si>
  <si>
    <t xml:space="preserve">RESTAR LOS SERVICIOS PROFESIONALES JURIDICOS ESPECIALIZADOS AL FONDO DE DESARROLLO LOCAL DE ANTONIO NARIÑO EN LOS ASUNTOS CONSTITUCIONALES, LEGALES Y REGLAMENTARIOS DE SU COMPETENCIA PARA LA VIGENCIA 2023.	</t>
  </si>
  <si>
    <t>Jorge Lino Macheta Téllez</t>
  </si>
  <si>
    <t>KR 8 A 153 51</t>
  </si>
  <si>
    <t>memphijo@gmail.com</t>
  </si>
  <si>
    <t>SOLIDARIA DE COLOMBIA</t>
  </si>
  <si>
    <t>340 47 994000047784</t>
  </si>
  <si>
    <t xml:space="preserve">470
</t>
  </si>
  <si>
    <t xml:space="preserve">2024-01-31
</t>
  </si>
  <si>
    <t>$ 3.750.000</t>
  </si>
  <si>
    <t xml:space="preserve"> $ 46.750.000,00 
</t>
  </si>
  <si>
    <t xml:space="preserve">250-2023-CPS-P(93534)	</t>
  </si>
  <si>
    <t xml:space="preserve">FDLANCD-250-2023(93536)	</t>
  </si>
  <si>
    <t>https://community.secop.gov.co/Public/Tendering/OpportunityDetail/Index?noticeUID=CO1.NTC.4824410&amp;isFromPublicArea=True&amp;isModal=False</t>
  </si>
  <si>
    <t xml:space="preserve">PRESTAR LOS SERVICIOS PROFESIONALES PARA LA ORIENTACIÓN ESTRATÉGICA Y OPERATIVA DEL PROYECTO DE INVERSIÓN DE INVERSIÓN 2186 ACCIONES PARA EL MEJORAMIENTO DE LA MALLA VIAL Y EL ESPACIO PÚBLICO EN LA LOCALIDAD DE ANTONIO NARIÑO.	</t>
  </si>
  <si>
    <t xml:space="preserve">O2-30-11-60-44-90-00000-21-86	</t>
  </si>
  <si>
    <t>Jacqueline Friede</t>
  </si>
  <si>
    <t xml:space="preserve">CALLE 128 No 18-85 APTO 201
</t>
  </si>
  <si>
    <t>jacquelinefriede@hotmail.com</t>
  </si>
  <si>
    <t xml:space="preserve">17-44-101211627	</t>
  </si>
  <si>
    <t>28.400.000_x000D_</t>
  </si>
  <si>
    <t xml:space="preserve">251-2023-CPS-P(92469)	</t>
  </si>
  <si>
    <t xml:space="preserve">FDLANCD-251-2023(92469)	</t>
  </si>
  <si>
    <t>https://community.secop.gov.co/Public/Tendering/OpportunityDetail/Index?noticeUID=CO1.NTC.4841017&amp;isFromPublicArea=True&amp;isModal=False</t>
  </si>
  <si>
    <t>calidad</t>
  </si>
  <si>
    <t xml:space="preserve">APOYAR TÉCNICAMENTE A LOS RESPONSABLES E INTEGRANTES DE LOS PROCESOS EN LA IMPLEMENTACIÓN DE HERRAMIENTAS DE GESTIÓN, SIGUIENDO LOS LINEAMIENTOS METODOLÓGICOS ESTABLECIDOS POR LA OFICINA ASESORA DE PLANEACIÓN DE LA SECRETARÍA DISTRITAL DE GOBIERNO.	</t>
  </si>
  <si>
    <t>NB- 100277154</t>
  </si>
  <si>
    <t>19.560.000_x000D_</t>
  </si>
  <si>
    <t xml:space="preserve">252-2023-CPS-AG(92468)	</t>
  </si>
  <si>
    <t xml:space="preserve">FDLANCD-252-2023(92468)	</t>
  </si>
  <si>
    <t>https://community.secop.gov.co/Public/Common/GoogleReCaptcha/Index?previousUrl=https%3a%2f%2fcommunity.secop.gov.co%2fPublic%2fTendering%2fOpportunityDetail%2fIndex%3fnoticeUID%3dCO1.NTC.4856873%26isFromPublicArea%3dTrue%26isModal%3dFalse</t>
  </si>
  <si>
    <t xml:space="preserve">Prestación de servicios de apoyo en la ejecución de actividades administrativas y operativas adelantadas en la Junta Administradora Local de Antonio Nariño.	</t>
  </si>
  <si>
    <t>11-04-101206545</t>
  </si>
  <si>
    <t xml:space="preserve"> $13.515.000
</t>
  </si>
  <si>
    <t>$1.275.000</t>
  </si>
  <si>
    <t xml:space="preserve">469
</t>
  </si>
  <si>
    <t>$1,250.000</t>
  </si>
  <si>
    <t xml:space="preserve">JOSE ENRIQUE LADRON </t>
  </si>
  <si>
    <t xml:space="preserve">253-2023-CPS-P(92433)	</t>
  </si>
  <si>
    <t xml:space="preserve">FDLANCD-253-2023(92433)	</t>
  </si>
  <si>
    <t>https://community.secop.gov.co/Public/Tendering/OpportunityDetail/Index?noticeUID=CO1.NTC.4840827&amp;isFromPublicArea=True&amp;isModal=False</t>
  </si>
  <si>
    <t xml:space="preserve">Apoyar técnicamente las distintas etapas de los procesos de competencia de la Alcaldía Local para la depuración de actuaciones administrativas.	</t>
  </si>
  <si>
    <t>14-46-101098662</t>
  </si>
  <si>
    <t xml:space="preserve">254-2023 -CPS-AG(92476)	</t>
  </si>
  <si>
    <t xml:space="preserve">FDLANCD-254-2023(92476)	</t>
  </si>
  <si>
    <t>https://community.secop.gov.co/Public/Tendering/OpportunityDetail/Index?noticeUID=CO1.NTC.4840742&amp;isFromPublicArea=True&amp;isModal=False</t>
  </si>
  <si>
    <t xml:space="preserve">PRESTACION DE SERVICIOS DE APOYO A LA GESTION COMO AUXILAR PARA LA TRANSCRIPCION DE LAS ACTAS QUE EXPIDA LA JUNTA ADMINISTRADORA LOCAL DE ANTONIO NARIÑO	</t>
  </si>
  <si>
    <t>17-44-101211694</t>
  </si>
  <si>
    <t xml:space="preserve">255-2023 CPS-AG(92510)	</t>
  </si>
  <si>
    <t xml:space="preserve">FDLAN-CD-255-2023(92510)	</t>
  </si>
  <si>
    <t>https://community.secop.gov.co/Public/Tendering/OpportunityDetail/Index?noticeUID=CO1.NTC.4854108&amp;isFromPublicArea=True&amp;isModal=False</t>
  </si>
  <si>
    <t>ALMACEN</t>
  </si>
  <si>
    <t xml:space="preserve">PRESTACIÓN DE SERVICIOS PARA APOYAR LA GESTIÓN Y EJECUCIÓN DE ACTIVIDADES ADMINISTRATIVAS Y OPERATIVAS QUE SE ADELANTAN EN EL ÁREA DE GESTIÓN DEL DESARROLLO, ADMINISTRATIVA Y FINANCIERA DE LA ALCALDÍA LOCAL DE ANTONIO NARIÑO	</t>
  </si>
  <si>
    <t>FREDY GILBERTO BARAHONA   MIGUEL FEDERICO NOVOA</t>
  </si>
  <si>
    <t>2023652007493 20246520000053</t>
  </si>
  <si>
    <t xml:space="preserve">256-2023-CPS-P-(92530 )	</t>
  </si>
  <si>
    <t xml:space="preserve">FDLAN-CD-256-2023(92530)	</t>
  </si>
  <si>
    <t>https://community.secop.gov.co/Public/Tendering/OpportunityDetail/Index?noticeUID=CO1.NTC.4856501&amp;isFromPublicArea=True&amp;isModal=False</t>
  </si>
  <si>
    <t xml:space="preserve">Prestar servicios profesionales, para apoyar la formulación, ejecución, supervisión, seguimiento, cierre y/o liquidación de los procesos contractuales que den respuesta al proyecto de inversión 2191 de la Localidad de Antonio Nariño.	</t>
  </si>
  <si>
    <t>Jaime Andrés Salazar Ladino</t>
  </si>
  <si>
    <t>11-44-101206590</t>
  </si>
  <si>
    <t>4 meses y 8 dias</t>
  </si>
  <si>
    <t>128</t>
  </si>
  <si>
    <t>LIZETH PALACIOS</t>
  </si>
  <si>
    <t xml:space="preserve">257-2023-CPS-P-(92501)	</t>
  </si>
  <si>
    <t xml:space="preserve">FDLAN-CD-257-2023 (92501)	</t>
  </si>
  <si>
    <t>https://community.secop.gov.co/Public/Tendering/OpportunityDetail/Index?noticeUID=CO1.NTC.4857814&amp;isFromPublicArea=True&amp;isModal=False</t>
  </si>
  <si>
    <t xml:space="preserve">Prestar servicios de apoyo a la gestión del fondo de desarrollo local de Antonio Nariño en los asuntos operativos relacionados con la seguridad, la convivencia y el desarrollo de actividad económica en la localidad, de conformidad con el marco normativo aplicable en la materia.	</t>
  </si>
  <si>
    <t>CARLOS ALBERTO FONSECA DUARTE</t>
  </si>
  <si>
    <t>KR 12 A 2 31 SUR</t>
  </si>
  <si>
    <t>3507914236_x000D_</t>
  </si>
  <si>
    <t>latiendacg@gmail.com</t>
  </si>
  <si>
    <t>Seguros Del Estado</t>
  </si>
  <si>
    <t>15-46-101035589</t>
  </si>
  <si>
    <t>4 meses y 13 dias</t>
  </si>
  <si>
    <t>133</t>
  </si>
  <si>
    <t>1. GERMAN MENDOZA                   2. JOSE E LADRON</t>
  </si>
  <si>
    <t>20236520007483  20236520008193</t>
  </si>
  <si>
    <t xml:space="preserve">259-2023 -CPS-AG(92481)	</t>
  </si>
  <si>
    <t xml:space="preserve">FDLANCD-259-2023(92481)	</t>
  </si>
  <si>
    <t>https://community.secop.gov.co/Public/Tendering/OpportunityDetail/Index?noticeUID=CO1.NTC.4859117&amp;isFromPublicArea=True&amp;isModal=False</t>
  </si>
  <si>
    <t>CALIDAD</t>
  </si>
  <si>
    <t xml:space="preserve">PRESTACIÓN DE SERVICIOS TÉCNICOS PARA EJECUTAR ACTIVIDADES DE SEGUIMIENTO, CONTROL E IMPLEMENTACIÓN DEL SISTEMA DE GESTIÓN DE SEGURIDAD Y SALUD EN EL TRABAJO SG-SST DEL FONDO DE DESARROLLO LOCAL DE ANTONIO NARIÑO	</t>
  </si>
  <si>
    <t>Anderson Steven Torres Hernández</t>
  </si>
  <si>
    <t>KR 12 A 2 56 SUR</t>
  </si>
  <si>
    <t>alejo32173@gmail.com_x000D_</t>
  </si>
  <si>
    <t>Seguros del estado s.a</t>
  </si>
  <si>
    <t>15-46-101035590</t>
  </si>
  <si>
    <t xml:space="preserve">260-2023	</t>
  </si>
  <si>
    <t xml:space="preserve">FDLAN-LP-001-2023	</t>
  </si>
  <si>
    <t>https://community.secop.gov.co/Public/Tendering/OpportunityDetail/Index?noticeUID=CO1.NTC.4674879&amp;isFromPublicArea=True&amp;isModal=False</t>
  </si>
  <si>
    <t>Licitación pública (Obra pública)</t>
  </si>
  <si>
    <t xml:space="preserve">REALIZAR A TRAVÉS DEL SISTEMA DE PRECIOS UNITARIOS FIJOS Y A MONTO AGOTABLE, LAS ACTIVIDADES DE CONSERVACIÓN (MANTENIMIENTO, PARCHEO, BACHEO, RECONSTRUCCIÓN O REHABILITACIÓN) DE LA MALLA VIAL Y DEL ESPACIO PÚBLICO PRIORIZADOS POR EL FONDO DE DESARROLLO LOCAL DE ANTONIO NARIÑO PARA EL CUMPLIMIENTO DE LAS METAS DEFINIDAS EN LA VIGENCIA 2023	</t>
  </si>
  <si>
    <t>CONSORCIO VIAL INNFRANARIÑO</t>
  </si>
  <si>
    <t xml:space="preserve">CALLE 26 59 41 PISO 7 </t>
  </si>
  <si>
    <t>avilaperilladl@gmail.com</t>
  </si>
  <si>
    <t>NB-100270076</t>
  </si>
  <si>
    <t>8</t>
  </si>
  <si>
    <t>240</t>
  </si>
  <si>
    <t xml:space="preserve">261-2023	</t>
  </si>
  <si>
    <t xml:space="preserve">FDLAN-SASI-005-2023(92450)	</t>
  </si>
  <si>
    <t>Selección abreviada inversa subasta</t>
  </si>
  <si>
    <t xml:space="preserve">"CONTRATAR A MONTO AGOTABLE EL SUMINISTRO DE MATERIALES Y ELEMENTOS NECESARIOS PARA REALIZAR ACCIONES DE ACUPUNTURA URBANA EN EL ESPACIO PÚBLICO DE LA LOCALIDAD DE ANTONIO NARIÑO"	</t>
  </si>
  <si>
    <t xml:space="preserve">O2-30-11-60-44-90-00000-2186	</t>
  </si>
  <si>
    <t>COMPAÑIA MAYFER SB SAS</t>
  </si>
  <si>
    <t>CARRERA 78 NO 1 17</t>
  </si>
  <si>
    <t>COMAYFERSANTABARBARA@GMAIL.COM</t>
  </si>
  <si>
    <t>14-46-101099693 Y 14-54-101006760</t>
  </si>
  <si>
    <t>5</t>
  </si>
  <si>
    <t>150</t>
  </si>
  <si>
    <t>DANIELA DUARTE   JUAN JOSE LONDOÑO</t>
  </si>
  <si>
    <t>20236520008143   20246520001243</t>
  </si>
  <si>
    <t>NO TIENE NADA CARGADO</t>
  </si>
  <si>
    <t xml:space="preserve">262-2023	</t>
  </si>
  <si>
    <t xml:space="preserve">FDLAN-SAMC-008-2023(90427)	</t>
  </si>
  <si>
    <t xml:space="preserve">https://community.secop.gov.co/Public/Tendering/OpportunityDetail/Index?noticeUID=CO1.NTC.4782194&amp;isFromPublicArea=True&amp;isModal=False
</t>
  </si>
  <si>
    <t>PROPUESTA CONVIEST SAS - FDLAN-SAMC-008-2023 - ALCALDIA LOCAL DE ANTONIO NARIÑO</t>
  </si>
  <si>
    <t xml:space="preserve">COMPRA E INSTALACIÓN DE ALARMAS COMUNITARIAS COMO ESTRATEGIA PARA EL FORTALECIMIENTO DE LOS MECANISMOS DE SEGURIDAD DE LA LOCALIDAD DE ANTONIO NARIÑO	</t>
  </si>
  <si>
    <t xml:space="preserve">O2-30-11-60-34-80-00-00-02-184	</t>
  </si>
  <si>
    <t>Conviest</t>
  </si>
  <si>
    <t>Transversal 55B No. 114A – 65</t>
  </si>
  <si>
    <t>conviest@gmail.com</t>
  </si>
  <si>
    <t>33-46-101053477</t>
  </si>
  <si>
    <t>2</t>
  </si>
  <si>
    <t>60</t>
  </si>
  <si>
    <t>42 Y 2 MESES</t>
  </si>
  <si>
    <t>LADY MOLANO   HUGO OÑATE, DIEGO MARTINEZ, JULIAN STEVEN MONTOYA</t>
  </si>
  <si>
    <t>20236520008133   20246520000073   20246520004433   20256520001513</t>
  </si>
  <si>
    <t xml:space="preserve">263-2023	</t>
  </si>
  <si>
    <t xml:space="preserve">FDLAN-SAMC-009-2023	</t>
  </si>
  <si>
    <t>https://community.secop.gov.co/Public/Tendering/OpportunityDetail/Index?noticeUID=CO1.NTC.4780190&amp;isFromPublicArea=True&amp;isModal=False</t>
  </si>
  <si>
    <t xml:space="preserve">CAPACITAR A LA COMUNIDAD EN PROCESOS DE INTERVENCIÓN, CUIDADO Y MANTENIMIENTO DE JARDINERÍA Y ZONAS VERDES EN LOS PUNTOS PRIORIZADOS DE LA LOCALIDAD DE ANTONIO NARIÑO, INCENTIVANDO LA APROPIACIÓN CIUDADANA DE LOS ESPACIOS PÚBLICOS A FIN DE REALIZAR LA INTERVENCIÓN DE 75M2 DE ZONAS VERDES Y JARDINES	</t>
  </si>
  <si>
    <t>ASESOL</t>
  </si>
  <si>
    <t>Calle 12C # 7 - 33 Ofc. 506</t>
  </si>
  <si>
    <t>asesorias.especializadas@yahoo.es</t>
  </si>
  <si>
    <t>14-44-101193184</t>
  </si>
  <si>
    <t>3</t>
  </si>
  <si>
    <t>90</t>
  </si>
  <si>
    <t>GILMAR ANDRES CUESTA PALACIOS  JUNYOR GUILLERMO SALAMANCA</t>
  </si>
  <si>
    <t>20236520008173  20246520000683</t>
  </si>
  <si>
    <t>FALTA CARGAR ACTA DE NICIO</t>
  </si>
  <si>
    <t>CAMILO</t>
  </si>
  <si>
    <t xml:space="preserve">264-2023-CPS-AG (93954)	</t>
  </si>
  <si>
    <t xml:space="preserve">FDLANCD-264-2023(93954)	</t>
  </si>
  <si>
    <t>https://community.secop.gov.co/Public/Tendering/OpportunityDetail/Index?noticeUID=CO1.NTC.4956251&amp;isFromPublicArea=True&amp;isModal=False</t>
  </si>
  <si>
    <t xml:space="preserve">PRESTAR SERVICIOS DE APOYO A LA GESTIÓN DEL FONDO DE DESARROLLO LOCAL DE ANTONIO NARIÑO EN LOS ASUNTOS OPERATIVOS RELACIONES CON LA SEGURIDAD, LA CONVIVENCIA Y EL DESARROLLO DE ACTIVIDAD ECONÓMICA EN LA LOCALIDAD, DE CONFORMIDAD CON EL MARCO NORMATIVO APLICABLE EN LA MATERIA	</t>
  </si>
  <si>
    <t xml:space="preserve">belsy marcela chala sorza
</t>
  </si>
  <si>
    <t>Calle 134 No. 50-45, Interior 1, Apto 401</t>
  </si>
  <si>
    <t>marcelacsorza@gmail.com</t>
  </si>
  <si>
    <t>380 47 994000138114</t>
  </si>
  <si>
    <t>3 MESES Y 16 DIAS</t>
  </si>
  <si>
    <t xml:space="preserve">106 </t>
  </si>
  <si>
    <t>GERMAN MENDOZA</t>
  </si>
  <si>
    <t xml:space="preserve">265-2023-CPS-AG-93968	</t>
  </si>
  <si>
    <t xml:space="preserve">FDLAN-CD-265-2023 (93968)	</t>
  </si>
  <si>
    <t>https://community.secop.gov.co/Public/Tendering/OpportunityDetail/Index?noticeUID=CO1.NTC.4955829&amp;isFromPublicArea=True&amp;isModal=False</t>
  </si>
  <si>
    <t xml:space="preserve">Prestar servicios de apoyo al fondo de desarrollo local de Antonio Nariño en los diferentes trámites requeridos por las entidades distritales y/o locales en los procesos de planeación.	</t>
  </si>
  <si>
    <t>CL 25 SUR 8 24</t>
  </si>
  <si>
    <t>MUNDIAL DE SEGUROA SA,</t>
  </si>
  <si>
    <t>NB-100282977</t>
  </si>
  <si>
    <t>106</t>
  </si>
  <si>
    <t xml:space="preserve">266-2023-CPS-AG (93666)	</t>
  </si>
  <si>
    <t xml:space="preserve">FDLAN-CD-266-2023(93999)	</t>
  </si>
  <si>
    <t>https://community.secop.gov.co/Public/Tendering/OpportunityDetail/Index?noticeUID=CO1.NTC.4968956&amp;isFromPublicArea=True&amp;isModal=False</t>
  </si>
  <si>
    <t xml:space="preserve">Prestacion de servicios de apoyo como auxiliar administrativo en el Área de Gestión de Desarrollo Local, Administrativa y Financiera del Fondo de Desarrollo Local de Antonio Nariño	</t>
  </si>
  <si>
    <t xml:space="preserve">O2-30-11-60-55-70-00000-21-89	</t>
  </si>
  <si>
    <t>Kelly Tatiana Leal Chávez</t>
  </si>
  <si>
    <t>NB-100282969</t>
  </si>
  <si>
    <t>3 MESES Y 13 DIAS</t>
  </si>
  <si>
    <t>103</t>
  </si>
  <si>
    <t xml:space="preserve">267-2023-CPS-P (94003)	</t>
  </si>
  <si>
    <t xml:space="preserve">FDLAN-CD-267-2023(94003)	</t>
  </si>
  <si>
    <t>https://community.secop.gov.co/Public/Tendering/OpportunityDetail/Index?noticeUID=CO1.NTC.4968980&amp;isFromPublicArea=True&amp;isModal=False</t>
  </si>
  <si>
    <t xml:space="preserve">	FLOR NATALI RUBIO HERNANDEZ</t>
  </si>
  <si>
    <t>NB-100282974</t>
  </si>
  <si>
    <t>3 MESES Y 12 DIAS</t>
  </si>
  <si>
    <t>102</t>
  </si>
  <si>
    <t>ALMA DE CASTRO</t>
  </si>
  <si>
    <t xml:space="preserve">268-2023-CPS-P-(93966 )	</t>
  </si>
  <si>
    <t xml:space="preserve">FDLAN-CD-268-2022(93966)	</t>
  </si>
  <si>
    <t>https://community.secop.gov.co/Public/Tendering/OpportunityDetail/Index?noticeUID=CO1.NTC.4957016&amp;isFromPublicArea=True&amp;isModal=False</t>
  </si>
  <si>
    <t xml:space="preserve">PRESTACIÓN DE SERVICIOS PROFESIONALES PARA LA ADMINISTRACIÓN, DESARROLLO Y FORTALECIMIENTO DE LAS ACTIVIDADES CULTURALES Y ARTÍSTICAS QUE SE BRINDAN A LA COMUNIDAD EN EL TEATRO VILLA MAYOR DE LA LOCALIDAD ANTONIO NARIÑO	</t>
  </si>
  <si>
    <t>Alvaro Andrés Martínez Coronel</t>
  </si>
  <si>
    <t xml:space="preserve"> alvaroamartinezc@gmail.com</t>
  </si>
  <si>
    <t>310 47 994000009869</t>
  </si>
  <si>
    <t>ALEXIS MORENO</t>
  </si>
  <si>
    <t>20236520008233      20236520010183</t>
  </si>
  <si>
    <t>FALTA CARGAR ACTA DE INICIO Y DESIGNACION DE SUPERVISION, ARL Y RP</t>
  </si>
  <si>
    <t xml:space="preserve">269-2023-CPS-AG(94001)	</t>
  </si>
  <si>
    <t xml:space="preserve">FDLANCD-269-2023(94001)	</t>
  </si>
  <si>
    <t>https://community.secop.gov.co/Public/Tendering/OpportunityDetail/Index?noticeUID=CO1.NTC.4955750&amp;isFromPublicArea=True&amp;isModal=False</t>
  </si>
  <si>
    <t xml:space="preserve">PRESTAR SERVICIOS DE APOYO AL FONDO DE DESARROLLO LOCAL DE ANTONIO NARIÑO EN LA IMPLEMENTACIÓN DE ESTRATEGIAS QUE GARANTICEN LA PROMOCIÓN Y PROTECCIÓN DEL DERECHO A LA PARTICIPACIÓN DEMOCRÁTICA DE LOS HABITANTES DE LA LOCALIDAD ANTONIO NARIÑO	</t>
  </si>
  <si>
    <t>johannapg4@outlook.com</t>
  </si>
  <si>
    <t>11-44-101208302</t>
  </si>
  <si>
    <t>3 MESES Y 10 DIAS</t>
  </si>
  <si>
    <t>1. MARIA ALEJANDRA MORENO                        2. MAGGLY DURAN    3, MIGUEL NOVOA</t>
  </si>
  <si>
    <t>20236520008493 20236520008973   20246520000053</t>
  </si>
  <si>
    <t xml:space="preserve">270-2023-CPS-P(94156)	</t>
  </si>
  <si>
    <t xml:space="preserve">FDLANCD-270-2023(94156)	</t>
  </si>
  <si>
    <t xml:space="preserve">https://community.secop.gov.co/Public/Tendering/OpportunityDetail/Index?noticeUID=CO1.NTC.4955835&amp;isFromPublicArea=True&amp;isModal=False
</t>
  </si>
  <si>
    <t xml:space="preserve">	luis hermington nazareno preciado</t>
  </si>
  <si>
    <t>62-46-101006446</t>
  </si>
  <si>
    <t xml:space="preserve">271-2023 CPS-A-(93968)	</t>
  </si>
  <si>
    <t xml:space="preserve">FDLAN-CD-271-2023 (93968)	</t>
  </si>
  <si>
    <t>https://community.secop.gov.co/Public/Tendering/OpportunityDetail/Index?noticeUID=CO1.NTC.4970414&amp;isFromPublicArea=True&amp;isModal=False</t>
  </si>
  <si>
    <t xml:space="preserve">Judith Marcela Rubiano Santana
</t>
  </si>
  <si>
    <t>17-44-101212078</t>
  </si>
  <si>
    <t>M ESES Y 11 DIAS</t>
  </si>
  <si>
    <t>101</t>
  </si>
  <si>
    <t xml:space="preserve">272-2023 CPS P (94004)	</t>
  </si>
  <si>
    <t xml:space="preserve">FDLAN-CD-272-2023 (94004)	</t>
  </si>
  <si>
    <t>https://community.secop.gov.co/Public/Tendering/OpportunityDetail/Index?noticeUID=CO1.NTC.4982370&amp;isFromPublicArea=True&amp;isModal=False</t>
  </si>
  <si>
    <t xml:space="preserve">Apoyar técnicamente las distintas etapas de los procesos de competencia de las Inspecciones de Policía de la Localidad, según reparto	</t>
  </si>
  <si>
    <t xml:space="preserve">	FREDY FRANKY GARZÓN SALAS</t>
  </si>
  <si>
    <t>CL 41 C SUR 78 N 58_x000D_</t>
  </si>
  <si>
    <t>fgarzon.salas@gmail.com</t>
  </si>
  <si>
    <t>FOSIGA</t>
  </si>
  <si>
    <t>895-47-994000007914</t>
  </si>
  <si>
    <t>3 MESES Y 9 DIAS</t>
  </si>
  <si>
    <t>99</t>
  </si>
  <si>
    <t xml:space="preserve">273-2023-CPS-AG (93954)	</t>
  </si>
  <si>
    <t xml:space="preserve">FDLAN-CD-273-2023(93954)	</t>
  </si>
  <si>
    <t>https://community.secop.gov.co/Public/Tendering/OpportunityDetail/Index?noticeUID=CO1.NTC.4971032&amp;isFromPublicArea=True&amp;isModal=False</t>
  </si>
  <si>
    <t>MARTHA LUCIA GARCIA DUARTE</t>
  </si>
  <si>
    <t>calle 26 sur # 89b 38</t>
  </si>
  <si>
    <t>mathagarcia87@hotmail.com</t>
  </si>
  <si>
    <t>11-44-101208259</t>
  </si>
  <si>
    <t xml:space="preserve">274-2023-CPS-P-(94326)	</t>
  </si>
  <si>
    <t xml:space="preserve">FDLANCD-274-2023(94326)	</t>
  </si>
  <si>
    <t>https://community.secop.gov.co/Public/Tendering/OpportunityDetail/Index?noticeUID=CO1.NTC.4986487&amp;isFromPublicArea=True&amp;isModal=False</t>
  </si>
  <si>
    <t xml:space="preserve">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t>
  </si>
  <si>
    <t xml:space="preserve">	VIVIANA MERCEDES OVIEDO TORRRES</t>
  </si>
  <si>
    <t>CRA. 46 # 123 - 86</t>
  </si>
  <si>
    <t xml:space="preserve"> vimot_7@hotmail.com</t>
  </si>
  <si>
    <t xml:space="preserve">SURA </t>
  </si>
  <si>
    <t>CBC-100050426</t>
  </si>
  <si>
    <t>18.745.00</t>
  </si>
  <si>
    <t xml:space="preserve">SUSANA PATRICIA ENRIQUEZ </t>
  </si>
  <si>
    <t xml:space="preserve">275-2023-CPS-P-(94172)	</t>
  </si>
  <si>
    <t xml:space="preserve">FDLANCD-275-2023(94172)	</t>
  </si>
  <si>
    <t>https://community.secop.gov.co/Public/Tendering/OpportunityDetail/Index?noticeUID=CO1.NTC.4986486&amp;isFromPublicArea=True&amp;isModal=False</t>
  </si>
  <si>
    <t xml:space="preserve">PRESENTAR SERVICIOS DE PROFESIONALES, EN LAS GESTIONES ENCAMINADAS A LA SEGURIDAD Y CONVIVENCIA CIUDADANA, EN PREVENCIÓN DE CONFLICTOS Y ACCIONES VIOLENTAS DE LA LOCALIDAD ANTONIO NARIÑO, APLICANDO EL MARCO NORMATIVO DE LA MATERIA	</t>
  </si>
  <si>
    <t>German Mendoza Galvis</t>
  </si>
  <si>
    <t>Aseguradora solidaria de Colombia</t>
  </si>
  <si>
    <t>895-47-994000007913</t>
  </si>
  <si>
    <t>cuatro (4) meses y veintiún (21) días calendario</t>
  </si>
  <si>
    <t>30 - 17</t>
  </si>
  <si>
    <t xml:space="preserve"> $         3.991.600,00</t>
  </si>
  <si>
    <t xml:space="preserve"> $                                          3.991.600,00</t>
  </si>
  <si>
    <t>$ 29.115.200</t>
  </si>
  <si>
    <t>JOSE E LADRON</t>
  </si>
  <si>
    <t xml:space="preserve">276-2023-CPS-P-(94157)	</t>
  </si>
  <si>
    <t xml:space="preserve">FDLAN-CD-276-2023 (94157)	</t>
  </si>
  <si>
    <t xml:space="preserve">https://community.secop.gov.co/Public/Tendering/OpportunityDetail/Index?noticeUID=CO1.NTC.4987305&amp;isFromPublicArea=True&amp;isModal=False
</t>
  </si>
  <si>
    <t xml:space="preserve">Prestar servicios profesionales como abogado para apoyar al despacho del alcalde local de Antonio Nariño en aspectos jurídicos y de acompañamiento asociados con la inspección, vigilancia y control de la alcaldía local en materia de actividad económica, despachos comisorios, convivencia ciudadana y uso del espacio público de conformidad con la normatividad nacional, distrital y local vigente.	</t>
  </si>
  <si>
    <t xml:space="preserve">	GINNA MARITZA COLMENARES VILLAMARÍN</t>
  </si>
  <si>
    <t xml:space="preserve"> vadalegi@hotmail.com</t>
  </si>
  <si>
    <t>Seguros del estado S.A.</t>
  </si>
  <si>
    <t>15-44-101285611</t>
  </si>
  <si>
    <t>3 MESES Y 6 DIAS</t>
  </si>
  <si>
    <t>96</t>
  </si>
  <si>
    <t xml:space="preserve">277-2023-CPS-P(94157)	</t>
  </si>
  <si>
    <t xml:space="preserve">FDLAN-CD-277-2023 (94157)	</t>
  </si>
  <si>
    <t>https://community.secop.gov.co/Public/Tendering/OpportunityDetail/Index?noticeUID=CO1.NTC.4987822&amp;isFromPublicArea=True&amp;isModal=False</t>
  </si>
  <si>
    <t xml:space="preserve">Prestar servicios profesionales como abogado para apoyar al despacho del alcalde local de Antonio Nariño en aspectos jurídicos y de acompañamiento asociados con la inspección, vigilancia y control de la alcaldía local en materia de actividad económica, despachos comisorios, convivencia ciudadana y uso del espacio público de conformidad con la normatividad nacional, distrital y local vigente	</t>
  </si>
  <si>
    <t>OSCAR ANDRÉS GARZÓN CUÉLAR</t>
  </si>
  <si>
    <t>CRA 11 A No 14-20_x000D_</t>
  </si>
  <si>
    <t>SEGURO DEL ESTADO</t>
  </si>
  <si>
    <t xml:space="preserve">278-2023-CPS-P (94002)	</t>
  </si>
  <si>
    <t xml:space="preserve">FDLANCD-278-2023(94002)	</t>
  </si>
  <si>
    <t>https://community.secop.gov.co/Public/Tendering/OpportunityDetail/Index?noticeUID=CO1.NTC.4987930&amp;isFromPublicArea=True&amp;isModal=False</t>
  </si>
  <si>
    <t xml:space="preserve">Apoyar administrativa y asistencialmente a las Inspecciones de Policía de la Localidad.	</t>
  </si>
  <si>
    <t>Edwin Harvey Gutierrez Lozano</t>
  </si>
  <si>
    <t>edwinharveygl@hotmail.com</t>
  </si>
  <si>
    <t>11-46-101039832</t>
  </si>
  <si>
    <t>3 MESES Y 2 DIAS</t>
  </si>
  <si>
    <t>92</t>
  </si>
  <si>
    <t>FALTA CARGAR DESIGNACION DE SUPERVISION</t>
  </si>
  <si>
    <t xml:space="preserve">279-2023-CPS-AG (94050)	</t>
  </si>
  <si>
    <t xml:space="preserve">FDLANCD-279-2023(94050)	</t>
  </si>
  <si>
    <t>https://community.secop.gov.co/Public/Tendering/OpportunityDetail/Index?noticeUID=CO1.NTC.5000104&amp;isFromPublicArea=True&amp;isModal=False</t>
  </si>
  <si>
    <t>nathalia ropero</t>
  </si>
  <si>
    <t>CL 32 D SUR 13 F 29_x000D_</t>
  </si>
  <si>
    <t xml:space="preserve"> natharopero04@gmail.com</t>
  </si>
  <si>
    <t xml:space="preserve">MAGGLY DURAN   MIGUEL NOVOA </t>
  </si>
  <si>
    <t>20236520009623   20246520000053</t>
  </si>
  <si>
    <t xml:space="preserve">FALTA CARGAR ACTA DE INICIO Y DESIGNACION </t>
  </si>
  <si>
    <t xml:space="preserve">280-2023 CPS-P-(94277)	</t>
  </si>
  <si>
    <t xml:space="preserve">FDLAN-CD-280-2023 (94277)	</t>
  </si>
  <si>
    <t>https://community.secop.gov.co/Public/Tendering/OpportunityDetail/Index?noticeUID=CO1.NTC.5002221&amp;isFromPublicArea=True&amp;isModal=False</t>
  </si>
  <si>
    <t>Prestar servicios profesionales para apoyar al Fondo de Desarrollo Local de Antonio Nariño, en la gestión y seguimiento a los procesos con jóvenes, así como en los procesos de participación ciudadana.</t>
  </si>
  <si>
    <t xml:space="preserve">LINA ALEJANDRA HERNANDEZ AVELLA	</t>
  </si>
  <si>
    <t>Seguros del Estado sa</t>
  </si>
  <si>
    <t>14-46-101100387</t>
  </si>
  <si>
    <t>MAGGLY DURAN</t>
  </si>
  <si>
    <t xml:space="preserve">281-2023 CPS-AG-(94158)	</t>
  </si>
  <si>
    <t xml:space="preserve">FDLAN-CD-281 (94158)	</t>
  </si>
  <si>
    <t>https://community.secop.gov.co/Public/Tendering/OpportunityDetail/Index?noticeUID=CO1.NTC.5009972&amp;isFromPublicArea=True&amp;isModal=False</t>
  </si>
  <si>
    <t xml:space="preserve">JOHAN SEBASTIAN BARRERA RAMIREZ	</t>
  </si>
  <si>
    <t>Cr 5h # 48k-60 sur tercer piso</t>
  </si>
  <si>
    <t>2 meses 27 dias</t>
  </si>
  <si>
    <t>87</t>
  </si>
  <si>
    <t xml:space="preserve">282-2023-CPS-AG-(94159)	</t>
  </si>
  <si>
    <t xml:space="preserve">FDLAN-CD-282-2023(94159)	</t>
  </si>
  <si>
    <t>https://community.secop.gov.co/Public/Tendering/OpportunityDetail/Index?noticeUID=CO1.NTC.4997841&amp;isFromPublicArea=True&amp;isModal=False</t>
  </si>
  <si>
    <t>Luis Alfonso Melo Garcia</t>
  </si>
  <si>
    <t>KR 77 C 67 19</t>
  </si>
  <si>
    <t>lmelogarcia21@gmail.com</t>
  </si>
  <si>
    <t>14-44-101194354</t>
  </si>
  <si>
    <t xml:space="preserve">FALTA CARGAR ACTA DE INICIO   </t>
  </si>
  <si>
    <t xml:space="preserve">283-2023-CPS-AG-(94171)	</t>
  </si>
  <si>
    <t xml:space="preserve">FDLAN-CD-283-2023(94171)	</t>
  </si>
  <si>
    <t>https://community.secop.gov.co/Public/Tendering/OpportunityDetail/Index?noticeUID=CO1.NTC.5003021&amp;isFromPublicArea=True&amp;isModal=False</t>
  </si>
  <si>
    <t>CL 3 BIS A 41 B 24</t>
  </si>
  <si>
    <t xml:space="preserve"> laurac.marmolejo@hotmail.com</t>
  </si>
  <si>
    <t>895-47-994000007918</t>
  </si>
  <si>
    <t xml:space="preserve">CARLOS HIGUITA </t>
  </si>
  <si>
    <t xml:space="preserve">284-2023-CPS-AG-(94158)	</t>
  </si>
  <si>
    <t xml:space="preserve">FDLAN-CD-284-2023(94158)	</t>
  </si>
  <si>
    <t>https://community.secop.gov.co/Public/Tendering/OpportunityDetail/Index?noticeUID=CO1.NTC.5003037&amp;isFromPublicArea=True&amp;isModal=False</t>
  </si>
  <si>
    <t xml:space="preserve">APOYAR ADMINISTRATIVA Y ASISTENCIALMENTE A LAS INSPECCIONES DE POLICÍA DE LA LOCALIDAD.	</t>
  </si>
  <si>
    <t xml:space="preserve"> alexadiazroa@gmail.com</t>
  </si>
  <si>
    <t>39-44-101155523</t>
  </si>
  <si>
    <t xml:space="preserve">285-2023-CPS-AG-(94163)	</t>
  </si>
  <si>
    <t xml:space="preserve">FDLAN-CD-285-2023(94163)	</t>
  </si>
  <si>
    <t>https://community.secop.gov.co/Public/Tendering/OpportunityDetail/Index?noticeUID=CO1.NTC.5003127&amp;isFromPublicArea=True&amp;isModal=False</t>
  </si>
  <si>
    <t>Ingrid anzola triana</t>
  </si>
  <si>
    <t xml:space="preserve">KR 102 A 128 D 23 </t>
  </si>
  <si>
    <t>ingrid.anzola@uniminuto.edu.co</t>
  </si>
  <si>
    <t>NB-100285337</t>
  </si>
  <si>
    <t xml:space="preserve">286-2023 CPS-P-(94156)	</t>
  </si>
  <si>
    <t xml:space="preserve">FDLAN-CD-286-2023 (94156)	</t>
  </si>
  <si>
    <t>https://community.secop.gov.co/Public/Tendering/OpportunityDetail/Index?noticeUID=CO1.NTC.5001819&amp;isFromPublicArea=True&amp;isModal=False</t>
  </si>
  <si>
    <t>CARLOS EDUARDO DIAZGRANADOS MUÑO</t>
  </si>
  <si>
    <t>KR 49 186 26 BL 92 AP 203</t>
  </si>
  <si>
    <t>cedm0527@gmail.com</t>
  </si>
  <si>
    <t xml:space="preserve">14-46-101100181	</t>
  </si>
  <si>
    <t>02/10/203</t>
  </si>
  <si>
    <t>diego</t>
  </si>
  <si>
    <t xml:space="preserve">287-2023 CPS-P (95051)	</t>
  </si>
  <si>
    <t xml:space="preserve">FDLAN-CD-287-2023(95051)	</t>
  </si>
  <si>
    <t>https://community.secop.gov.co/Public/Tendering/OpportunityDetail/Index?noticeUID=CO1.NTC.5002572&amp;isFromPublicArea=True&amp;isModal=False</t>
  </si>
  <si>
    <t xml:space="preserve">Prestar servicios profesionales, para apoyar la formulación, ejecución, supervisión, seguimiento cierre y/o liquidación de los procesos contractuales que den respuesta al proyecto de inversión de acciones para establecer acuerdos ciudadanos de la localidad de Antonio Nariño.	</t>
  </si>
  <si>
    <t xml:space="preserve">O2-30-11-603450000002183	</t>
  </si>
  <si>
    <t>JHON MELGAREJO</t>
  </si>
  <si>
    <t>CL 19 SUR 41 A 15</t>
  </si>
  <si>
    <t xml:space="preserve"> jhonmelgarejo@hotmail.com</t>
  </si>
  <si>
    <t>$4.665.500</t>
  </si>
  <si>
    <t>FALTA CARGAR ARL</t>
  </si>
  <si>
    <t xml:space="preserve">288-2023-CPS-AG(94158)	</t>
  </si>
  <si>
    <t xml:space="preserve">FDLAN-CD-288-2023 (94158)	</t>
  </si>
  <si>
    <t>https://community.secop.gov.co/Public/Tendering/OpportunityDetail/Index?noticeUID=CO1.NTC.5012196&amp;isFromPublicArea=True&amp;isModal=False</t>
  </si>
  <si>
    <t>CL 82 # 94 L 66</t>
  </si>
  <si>
    <t>21-44-101426516</t>
  </si>
  <si>
    <t>nathalia</t>
  </si>
  <si>
    <t xml:space="preserve">289-2023- CPS-P (95042)	</t>
  </si>
  <si>
    <t xml:space="preserve">FDLAN-CD-289-2023(95042)	</t>
  </si>
  <si>
    <t>https://community.secop.gov.co/Public/Tendering/OpportunityDetail/Index?noticeUID=CO1.NTC.5010118&amp;isFromPublicArea=True&amp;isModal=False</t>
  </si>
  <si>
    <t>JOHAN MAURICIO EPLAEZ BUSTOS</t>
  </si>
  <si>
    <t>seguros del estado s.a</t>
  </si>
  <si>
    <t>21-46-101076507</t>
  </si>
  <si>
    <t>2 meses y 29 dias</t>
  </si>
  <si>
    <t>89</t>
  </si>
  <si>
    <t>1. YURY ANDREA ALARCON                      2. ANA ISABEL HORTUA</t>
  </si>
  <si>
    <t>20236520008653 20236520009643</t>
  </si>
  <si>
    <t xml:space="preserve">290-2023-CPS-P (94164)	</t>
  </si>
  <si>
    <t>FDLAN-CD-290-2023(94164)</t>
  </si>
  <si>
    <t>https://community.secop.gov.co/Public/Tendering/OpportunityDetail/Index?noticeUID=CO1.NTC.5027535&amp;isFromPublicArea=True&amp;isModal=False</t>
  </si>
  <si>
    <t xml:space="preserve">APOYAR JURÍDICAMENTE LA EJECUCIÓN DE LAS ACCIONES REQUERIDAS PARA LA DEPURACIÓN DE LAS ACTUACIONES ADMINISTRATIVAS QUE CURSAN EN LA ALCALDÍA LOCAL.	</t>
  </si>
  <si>
    <t>NELSON RUBEN PIÑERES SENIOR</t>
  </si>
  <si>
    <t>TV 19 A 97 15</t>
  </si>
  <si>
    <t>nelpineres1@gmail.com</t>
  </si>
  <si>
    <t>Seguros Mundial S.A.</t>
  </si>
  <si>
    <t>NB-100287086</t>
  </si>
  <si>
    <t>2 meses y 22 dias</t>
  </si>
  <si>
    <t>82</t>
  </si>
  <si>
    <t>$6.666.667</t>
  </si>
  <si>
    <t xml:space="preserve">291-2023-CPS-AG (94173)	</t>
  </si>
  <si>
    <t xml:space="preserve">FDLAN-CD-291-2023(94173)	</t>
  </si>
  <si>
    <t>https://community.secop.gov.co/Public/Tendering/OpportunityDetail/Index?noticeUID=CO1.NTC.5027542&amp;isFromPublicArea=True&amp;isModal=False</t>
  </si>
  <si>
    <t xml:space="preserve">PRESTAR SERVICIOS DE APOYO EN LA IMPLEMENTACIÓN DE ESTRATEGIAS QUE GARANTICEN LA PROMOCIÓN Y PROTECCIÓN DEL DERECHO A LA PARTICIPACIÓN DEMOCRÁTICA DE LOS HABITANTES DE LA LOCALIDAD ANTONIO NARIÑO Y LA RESPUESTA OPORTUNA A DERECHOS DE PETICIÓN Y TRÁMITES	</t>
  </si>
  <si>
    <t>CALLE 18 A # 16-07 SUR</t>
  </si>
  <si>
    <t xml:space="preserve"> claudia.p.garcia2012@gmail.com</t>
  </si>
  <si>
    <t>edwin choconta</t>
  </si>
  <si>
    <t xml:space="preserve">292-2023-CPS-P(95049)	</t>
  </si>
  <si>
    <t xml:space="preserve">FDLANCD-292-2023(95049)	</t>
  </si>
  <si>
    <t>https://community.secop.gov.co/Public/Tendering/OpportunityDetail/Index?noticeUID=CO1.NTC.5033202&amp;isFromPublicArea=True&amp;isModal=False</t>
  </si>
  <si>
    <t xml:space="preserve">Prestar servicios técnicos en las labores del área de gestión policiva, para los distintos procedimientos sancionatorios y trámites administrativos que encaminadas a las actividades de inspección, vigilancia y control de la Alcaldía Local de Antonio Nariño.	</t>
  </si>
  <si>
    <t>CL 25 SUR 68 C 17</t>
  </si>
  <si>
    <t xml:space="preserve"> lalagr_98@hotmail.com</t>
  </si>
  <si>
    <t>2 meses y 25 dias</t>
  </si>
  <si>
    <t>85</t>
  </si>
  <si>
    <t xml:space="preserve">293-2023(95047)	</t>
  </si>
  <si>
    <t xml:space="preserve">FDLANCD-293-2023(95047)	</t>
  </si>
  <si>
    <t>https://community.secop.gov.co/Public/Tendering/OpportunityDetail/Index?noticeUID=CO1.NTC.5032499&amp;isFromPublicArea=True&amp;isModal=False</t>
  </si>
  <si>
    <t xml:space="preserve">Prestar servicios técnicos a la Alcaldía Local de Antonio Nariño en el seguimiento a casos de violencia intrafamiliar y sexual en poblaciones vulnerables, así como en los procesos de participación ciudadana en la localidad de acuerdo con lo contemplado en el(los) proyecto(s) 2192 --- ACCIONES DE ATENCIÓN A PRIMERA INFANCIA Y PREVENCIÓN DE VIOLENCIAS.	</t>
  </si>
  <si>
    <t>LINA MARIA MILLAN LANDINEZ</t>
  </si>
  <si>
    <t>CL 64SUR 71F 55</t>
  </si>
  <si>
    <t xml:space="preserve"> linaprins2601@gmail.com</t>
  </si>
  <si>
    <t>39-44-101155840</t>
  </si>
  <si>
    <t xml:space="preserve">294-2023-CPS-AG (95043)	</t>
  </si>
  <si>
    <t xml:space="preserve">FDLAN-CD-294-2023 (95043)	</t>
  </si>
  <si>
    <t>https://community.secop.gov.co/Public/Tendering/OpportunityDetail/Index?noticeUID=CO1.NTC.5045661&amp;isFromPublicArea=True&amp;isModal=False</t>
  </si>
  <si>
    <t>Luis Arley Tabares Jaramillo</t>
  </si>
  <si>
    <t>KR 84 A 70 87</t>
  </si>
  <si>
    <t>arleytabares28@gmail.com</t>
  </si>
  <si>
    <t>DEFENSA CIVIL</t>
  </si>
  <si>
    <t>Entidad Solidaria de Colombia</t>
  </si>
  <si>
    <t>340-47-994000049023</t>
  </si>
  <si>
    <t>2 meses y 20 dias</t>
  </si>
  <si>
    <t>80</t>
  </si>
  <si>
    <t xml:space="preserve">295-2023-CPS-AG(96129)	</t>
  </si>
  <si>
    <t xml:space="preserve">FDLAN-295-2023-CPS-AG(96129)	</t>
  </si>
  <si>
    <t>https://community.secop.gov.co/Public/Tendering/OpportunityDetail/Index?noticeUID=CO1.NTC.5098503&amp;isFromPublicArea=True&amp;isModal=False</t>
  </si>
  <si>
    <t xml:space="preserve">Prestar servicios de apoyo en los procesos necesarios para implementar Acuerdos y Pactos para la sostenibilidad, apropiación y buen uso del espacio público local, en materia de alistamiento, diagnóstico y caracterización ciudadana en la alcaldía local de Antonio Nariño.	</t>
  </si>
  <si>
    <t xml:space="preserve">02-30-11-60-34-50-00-00-02-183	</t>
  </si>
  <si>
    <t>MIGUEL EFRAIN RUIZ GARCÍA</t>
  </si>
  <si>
    <t xml:space="preserve">CL 72 G SUR 35 C 07
</t>
  </si>
  <si>
    <t>miefraruiz@gmail.com_x000D_</t>
  </si>
  <si>
    <t>21-46-101077467</t>
  </si>
  <si>
    <t>2 meses y 4 dias</t>
  </si>
  <si>
    <t>64</t>
  </si>
  <si>
    <t>1. ALEXIS MORENO      2. GERMAN MENDOZA</t>
  </si>
  <si>
    <t>20236520009103    20236520010163</t>
  </si>
  <si>
    <t xml:space="preserve">296-2023 CPS P-(96117)	</t>
  </si>
  <si>
    <t xml:space="preserve">FDLAN-CD-296-2023 (96117)	</t>
  </si>
  <si>
    <t>https://community.secop.gov.co/Public/Tendering/OpportunityDetail/Index?noticeUID=CO1.NTC.5093887&amp;isFromPublicArea=True&amp;isModal=False</t>
  </si>
  <si>
    <t xml:space="preserve">Prestar Servicios Profesionales especializados para acompañar el diseño e implementación de estrategias de comunicación y sensibilización ciudadana, tendientes a fortalecer los procesos de sostenibilidad y uso del espacio público, en el marco de los acuerdos y pactos locales pertinentes del FDLAN.	</t>
  </si>
  <si>
    <t xml:space="preserve">02-30-11-60-34-50-00000-2183	</t>
  </si>
  <si>
    <t>PILI ALEJANDRA SOLANO POLANIA</t>
  </si>
  <si>
    <t>AK carrera 21 no 118-95</t>
  </si>
  <si>
    <t>3107779903_x000D_</t>
  </si>
  <si>
    <t>alejandra.solano81@gmail.com</t>
  </si>
  <si>
    <t>14-44-101196345</t>
  </si>
  <si>
    <t>2 meses y 5 dias</t>
  </si>
  <si>
    <t>65</t>
  </si>
  <si>
    <t>FALTA CARGAR ACTA DE INCIO</t>
  </si>
  <si>
    <t>critrian</t>
  </si>
  <si>
    <t xml:space="preserve">297-2023 CPS A-(96129)	</t>
  </si>
  <si>
    <t xml:space="preserve">FDLAN-CD-297-2023 (96129)	</t>
  </si>
  <si>
    <t xml:space="preserve">https://community.secop.gov.co/Public/Tendering/OpportunityDetail/Index?noticeUID=CO1.NTC.5105273&amp;isFromPublicArea=True&amp;isModal=False
</t>
  </si>
  <si>
    <t xml:space="preserve">O2-30-11-60-34-50-00000-2183	</t>
  </si>
  <si>
    <t xml:space="preserve">ROBERTO NIÑO MARTÍNEZ	</t>
  </si>
  <si>
    <t>CL 12 A 26 A 18</t>
  </si>
  <si>
    <t>seguactivavial@gmail.com</t>
  </si>
  <si>
    <t>895 47 994000007960</t>
  </si>
  <si>
    <t xml:space="preserve">298-2023 CPS P-(96118)	</t>
  </si>
  <si>
    <t xml:space="preserve">FDLANCD-298-2023(96118)	</t>
  </si>
  <si>
    <t>https://community.secop.gov.co/Public/Tendering/OpportunityDetail/Index?noticeUID=CO1.NTC.5098858&amp;isFromPublicArea=True&amp;isModal=False</t>
  </si>
  <si>
    <t xml:space="preserve">PRESTAR SERVICIOS PROFESIONALES COMO ABOGADO PARA BRINDAR APOYO JURÍDICO EN LA ESTRUCTURACIÓN Y CONSTRUCCIÓN DE PACTOS CIUDADANOS Y ACUERDOS PARA PROMOVER EL USO SOSTENIBLE DEL ES-PACIO PÚBLICO LOCAL, CONFORME A LAS POLÍTICAS DISTRITALES CO-RRESPONDIENTES Y LA NORMATIVA.	</t>
  </si>
  <si>
    <t xml:space="preserve">O2-30-11-60-34-50-00-00-02-183	</t>
  </si>
  <si>
    <t>DOSMA SEPÚLVEDA LADY ZAMIRA</t>
  </si>
  <si>
    <t>CALLE 76 NO 22-63_x000D_</t>
  </si>
  <si>
    <t>lzdosmas@gmail.com</t>
  </si>
  <si>
    <t>SEGUROS DEL ESTADO S.R</t>
  </si>
  <si>
    <t>14-46-101101152</t>
  </si>
  <si>
    <t xml:space="preserve">299-2023- CPS-P (95947)	</t>
  </si>
  <si>
    <t xml:space="preserve">FDLAN-CD-299-2023(95947)	</t>
  </si>
  <si>
    <t xml:space="preserve">https://community.secop.gov.co/Public/Tendering/OpportunityDetail/Index?noticeUID=CO1.NTC.5103869&amp;isFromPublicArea=True&amp;isModal=False
</t>
  </si>
  <si>
    <t xml:space="preserve">Prestar servicios profesionales especializados para el acompañamiento y asesoría al Fondo de Desarrollo Local (FDL) de Antonio Nariño en el seguimiento y monitoreo de la implementación del modelo integrado de planeación y gestión interno (MIPG) con el fin de fortalecer y consolidar el cumplimiento de las metas y propósitos del Plan de Desarrollo Local	</t>
  </si>
  <si>
    <t>yolima Elizabeth López Forero</t>
  </si>
  <si>
    <t>calle 69a no. 2b-26 int 3 apto 201_x000D_</t>
  </si>
  <si>
    <t>yolimalopezforero@gmail.com</t>
  </si>
  <si>
    <t>SKANDIA</t>
  </si>
  <si>
    <t>Aseguradora Solidaria del Colombia</t>
  </si>
  <si>
    <t>380 47 994000138872</t>
  </si>
  <si>
    <t>1. LIZETH PALACIOS   2. ANA ISABEL HORTUA</t>
  </si>
  <si>
    <t>20236520009133 20236520009633</t>
  </si>
  <si>
    <t xml:space="preserve">300-2023-CPS-P(96171)	</t>
  </si>
  <si>
    <t xml:space="preserve">FDLANCD-300-2023(96171)	</t>
  </si>
  <si>
    <t>https://community.secop.gov.co/Public/Tendering/OpportunityDetail/Index?noticeUID=CO1.NTC.5121533&amp;isFromPublicArea=True&amp;isModal=False</t>
  </si>
  <si>
    <t xml:space="preserve">El contrato que se pretende celebrar, tendrá por objeto Prestar servicios profesionales para los procesos de generación de alianzas estratégicas y concertación con actores relevantes necesarios para construir y definir pactos colectivos y acuerdos para la sostenibilidad y uso del espacio público local	</t>
  </si>
  <si>
    <t>XIMENA RUEDA</t>
  </si>
  <si>
    <t>CL 89 63 22</t>
  </si>
  <si>
    <t>ximena.ruedaa@hotmail.com</t>
  </si>
  <si>
    <t xml:space="preserve">	Aseguradora Solidaria</t>
  </si>
  <si>
    <t xml:space="preserve">301-2023- CPS-AG(96129)	</t>
  </si>
  <si>
    <t>RECHAZADO</t>
  </si>
  <si>
    <t xml:space="preserve">https://community.secop.gov.co/Public/Tendering/OpportunityDetail/Index?noticeUID=CO1.NTC.5116133&amp;isFromPublicArea=True&amp;isModal=False
</t>
  </si>
  <si>
    <t xml:space="preserve">Zoraida Otero Lugo	</t>
  </si>
  <si>
    <t>rechazado</t>
  </si>
  <si>
    <t>ANDREA ALARCON</t>
  </si>
  <si>
    <t xml:space="preserve">302-2023-CPS-AG(96129)	</t>
  </si>
  <si>
    <t xml:space="preserve">FDLAN-302-2023-CPS-AG(96129)	</t>
  </si>
  <si>
    <t>https://community.secop.gov.co/Public/Tendering/OpportunityDetail/Index?noticeUID=CO1.NTC.5112253&amp;isFromPublicArea=True&amp;isModal=False</t>
  </si>
  <si>
    <t>LUDEINA VEGA ALVAREZ</t>
  </si>
  <si>
    <t>KR 2 16 A 38 TO 5 AP 1204</t>
  </si>
  <si>
    <t>ludeinavega@gmail.com</t>
  </si>
  <si>
    <t>340-47-994000049417</t>
  </si>
  <si>
    <t xml:space="preserve">FDLAN-303-2023 (96129)	</t>
  </si>
  <si>
    <t xml:space="preserve">FDLAN-CD-303-(96129)	</t>
  </si>
  <si>
    <t>https://community.secop.gov.co/Public/Tendering/OpportunityDetail/Index?noticeUID=CO1.NTC.5112368&amp;isFromPublicArea=True&amp;isModal=False</t>
  </si>
  <si>
    <t xml:space="preserve">Prestar servicios de apoyo en los procesos necesarios para implementar Acuerdos y Pactos para la sostenibilidad, apropiación y buen uso del espacio público local, en materia de alistamiento, diagnóstico y caracterización ciudadana en la alcaldía local de Antonio Nariño	</t>
  </si>
  <si>
    <t>MARBYN ALFONSO SABOGAL SANCHEZ</t>
  </si>
  <si>
    <t>CBC-100051415</t>
  </si>
  <si>
    <t xml:space="preserve">304-2023 (92592)	</t>
  </si>
  <si>
    <t xml:space="preserve">FDLAN-CMA -001- 2023 (92592)	</t>
  </si>
  <si>
    <t xml:space="preserve">Concurso de méritos abierto
</t>
  </si>
  <si>
    <t>CONSORCIO INTERVENTORIA AN 2023</t>
  </si>
  <si>
    <t xml:space="preserve">REALIZAR LA INTERVENTORÍA TÉCNICA, ADMINISTRATIVA, JURÍDICA (LEGAL), FINANCIERA (CONTABLE), AMBIENTAL, SOCIAL Y SST AL CONTRATO QUE TIENE POR OBJETO: "REALIZAR A TRAVÉS DEL SISTEMA DE PRECIOS UNITARIOS FIJOS YA MONTO AGOTABLE, LAS ACTIVIDADES DE CONSERVACIÓN (MANTENIMIENTO, PARCHEO, BACHEO, RECONSTRUCCIÓN O REHABILITACIÓN) DE LA MALLA VIAL Y DEL ESPACIO PÚBLICO PRIORIZADOS POR EL FONDO DE DESARROLLO LOCAL DE ANTONIO NARIÑO PARA EL CUMPLIMIENTO DE LAS METAS DEFINIDAS EN LA VIGENCIA 2023	</t>
  </si>
  <si>
    <t xml:space="preserve">	CONSORCIO INTERVENTORÍA A.N. 2023</t>
  </si>
  <si>
    <t>OTRO</t>
  </si>
  <si>
    <t>ahlashugli@gmail.com</t>
  </si>
  <si>
    <t>21-44-101429407</t>
  </si>
  <si>
    <t>MANUEL EDUARDO ALVAREZ</t>
  </si>
  <si>
    <t xml:space="preserve">CPS-305-2023(96005)	</t>
  </si>
  <si>
    <t xml:space="preserve">FDLAN-SAMC-012-2023(96005)	</t>
  </si>
  <si>
    <t>https://community.secop.gov.co/Public/Tendering/ContractNoticePhases/View?PPI=CO1.PPI.27714838&amp;isFromPublicArea=True&amp;isModal=False</t>
  </si>
  <si>
    <t xml:space="preserve">PRESTACIÓN DEL SERVICIO DE VIGILANCIA Y SEGURIDAD PRIVADA PARA LA SEDE ADMINISTRATIVA DE LA ALCALDÍA LOCAL DE ANTONIO NARIÑO, EL TEATRO VILLA MAYOR Y EL SALÓN COMUNAL DE LA FRAGUA Y DE TODOS AQUELLOS DE LOS CUALES SEA O LLEGARE A SER LEGALMENTE RESPONSABLES.	</t>
  </si>
  <si>
    <t xml:space="preserve">	UT ESCTOP</t>
  </si>
  <si>
    <t>CARRERA 27 C 72 06</t>
  </si>
  <si>
    <t>gerencia@escoltrams.com.co</t>
  </si>
  <si>
    <t>310 47 994000010252</t>
  </si>
  <si>
    <t>DIEGO MARTINEZ</t>
  </si>
  <si>
    <t>20246520001253   20246520004433</t>
  </si>
  <si>
    <t xml:space="preserve">306-2023 CPS-AG (98150)	</t>
  </si>
  <si>
    <t xml:space="preserve">FDLAN-CD-306-2023(98150)	</t>
  </si>
  <si>
    <t xml:space="preserve">https://community.secop.gov.co/Public/Tendering/OpportunityDetail/Index?noticeUID=CO1.NTC.5235785&amp;isFromPublicArea=True&amp;isModal=False
</t>
  </si>
  <si>
    <t xml:space="preserve">O2-30-11-60-34-50-00000-21-83	</t>
  </si>
  <si>
    <t>MARY JUDITH GOMEZ CHICO</t>
  </si>
  <si>
    <t xml:space="preserve">calle 6d # 5 14 este </t>
  </si>
  <si>
    <t>maryjudith@gmail.com</t>
  </si>
  <si>
    <t>3 MESES Y 15 DIAS</t>
  </si>
  <si>
    <t>105</t>
  </si>
  <si>
    <t>1 MES Y 22 DIAS</t>
  </si>
  <si>
    <t>$ 10.545.167</t>
  </si>
  <si>
    <t>camila</t>
  </si>
  <si>
    <t xml:space="preserve">307-2023-CPS-P-(98150)	</t>
  </si>
  <si>
    <t xml:space="preserve">FDLANCD-307-2023(98150)	</t>
  </si>
  <si>
    <t>https://community.secop.gov.co/Public/Tendering/OpportunityDetail/Index?noticeUID=CO1.NTC.5229152&amp;isFromPublicArea=True&amp;isModal=False</t>
  </si>
  <si>
    <t xml:space="preserve">PRESTAR SERVICIOS DE APOYO EN LOS PROCESOS NECESARIOS PARA IMPLEMENTAR ACUERDOS Y PACTOS PARA LA SOSTENIBILIDAD, APROPIACIÓN Y BUEN USO DEL ESPACIO PÚBLICO LOCAL, EN MATERIA DE ALISTAMIENTO, DIAGNÓSTICO Y CARACTERIZACIÓN CIUDADANA EN LA ALCALDÍA LOCAL DE ANTONIO NARIÑO.	</t>
  </si>
  <si>
    <t>NILSON ALFONSO LARA RINCON</t>
  </si>
  <si>
    <t xml:space="preserve">KR 906d48
</t>
  </si>
  <si>
    <t xml:space="preserve"> yessicarivera5@hotmail.com</t>
  </si>
  <si>
    <t>05/6/2024 </t>
  </si>
  <si>
    <t xml:space="preserve">$ 3.492.667
</t>
  </si>
  <si>
    <t>NO TIENE CARGADO NINGUN DOCUMENTO</t>
  </si>
  <si>
    <t>nata</t>
  </si>
  <si>
    <t xml:space="preserve">308-2023-CPS-P(98350)	</t>
  </si>
  <si>
    <t xml:space="preserve">FDLAN-CD-308-2023(98350)	</t>
  </si>
  <si>
    <t>https://community.secop.gov.co/Public/Tendering/OpportunityDetail/Index?noticeUID=CO1.NTC.5243720&amp;isFromPublicArea=True&amp;isModal=False</t>
  </si>
  <si>
    <t xml:space="preserve">PRESTAR SERVICIOS PROFESIONALES PARA EL FORTALECIMIENTO DE LOS PROCESOS CONTRACTUALES DEL FONDO DE DESARROLLO LOCAL DE ANTONIO NARIÑO	</t>
  </si>
  <si>
    <t>Luisa Fernanda Salazar Chavarro</t>
  </si>
  <si>
    <t>CL 146 13 91</t>
  </si>
  <si>
    <t>luisafernandasalazarch@gmail.com</t>
  </si>
  <si>
    <t>14-44-101198941</t>
  </si>
  <si>
    <t xml:space="preserve">52 días </t>
  </si>
  <si>
    <t xml:space="preserve">10400000
</t>
  </si>
  <si>
    <t>8/03/024</t>
  </si>
  <si>
    <t>$ 31.400.000</t>
  </si>
  <si>
    <t xml:space="preserve">EDWIN CHOCONTA  "EFREY SANABRIA		</t>
  </si>
  <si>
    <t>20236520009883        20236520010113       20246520001463</t>
  </si>
  <si>
    <t xml:space="preserve">309-2023-CPS-P(98152)	</t>
  </si>
  <si>
    <t xml:space="preserve">FDLAN-CD-309-2023 (98152)	</t>
  </si>
  <si>
    <t>https://community.secop.gov.co/Public/Tendering/OpportunityDetail/Index?noticeUID=CO1.NTC.5231819&amp;isFromPublicArea=True&amp;isModal=False</t>
  </si>
  <si>
    <t xml:space="preserve">PRESTAR SERVICIOS PROFESIONALES AL FONDO DE DESARROLLO LOCAL DE ANTONIO NARIÑO EN EL APOYO DE LOS TRÁMITES Y GESTIONES CONTRACTUALES ASI COMO EL SEGUIMIENTO, LIQUIDACIÓN, DEPURACIÓN Y CONSOLIDACIÓN DE LAS OBLIGACIONES POR PAGAR VIGENTES	</t>
  </si>
  <si>
    <t>Dancy Ludith Rodriguez Rivera</t>
  </si>
  <si>
    <t>CALLE 7D 81B - 03</t>
  </si>
  <si>
    <t>dancy4@gmail.com</t>
  </si>
  <si>
    <t xml:space="preserve">seguros del estado
</t>
  </si>
  <si>
    <t>37-46-101005482</t>
  </si>
  <si>
    <t>$ 34.016.667</t>
  </si>
  <si>
    <t>ANA ISABEL ATEHORTUA, ANDREA ALARCON</t>
  </si>
  <si>
    <t xml:space="preserve">310-2023 CPS-P(97369)	</t>
  </si>
  <si>
    <t xml:space="preserve">FDLAN-CD-310-2023(98150)	</t>
  </si>
  <si>
    <t>https://community.secop.gov.co/Public/Tendering/OpportunityDetail/Index?noticeUID=CO1.NTC.5242218&amp;isFromPublicArea=True&amp;isModal=False</t>
  </si>
  <si>
    <t xml:space="preserve">Prestar servicios profesionales como abogado para brindar apoyo jurídico en la estructuración y construcción de pactos ciudadanos y Acuerdos para promover el uso sostenible del espacio público local, conforme a las políticas distritales correspondientes y la normativa	</t>
  </si>
  <si>
    <t>ANGELICA FORERO FLORIAN</t>
  </si>
  <si>
    <t>CL 145 46 80</t>
  </si>
  <si>
    <t>maff-2707@hotmail.com</t>
  </si>
  <si>
    <t>$ 47.100.000</t>
  </si>
  <si>
    <t xml:space="preserve">FALTA CARGAR ACTA DE INICIO, ARL Y DESIGNACION </t>
  </si>
  <si>
    <t xml:space="preserve">311-2023 -P-(98349)	</t>
  </si>
  <si>
    <t xml:space="preserve">FDLAN-CD-311-2023 (98349)	</t>
  </si>
  <si>
    <t>https://community.secop.gov.co/Public/Tendering/OpportunityDetail/Index?noticeUID=CO1.NTC.5236132&amp;isFromPublicArea=True&amp;isModal=False</t>
  </si>
  <si>
    <t xml:space="preserve">Prestar los servicios profesionales especializados en materia jurídica para realizar el seguimiento a los procesos contractuales y proyectos de inversión en las etapas precontractual, contractual y post contractual que requiera el área de gestión de desarrollo del Fondo de Desarrollo Local de Antonio Nariño	</t>
  </si>
  <si>
    <t xml:space="preserve">02-30-11-60-55-70-000000-2198	</t>
  </si>
  <si>
    <t>KR 7 A 96 03</t>
  </si>
  <si>
    <t>danielarubiano25@gmail.com</t>
  </si>
  <si>
    <t>14-44-101198811</t>
  </si>
  <si>
    <t xml:space="preserve">EFREY ARMANDO SANABRIA MORENO
</t>
  </si>
  <si>
    <t xml:space="preserve"> O2-30-11-60-55-70-00-00-02-198 </t>
  </si>
  <si>
    <t>$ 7.052.500</t>
  </si>
  <si>
    <t>EDWIN CHOCONTA  ALEXIS MORENO</t>
  </si>
  <si>
    <t>20236520009883    20236520010113 20246520001443 20246520001093</t>
  </si>
  <si>
    <t xml:space="preserve">FALTA CARGAR DESIGNACION </t>
  </si>
  <si>
    <t xml:space="preserve">312-2023 -AG- (98150)	</t>
  </si>
  <si>
    <t xml:space="preserve">FDLAN-CD-312-2023 (98150)	</t>
  </si>
  <si>
    <t>https://community.secop.gov.co/Public/Tendering/OpportunityDetail/Index?noticeUID=CO1.NTC.5243592&amp;isFromPublicArea=True&amp;isModal=False</t>
  </si>
  <si>
    <t xml:space="preserve">PRESTAR SERVICIOS DE APOYO EN LOS PROCESOS NECESARIOS PARA IMPLEMENTAR ACUERDOS Y PACTOS PARA LA SOSTENIBILIDAD, APROPIACIÓN Y BUEN USO DEL ESPACIO PÚBLICO LOCAL, EN MATERIA DE ALISTAMIENTO, DIAGNÓSTICO Y CARACTERIZACIÓN CIUDADANA EN LA ALCALDÍA LOCAL DE ANTONIO NARIÑO	</t>
  </si>
  <si>
    <t>Jelica Maritza Alvarez Vargas</t>
  </si>
  <si>
    <t>cll 32 sur #27 46</t>
  </si>
  <si>
    <t>jmalvarezv84@gmail.com</t>
  </si>
  <si>
    <t xml:space="preserve">Seguros del Estado SA
</t>
  </si>
  <si>
    <t>11-44-101212961</t>
  </si>
  <si>
    <t>GERMAN MENDOZA-IVAN RAMIRO MARTINEZ</t>
  </si>
  <si>
    <t>20236520010173-XXXX</t>
  </si>
  <si>
    <t>contratacion directa</t>
  </si>
  <si>
    <t xml:space="preserve">ANDRES FELIX BARRIGA ESCARRAGA	</t>
  </si>
  <si>
    <t>IVAN RAMIRO MARTINEZ</t>
  </si>
  <si>
    <t>XXX</t>
  </si>
  <si>
    <t xml:space="preserve">314-2023 CPS-AG (98150)	</t>
  </si>
  <si>
    <t xml:space="preserve">FDLAN-CD-314-2023(98150)	</t>
  </si>
  <si>
    <t>https://community.secop.gov.co/Public/Tendering/OpportunityDetail/Index?noticeUID=CO1.NTC.5239611&amp;isFromPublicArea=True&amp;isModal=False</t>
  </si>
  <si>
    <t>GUERRERO DOMINGUEZ</t>
  </si>
  <si>
    <t>KR 4-81 Calle 8</t>
  </si>
  <si>
    <t>gueofd@gmail.com</t>
  </si>
  <si>
    <t xml:space="preserve">COLPENSIONES </t>
  </si>
  <si>
    <t xml:space="preserve">NB-100297081	</t>
  </si>
  <si>
    <t xml:space="preserve">3.492.667
</t>
  </si>
  <si>
    <t>jhon</t>
  </si>
  <si>
    <t xml:space="preserve">KEVIN SAMID SAENZ DIAZ	</t>
  </si>
  <si>
    <t xml:space="preserve">$ 10.545.167
</t>
  </si>
  <si>
    <t xml:space="preserve">316-2023-CPS-AS-(98150)	</t>
  </si>
  <si>
    <t xml:space="preserve">FDLANCD-316-2023(98150)	</t>
  </si>
  <si>
    <t>https://community.secop.gov.co/Public/Tendering/OpportunityDetail/Index?noticeUID=CO1.NTC.5236221&amp;isFromPublicArea=True&amp;isModal=False</t>
  </si>
  <si>
    <t>ANDRES OCHOA OCHOA JIMENEZ</t>
  </si>
  <si>
    <t xml:space="preserve">317-2023-CPS-P-(98150)	</t>
  </si>
  <si>
    <t xml:space="preserve">FDLANCD-317-2023(98150)	</t>
  </si>
  <si>
    <t xml:space="preserve">https://community.secop.gov.co/Public/Tendering/OpportunityDetail/Index?noticeUID=CO1.NTC.5236032&amp;isFromPublicArea=True&amp;isModal=False
</t>
  </si>
  <si>
    <t>Estefanía Pinilla</t>
  </si>
  <si>
    <t>CL 6 F 1 42</t>
  </si>
  <si>
    <t>dalalpinilla@gmail.com</t>
  </si>
  <si>
    <t>14-44-101198860</t>
  </si>
  <si>
    <t xml:space="preserve">318-2023-CPS-P (98152)	</t>
  </si>
  <si>
    <t xml:space="preserve">FDLAN-CD-318 (98152)	</t>
  </si>
  <si>
    <t>https://community.secop.gov.co/Public/Tendering/OpportunityDetail/Index?noticeUID=CO1.NTC.5242515&amp;isFromPublicArea=True&amp;isModal=False</t>
  </si>
  <si>
    <t xml:space="preserve">Prestar servicios profesionales al Fondo de Desarrollo Local de Antonio Nariño en el apoyo de los trámites y gestiones contractuales así como el seguimiento, liquidación, depuración y consolidación de las obligaciones por pagar vigentes.	</t>
  </si>
  <si>
    <t>Maily Esperanza del Pilar Botello Martínez</t>
  </si>
  <si>
    <t>SEGUROS DEL ESTADO SAS</t>
  </si>
  <si>
    <t xml:space="preserve">7/05/2024
</t>
  </si>
  <si>
    <t xml:space="preserve">319-2023-CPS-P (98152)	</t>
  </si>
  <si>
    <t xml:space="preserve">FDLAN-CD-319 (98152)	</t>
  </si>
  <si>
    <t>https://community.secop.gov.co/Public/Common/GoogleReCaptcha/Index?previousUrl=https%3a%2f%2fcommunity.secop.gov.co%2fPublic%2fTendering%2fOpportunityDetail%2fIndex%3fnoticeUID%3dCO1.NTC.5242766%26isFromPublicArea%3dTrue%26isModal%3dFalse</t>
  </si>
  <si>
    <t>JESSICA PAOLA LEÓN SUÁREZ</t>
  </si>
  <si>
    <t>CARRERA 49 #124-27 APT 201</t>
  </si>
  <si>
    <t>gestionydesarrollo.psc@gmail.com</t>
  </si>
  <si>
    <t xml:space="preserve">14-44-101199283	</t>
  </si>
  <si>
    <t>Natalia</t>
  </si>
  <si>
    <t xml:space="preserve">320-2023-CPS-P(98152)	</t>
  </si>
  <si>
    <t xml:space="preserve">FDLAN-CD-320-2023(98152)	</t>
  </si>
  <si>
    <t>https://community.secop.gov.co/Public/Tendering/OpportunityDetail/Index?noticeUID=CO1.NTC.5244152&amp;isFromPublicArea=True&amp;isModal=False</t>
  </si>
  <si>
    <t xml:space="preserve">PRESTAR SERVICIOS PROFESIONALES AL FONDO DE DESARROLLO LOCAL DE ANTIONIONARIÑO EN EL APOYO DE LOS TRÁMITES Y GESTIONES CONTRACTUALES ASI COMO ELSEGUIMIENTO, LIQUIDACIÓN, DEPURACIÓN Y CONSOLIDACIÓN DE LAS OBLIGACIONESPOR PAGAR VIGENTES	</t>
  </si>
  <si>
    <t xml:space="preserve">Ingrith Khaterine Martínez Sánchez	</t>
  </si>
  <si>
    <t>carrera 38 # 8-10 sur apto 201</t>
  </si>
  <si>
    <t>katherine.martinez.sanchez@gmail.com</t>
  </si>
  <si>
    <t>14-46-101102030 0</t>
  </si>
  <si>
    <t xml:space="preserve">11266667
</t>
  </si>
  <si>
    <t xml:space="preserve">321-2023-CPS-P(98152)	</t>
  </si>
  <si>
    <t xml:space="preserve">FDLAN-CD-321-2023(98152)	</t>
  </si>
  <si>
    <t>https://community.secop.gov.co/Public/Tendering/OpportunityDetail/Index?noticeUID=CO1.NTC.5250302&amp;isFromPublicArea=True&amp;isModal=False</t>
  </si>
  <si>
    <t>VIVIANA ANDREA MORENO RODRIGUEZ</t>
  </si>
  <si>
    <t>calle 6 d No. 88 d - 59 torre 8 apto 303</t>
  </si>
  <si>
    <t>vamoreno31@gmail.com</t>
  </si>
  <si>
    <t xml:space="preserve">14-44-101199237	</t>
  </si>
  <si>
    <t>Víctor Hugo Ortega Montero.</t>
  </si>
  <si>
    <t xml:space="preserve">322-2023-CPS-P(98152)	</t>
  </si>
  <si>
    <t xml:space="preserve">FDLAN-CD-322-2023(98152)	</t>
  </si>
  <si>
    <t>https://community.secop.gov.co/Public/Tendering/OpportunityDetail/Index?noticeUID=CO1.NTC.5250114&amp;isFromPublicArea=True&amp;isModal=False</t>
  </si>
  <si>
    <t>CESAR AUGUSTO ALARCON ROA</t>
  </si>
  <si>
    <t>CRA 52B # 40 B - 14 SUR</t>
  </si>
  <si>
    <t>cesaralarcon1975@gmail.com</t>
  </si>
  <si>
    <t>21-46-101078819</t>
  </si>
  <si>
    <t>kathe</t>
  </si>
  <si>
    <t xml:space="preserve">323-2023-CPS-P (98236)	</t>
  </si>
  <si>
    <t xml:space="preserve">FDLAN-CD-323-2023(98236)	</t>
  </si>
  <si>
    <t>https://community.secop.gov.co/Public/Tendering/OpportunityDetail/Index?noticeUID=CO1.NTC.5256736&amp;isFromPublicArea=True&amp;isModal=False</t>
  </si>
  <si>
    <t xml:space="preserve">PRESTACIÓN DE SERVICIOS PROFESIONALES COMO APOYO EN LA FORMULACIÓN, SEGUIMIENTO, SUPERVISIÓN Y LIQUIDACIÓN DE PROYECTOS DE INFRAESTRUCTURA EN LOS DIFERENTES PROYECTOS DE INVERSIÓN DEL FONDO DE DESARROLLO LOCAL ANTONIO NARIÑO.	</t>
  </si>
  <si>
    <t>JOSÉ ARTURO LÓPEZ BORRÁEZ</t>
  </si>
  <si>
    <t>33-44-101244597</t>
  </si>
  <si>
    <t>10.400.00</t>
  </si>
  <si>
    <t>XIMENA SECHAGUA, MANUEL EDUARDO ALVAREZ</t>
  </si>
  <si>
    <t>20236520010393  20236520010463</t>
  </si>
  <si>
    <t xml:space="preserve">324-2023 -AG- (98150)	</t>
  </si>
  <si>
    <t xml:space="preserve">FDLAN-CD-324-2023 (98150)	</t>
  </si>
  <si>
    <t>https://community.secop.gov.co/Public/Tendering/OpportunityDetail/Index?noticeUID=CO1.NTC.5257243&amp;isFromPublicArea=True&amp;isModal=False</t>
  </si>
  <si>
    <t>yazmin parra marquez</t>
  </si>
  <si>
    <t>KR 34F 3244 SUR IN 17</t>
  </si>
  <si>
    <t>yamapa87@gmail.com</t>
  </si>
  <si>
    <t xml:space="preserve">	seguros del estado</t>
  </si>
  <si>
    <t>14-44-101199480</t>
  </si>
  <si>
    <t>20236520010173-XXX</t>
  </si>
  <si>
    <t>Jhon</t>
  </si>
  <si>
    <t xml:space="preserve">325-2023 CPS-AG-98150	</t>
  </si>
  <si>
    <t xml:space="preserve">FDLANCD-325-2023(98150)	</t>
  </si>
  <si>
    <t>https://community.secop.gov.co/Public/Tendering/OpportunityDetail/Index?noticeUID=CO1.NTC.5280658&amp;isFromPublicArea=True&amp;isModal=False</t>
  </si>
  <si>
    <t>john timberlake osorio</t>
  </si>
  <si>
    <t>CL 12B BIS A 148</t>
  </si>
  <si>
    <t>jtimberlake535@gmail.com</t>
  </si>
  <si>
    <t>$3.492.667</t>
  </si>
  <si>
    <t>VAN RAMIRO MARTINEZ</t>
  </si>
  <si>
    <t>XX</t>
  </si>
  <si>
    <t xml:space="preserve">326-2023 CPS-P-(98350)	</t>
  </si>
  <si>
    <t xml:space="preserve">FDLANCD-327-2023(98350)	</t>
  </si>
  <si>
    <t>https://community.secop.gov.co/Public/Tendering/OpportunityDetail/Index?noticeUID=CO1.NTC.5278804&amp;isFromPublicArea=True&amp;isModal=False</t>
  </si>
  <si>
    <t xml:space="preserve">PRESTAR SERVICIOS PROFESIONALES PARA EL FORTALECIMIENTO DE LOS PROCESOS CONTRACTUALES DEL FONDO DE DESARROLLO LOCAL DE ANTONIO NARIÑO.	</t>
  </si>
  <si>
    <t>Martha Sol Martinez Bobadilla</t>
  </si>
  <si>
    <t>María Victoria Obando Florez</t>
  </si>
  <si>
    <t>Daniela Rubiano   efrey sanabria, edwin choconta</t>
  </si>
  <si>
    <t>20236520010123     20246520001463  20246520004073</t>
  </si>
  <si>
    <t xml:space="preserve">327-2023 CPS-P(98350)	</t>
  </si>
  <si>
    <t>HÉCTOR DANIEL COCA GÓMEZ</t>
  </si>
  <si>
    <t>CRA 54D#134-20</t>
  </si>
  <si>
    <t>danielcoca1@hotmail.com</t>
  </si>
  <si>
    <t xml:space="preserve">ASEGURADORA SOLIDARIA DE COLOMBIA
</t>
  </si>
  <si>
    <t xml:space="preserve">38047994000139412	</t>
  </si>
  <si>
    <t>Daniela Rubiano  efrey Sanabria  edwin choconta</t>
  </si>
  <si>
    <t>20236520010123      20246520001463  20246520004073</t>
  </si>
  <si>
    <t>FALTA CARGAR ACTA DE INICIO, ARL Y DESIGNACION</t>
  </si>
  <si>
    <t>Efrey</t>
  </si>
  <si>
    <t xml:space="preserve">328-2023-CPS-AG(98150)	</t>
  </si>
  <si>
    <t xml:space="preserve">FDLAN-CD-328-2023(98150)	</t>
  </si>
  <si>
    <t>https://community.secop.gov.co/Public/Tendering/OpportunityDetail/Index?noticeUID=CO1.NTC.5276014&amp;isFromPublicArea=True&amp;isModal=False</t>
  </si>
  <si>
    <t xml:space="preserve">Richard Cano	</t>
  </si>
  <si>
    <t>calle 38d sur # 68a - 07</t>
  </si>
  <si>
    <t xml:space="preserve">seguros del estado S.A.	</t>
  </si>
  <si>
    <t xml:space="preserve">17-44-101212806	</t>
  </si>
  <si>
    <t>20236520010163  XX</t>
  </si>
  <si>
    <t xml:space="preserve">329-2023-P-(98265)	</t>
  </si>
  <si>
    <t xml:space="preserve">FDLAN-CD-329-2023 (98265)	</t>
  </si>
  <si>
    <t>https://community.secop.gov.co/Public/Tendering/OpportunityDetail/Index?noticeUID=CO1.NTC.5279735&amp;isFromPublicArea=True&amp;isModal=False</t>
  </si>
  <si>
    <t xml:space="preserve">PRESTACIÓN DE SERVICIOS PROFESIONALES PARA APOYAR LA FORMULACIÓN, SUPERVISIÓN, EJECUCIÓN, SEGUIMIENTO Y LIQUIDACIÓN DE LOS CONTRATOS Y PROYECTOS DE INVERSIÓN DEL FONDO DE DESARROLLO LOCAL DE ANTONIO NARIÑO	</t>
  </si>
  <si>
    <t xml:space="preserve">Camilo Andres Gomez Torres	</t>
  </si>
  <si>
    <t>calle 25 69-51 apt 601 tr 5</t>
  </si>
  <si>
    <t>camiloagt@hotmail.com</t>
  </si>
  <si>
    <t xml:space="preserve">SEGUROS DEL ESTADO S.R.
</t>
  </si>
  <si>
    <t xml:space="preserve">11-44-101213553	</t>
  </si>
  <si>
    <t>20/03/204</t>
  </si>
  <si>
    <t>913      914</t>
  </si>
  <si>
    <t>FALTA CARGAR ACTA DE INICIO, ARL,DESIGNACION Y RP</t>
  </si>
  <si>
    <t>Diego</t>
  </si>
  <si>
    <t xml:space="preserve">330-2023 CPS-AP (98150)	</t>
  </si>
  <si>
    <t xml:space="preserve">FDLAN-CD-330 (98150)	</t>
  </si>
  <si>
    <t>https://community.secop.gov.co/Public/Tendering/OpportunityDetail/Index?noticeUID=CO1.NTC.5290796&amp;isFromPublicArea=True&amp;isModal=False</t>
  </si>
  <si>
    <t xml:space="preserve">Claudia Iomara Ayala Beltran	</t>
  </si>
  <si>
    <t>KR 23 19 02 SUR AP 301</t>
  </si>
  <si>
    <t xml:space="preserve">11-44-101213951	</t>
  </si>
  <si>
    <t xml:space="preserve">331-2023 CPS-P (99682)	</t>
  </si>
  <si>
    <t xml:space="preserve">FDLAN-CD-331 (99682)	</t>
  </si>
  <si>
    <t>https://community.secop.gov.co/Public/Tendering/OpportunityDetail/Index?noticeUID=CO1.NTC.5296267&amp;isFromPublicArea=True&amp;isModal=False</t>
  </si>
  <si>
    <t xml:space="preserve">PRESTAR LOS SERVICIOS PROFESIONALES ESPECIALIZADOS AL DESPACHO DE LA ALCALDÍA LOCAL DE ANTONIO NARIÑO PARA LA REVISIÓN Y DESIGNACIÓN DE LOS PROCESOS RELACIONADOS CON LA FORMULACIÓN, SEGUIMIENTO, EJECUCIÓN, EVALUACIÓN, LIQUIDACIÓN Y ACOMPAÑAMIENTO A LOS PROYECTOS DE INFRAESTRUCTURA DE LA LOCALIDAD DE ANTONIO NARIÑO	</t>
  </si>
  <si>
    <t xml:space="preserve">O2-30-11604490000002186	</t>
  </si>
  <si>
    <t xml:space="preserve">MANUEL EDUARDO ALVAREZ VANEGAS	</t>
  </si>
  <si>
    <t xml:space="preserve">18-44-101094493	</t>
  </si>
  <si>
    <t>JAMESSON JESUS SOSA RODRIGUEZ</t>
  </si>
  <si>
    <t>JACQUELINE FRIEDE-MANUEL EDUARDO ALVAREZ</t>
  </si>
  <si>
    <t>luisa</t>
  </si>
  <si>
    <t xml:space="preserve">332-2023CPS(98152)	</t>
  </si>
  <si>
    <t xml:space="preserve">FDLANCD-332-2023(98152)	</t>
  </si>
  <si>
    <t>https://community.secop.gov.co/Public/Tendering/OpportunityDetail/Index?noticeUID=CO1.NTC.5315472&amp;isFromPublicArea=True&amp;isModal=False</t>
  </si>
  <si>
    <t>CUENTAS POR PAGAR</t>
  </si>
  <si>
    <t xml:space="preserve">PRESTAR SERVICIOS PROFESIONALES AL FONDO DE DESARROLLO LOCAL DE ANTONIO NARIÑO EN EL APOYO DE LOS TRÁMITES Y GESTIONES CONTRACTUALES, ASÍ COMO EL SEGUIMIENTO, LIQUIDACIÓN, DEPURACIÓN Y CONSOLIDACIÓN DE LAS OBLIGACIONES POR PAGAR VIGENTES.	</t>
  </si>
  <si>
    <t>jennifer dayanne bermúdez garrido</t>
  </si>
  <si>
    <t>CRA 27· 14ª 09 SUR</t>
  </si>
  <si>
    <t>JEDA.BERMUDEZ@GMAIL.COM</t>
  </si>
  <si>
    <t xml:space="preserve">14-44-101200383	</t>
  </si>
  <si>
    <t>182.000.000_x000D_</t>
  </si>
  <si>
    <t>22/05/22024</t>
  </si>
  <si>
    <t xml:space="preserve">333-2023 CPS-P (98265)	</t>
  </si>
  <si>
    <t xml:space="preserve">FDLANCD - 333 - 2023(98265)	</t>
  </si>
  <si>
    <t>https://community.secop.gov.co/Public/Tendering/OpportunityDetail/Index?noticeUID=CO1.NTC.5331518&amp;isFromPublicArea=True&amp;isModal=False</t>
  </si>
  <si>
    <t xml:space="preserve">PRESTACIÓN DE SERVICIOS PROFESIONALES PARA APOYAR LA FORMULACIÓN, SUPERVISIÓN, EJEUCIÓN, SEGUIMIENTO Y LIQUIDACIÓN DE LOS CONTRATOS Y PROYECTOS DE INVERSIÓNDEL FONDO DE DESARROLLO LOCAL DE ANTONIO NARIÑO	</t>
  </si>
  <si>
    <t>David Alejandro Rojas Torres</t>
  </si>
  <si>
    <t>calle 52 g sur #37a-29</t>
  </si>
  <si>
    <t>alejandro-r-27@hotmail.com</t>
  </si>
  <si>
    <t xml:space="preserve">	Seguros del estado S.A</t>
  </si>
  <si>
    <t>MANUEL EDUARDO ALVAREZ, CARLOS MANUEL MENDOZA</t>
  </si>
  <si>
    <t>SIN ORFEO ,20246520000523</t>
  </si>
  <si>
    <t xml:space="preserve">334-2023CPS-P(98265)	</t>
  </si>
  <si>
    <t xml:space="preserve">FDLANCD-334-2023(#98265)	</t>
  </si>
  <si>
    <t>https://community.secop.gov.co/Public/Tendering/OpportunityDetail/Index?noticeUID=CO1.NTC.5302722&amp;isFromPublicArea=True&amp;isModal=False</t>
  </si>
  <si>
    <t xml:space="preserve">PRESTACIÓN DE SERVICIOS PROFESIONALES PARA APOYAR LA FORMULACIÓN, SUPERVISIÓN, EJEUCIÓN, SEGUIMIENTO Y LIQUIDACIÓN DE LOS CONTRATOS Y PROYECTOS DE INVERSIÓNDEL FONDO DE DESARROLLO LOCAL DE ANTONIO NARIÑO.	</t>
  </si>
  <si>
    <t>Ximena Sechagua Quevedo</t>
  </si>
  <si>
    <t>Calle 6 #02-34_x000D_</t>
  </si>
  <si>
    <t>lemante2012@gmail.com</t>
  </si>
  <si>
    <t xml:space="preserve">SEGUROS DEL ESTADO SA
</t>
  </si>
  <si>
    <t xml:space="preserve">11-44-101214047	</t>
  </si>
  <si>
    <t>LIZETH PALACIOS MANUEL EDUARDO ALVAREZ,CARLOS MANUEL MENDOZA</t>
  </si>
  <si>
    <t>20236520010073   SIN ORFEO, 20246520000523</t>
  </si>
  <si>
    <t xml:space="preserve">335-2023CPS-P(98265)	</t>
  </si>
  <si>
    <t xml:space="preserve">FDLANCD-335-2023(98265)	</t>
  </si>
  <si>
    <t>https://community.secop.gov.co/Public/Tendering/OpportunityDetail/Index?noticeUID=CO1.NTC.5302479&amp;isFromPublicArea=True&amp;isModal=False</t>
  </si>
  <si>
    <t>PRESTACIÓN DE SERVICIOS PROFESIONALES PARA APOYAR LA FORMULACIÓN, SUPERVISIÓN, EJEUCIÓN, SEGUIMIENTO Y LIQUIDACIÓN DE LOS CONTRATOS Y PROYECTOS DE INVERSIÓNDEL FONDO DE DESARROLLO LOCAL DE ANTONIO NARIÑO de acuerdo con lo contemplado en el(los) proyecto(s) 2198 --- ACCIONES PARA EL FORTALECIMIENTO INSTITUCIONA</t>
  </si>
  <si>
    <t>hugo alejandro oñate molina</t>
  </si>
  <si>
    <t>KR 71 D 12 C 60 TO 1 AP 102</t>
  </si>
  <si>
    <t>hugoalejandroom@hotmail.com</t>
  </si>
  <si>
    <t xml:space="preserve">ASEGURADORA SOLIDARIA
</t>
  </si>
  <si>
    <t xml:space="preserve">340 47 994000049917	</t>
  </si>
  <si>
    <t>JUAN MANUEL LIS RAMIREZ</t>
  </si>
  <si>
    <t>LIZETH PALACIOS, CARLOS MANUEL MENDOZA</t>
  </si>
  <si>
    <t>20236520010073, 20246520000523</t>
  </si>
  <si>
    <t xml:space="preserve">CPS-336-2023 (98891)	</t>
  </si>
  <si>
    <t xml:space="preserve">FDLAN-SAMC-016-2023	</t>
  </si>
  <si>
    <t>https://community.secop.gov.co/Public/Tendering/OpportunityDetail/Index?noticeUID=CO1.NTC.5263075&amp;isFromPublicArea=True&amp;isModal=False</t>
  </si>
  <si>
    <t xml:space="preserve">PRESTACIÓN DE SERVICIOS DE APOYO LOGÍSTICO PARA EL DESARROLLO DE LA NAVIDAD ARCOIRIS 2023 EN LA LOCALIDAD ANTONIO NARIÑO	</t>
  </si>
  <si>
    <t>FUNDESCO</t>
  </si>
  <si>
    <t>CALLE 37 No. 17 - 11</t>
  </si>
  <si>
    <t>fundacion.fundesco@hotmail.com</t>
  </si>
  <si>
    <t xml:space="preserve">ASEGURADORA SOLIDARIA DE COLOMBIA	</t>
  </si>
  <si>
    <t xml:space="preserve">360 47 994000030049	</t>
  </si>
  <si>
    <t>15</t>
  </si>
  <si>
    <t>XIMENA SECHAGUA Y HUGO OÑATE</t>
  </si>
  <si>
    <t>Katherin</t>
  </si>
  <si>
    <t xml:space="preserve">337-2023-CPS-P (98152)	</t>
  </si>
  <si>
    <t xml:space="preserve">FDLAN-CD-337-2023 (98152)	</t>
  </si>
  <si>
    <t>https://community.secop.gov.co/Public/Tendering/OpportunityDetail/Index?noticeUID=CO1.NTC.5317527&amp;isFromPublicArea=True&amp;isModal=False</t>
  </si>
  <si>
    <t>JEIMY ROCÍO TORRES HERNÁNDEZ</t>
  </si>
  <si>
    <t>AVENIDA CARRERA 68 Nº 5-17</t>
  </si>
  <si>
    <t>jrochi17@hotmail.com</t>
  </si>
  <si>
    <t xml:space="preserve">21-46-101079235	</t>
  </si>
  <si>
    <t>LINA MARCELA FLOREZ CARDENAS</t>
  </si>
  <si>
    <t xml:space="preserve">SIN ORFEO 26 DIC </t>
  </si>
  <si>
    <t xml:space="preserve">338-2023CPS-P(98265)	</t>
  </si>
  <si>
    <t xml:space="preserve">FDLANCD-338-2023(98265)	</t>
  </si>
  <si>
    <t>https://community.secop.gov.co/Public/Tendering/OpportunityDetail/Index?noticeUID=CO1.NTC.5323721&amp;isFromPublicArea=True&amp;isModal=False</t>
  </si>
  <si>
    <t>MARIA DEL PILAR PARDO CORTES</t>
  </si>
  <si>
    <t>CARRERA 78 A # 6B 28 INT4 APTO 204</t>
  </si>
  <si>
    <t>pardocortes@gmail.com_x000D_</t>
  </si>
  <si>
    <t xml:space="preserve">310 47 994000010503	</t>
  </si>
  <si>
    <t>DESDE EL 05 DE ENERO DE 2024 AL 17 DE ENERO DEL
2024</t>
  </si>
  <si>
    <t>18 DE ENERO DE 2024</t>
  </si>
  <si>
    <t>LIZETH PALACIOS-MANUEL EDUARDO ALVAREZ,CARLOS MANUEL MENDOZA</t>
  </si>
  <si>
    <t>20236520010213-SIN ORFEO,20246520000523</t>
  </si>
  <si>
    <t>Daniela obras</t>
  </si>
  <si>
    <t xml:space="preserve">339-2023 CPS-P (99785)	</t>
  </si>
  <si>
    <t xml:space="preserve">FDLANCD-339-2023(99785)	</t>
  </si>
  <si>
    <t>https://community.secop.gov.co/Public/Tendering/OpportunityDetail/Index?noticeUID=CO1.NTC.5354746&amp;isFromPublicArea=True&amp;isModal=False</t>
  </si>
  <si>
    <t>Junyor Guillermo Salamanca Rodríguez</t>
  </si>
  <si>
    <t>calle 10 a # 7 09</t>
  </si>
  <si>
    <t>salamancarod@gmail.com</t>
  </si>
  <si>
    <t xml:space="preserve">3944101158276	</t>
  </si>
  <si>
    <t>juan carlos</t>
  </si>
  <si>
    <t xml:space="preserve">340-2023	</t>
  </si>
  <si>
    <t xml:space="preserve">FDLAN-SAMC-013-2023	</t>
  </si>
  <si>
    <t>https://community.secop.gov.co/Public/Tendering/OpportunityDetail/Index?noticeUID=CO1.NTC.5173471&amp;isFromPublicArea=True&amp;isModal=False</t>
  </si>
  <si>
    <t xml:space="preserve">CONTRATAR LAS OBRAS REQUERIDAS PARA EL MANTENIMIENTO Y CONSERVACIÓN DEL SALÓN CULTURAL LA FRAGUITA Y DE LOS SALONES COMUNALES PRIORIZADOS POR ELFONDO DE DESARROLLO LOCAL DE LA LOCALIDAD ANTONIO NARIÑO	</t>
  </si>
  <si>
    <t>CONSORCIO MABRIL 90 2023</t>
  </si>
  <si>
    <t>CRA 43 24 A -61</t>
  </si>
  <si>
    <t>grupomabrilsas.licitaciones@gmail.com</t>
  </si>
  <si>
    <t>21-44-101433134 Anexo 0 RCE: 21-40-101224882 Anexo 0</t>
  </si>
  <si>
    <t xml:space="preserve">CPS-341-2023 (92163)	</t>
  </si>
  <si>
    <t xml:space="preserve">FDLAN-SAMC-014-2023	</t>
  </si>
  <si>
    <t>https://community.secop.gov.co/Public/Tendering/OpportunityDetail/Index?noticeUID=CO1.NTC.5179591&amp;isFromPublicArea=True&amp;isModal=False</t>
  </si>
  <si>
    <t xml:space="preserve">REALIZAR A TRAVÉS DEL SISTEMA DE PRECIOS UNITARIOS FIJOS A MONTO AGOTABLE EL MANTENIMIENTO Y/O MEJORAMIENTO DE LA CICLO-INFRAESTRUCTURA UBICADA EN LA LOCALIDAD DE ANTONIO NARIÑO PARA EL CUMPLIMIENTO DE LAS METAS DEFINIDAS EN LA VIGENCIA 2023.	</t>
  </si>
  <si>
    <t xml:space="preserve">O2-30-11-60-44-90-00-00-02186	</t>
  </si>
  <si>
    <t>señales ltda</t>
  </si>
  <si>
    <t>senalesltda@senalesltda.com</t>
  </si>
  <si>
    <t>SOLIDARIA</t>
  </si>
  <si>
    <t xml:space="preserve">	380 74 994000016365</t>
  </si>
  <si>
    <t>Cristian</t>
  </si>
  <si>
    <t xml:space="preserve">342-2023-AG-(100106)	</t>
  </si>
  <si>
    <t xml:space="preserve">FDLAN-CD-342-2023 (100106)	</t>
  </si>
  <si>
    <t>https://community.secop.gov.co/Public/Tendering/OpportunityDetail/Index?noticeUID=CO1.NTC.5356225&amp;isFromPublicArea=True&amp;isModal=False</t>
  </si>
  <si>
    <t xml:space="preserve">APOYAR LAS INSPECCIONES DE POLICÍA CON EL INGRESO DE INFORMACIÓN, USO Y APROPIACIÓN DE LOS SISTEMAS DE INFORMACIÓN VIGENTES DISPUESTOS PARA LAS ACTUACIONES DE POLICÍA	</t>
  </si>
  <si>
    <t xml:space="preserve">02-30-11-60-55-70-00000-2189	</t>
  </si>
  <si>
    <t xml:space="preserve">LUIS FELIPE CANTILLO LÓPEZ	</t>
  </si>
  <si>
    <t>carrera 60 D # 49 33 sur</t>
  </si>
  <si>
    <t>cantillolopezl@gmail.com</t>
  </si>
  <si>
    <t xml:space="preserve">Compañía mundial de seguros SA
</t>
  </si>
  <si>
    <t xml:space="preserve">CBO-100021127	</t>
  </si>
  <si>
    <t>ANDREA CARRILLO</t>
  </si>
  <si>
    <t xml:space="preserve">https://community.secop.gov.co/Public/Tendering/OpportunityDetail/Index?noticeUID=CO1.NTC.5365435&amp;isFromPublicArea=True&amp;isModal=False
</t>
  </si>
  <si>
    <t xml:space="preserve">344-2023-CPS-P(100023)	</t>
  </si>
  <si>
    <t xml:space="preserve">FDLAN-CD-344-2023 (100023)	</t>
  </si>
  <si>
    <t>https://community.secop.gov.co/Public/Tendering/OpportunityDetail/Index?noticeUID=CO1.NTC.5357145&amp;isFromPublicArea=True&amp;isModal=False</t>
  </si>
  <si>
    <t xml:space="preserve">Apoyar al Alcalde Local en la formulación, seguimiento e implementación de la estrategia local para la terminación jurídica o inactivación de las actuaciones administrativas que cursan en la Alcaldía Local.	</t>
  </si>
  <si>
    <t>Luis Andrés Cárdenas Nieto</t>
  </si>
  <si>
    <t>CL 97 21 50_x000D_</t>
  </si>
  <si>
    <t>L luiscdns@gmail.com</t>
  </si>
  <si>
    <t xml:space="preserve">mundial de seguros
</t>
  </si>
  <si>
    <t xml:space="preserve">I-100029212	</t>
  </si>
  <si>
    <t>16.000.000_x000D_</t>
  </si>
  <si>
    <t>JORGE ENRIQUE LADRON</t>
  </si>
  <si>
    <t xml:space="preserve">345-2023-CPS-P(100026)	</t>
  </si>
  <si>
    <t xml:space="preserve">FDLAN-CD-345-2023 (100026)	</t>
  </si>
  <si>
    <t>https://community.secop.gov.co/Public/Tendering/OpportunityDetail/Index?noticeUID=CO1.NTC.5356224&amp;isFromPublicArea=True&amp;isModal=False</t>
  </si>
  <si>
    <t>CARMENZA LIBERATO GAMBOA</t>
  </si>
  <si>
    <t>CL 75C BIS S SUR 886 SUR</t>
  </si>
  <si>
    <t>abg.carmenza28@gmail.com</t>
  </si>
  <si>
    <t>FAMISAR</t>
  </si>
  <si>
    <t xml:space="preserve">1744101212965	</t>
  </si>
  <si>
    <t xml:space="preserve">346-2023-CPS-P (100120)	</t>
  </si>
  <si>
    <t xml:space="preserve">FDLAN-CD-346 (100120)	</t>
  </si>
  <si>
    <t>https://community.secop.gov.co/Public/Tendering/OpportunityDetail/Index?noticeUID=CO1.NTC.5358269&amp;isFromPublicArea=True&amp;isModal=False</t>
  </si>
  <si>
    <t xml:space="preserve">Prestar servicios profesionales, para apoyar la formulación, ejecución, supervisión, seguimiento cierre y/o liquidación de los procesos contractuales que den respuesta al proyecto de inversión de acciones integrales para la productividad y el emprendimiento	</t>
  </si>
  <si>
    <t xml:space="preserve">O2-30-11-60-10-60-00-00-02191	</t>
  </si>
  <si>
    <t>Jhon Edinson Rodriguez Galindo</t>
  </si>
  <si>
    <t>CL 135 C 105 C 36_x000D_</t>
  </si>
  <si>
    <t>jer1518@hotmail.com</t>
  </si>
  <si>
    <t>SIN ORFEO,20246520000523</t>
  </si>
  <si>
    <t xml:space="preserve">347-2023-CPS-AG (100106)	</t>
  </si>
  <si>
    <t xml:space="preserve">FDLAN-CD-347 (100106)	</t>
  </si>
  <si>
    <t>https://community.secop.gov.co/Public/Tendering/OpportunityDetail/Index?noticeUID=CO1.NTC.5359360&amp;isFromPublicArea=True&amp;isModal=False</t>
  </si>
  <si>
    <t xml:space="preserve">Apoyar las Inspecciones de Policía con el ingreso de información, uso y apropiación de los sistemas de información vigentes dispuestos para las actuaciones de policía.	</t>
  </si>
  <si>
    <t>ab</t>
  </si>
  <si>
    <t>yenniffer cañón martinez</t>
  </si>
  <si>
    <t>KR 72 A 8 62 ESTE</t>
  </si>
  <si>
    <t>yenniffer.canon@gmail.com</t>
  </si>
  <si>
    <t xml:space="preserve">	25/05/2024</t>
  </si>
  <si>
    <t xml:space="preserve">348-2023	</t>
  </si>
  <si>
    <t xml:space="preserve">FDLAN-CMA-002-2023	</t>
  </si>
  <si>
    <t>https://community.secop.gov.co/Public/Tendering/OpportunityDetail/Index?noticeUID=CO1.NTC.5290797&amp;isFromPublicArea=True&amp;isModal=False}</t>
  </si>
  <si>
    <t xml:space="preserve">CONTRATAR LA INTERVENTORÍA TÉCNICA, ADMINISTRATIVA, JURÍDICA (LEGAL), FINANCIERA (CONTABLE), AMBIENTAL, SOCIAL Y SST AL CONTRATO QUE TIENE POR OBJETO: CONTRATAR LAS OBRAS REQUERIDAS PARA EL MANTENIMIENTO Y CONSERVACIÓN DEL SALÓN CULTURAL LA FRAGUITA Y DE LOS SALONES COMUNALES PRIORIZADOS POR EL FONDO DE DESARROLLO LOCAL DE LA LOCALIDAD ANTONIO NARIÑO	</t>
  </si>
  <si>
    <t>ECOHABITAT SAS</t>
  </si>
  <si>
    <t>Cra 11 No. 82 - 38 oficina 604</t>
  </si>
  <si>
    <t>constructora@ecohabitatsas.com</t>
  </si>
  <si>
    <t xml:space="preserve">1,CAMILO ANDRES GOMEZ TORRES-
 DANIELA DUARTE CRUZ 2, DANIELA DUARTE
</t>
  </si>
  <si>
    <t>20246520000143   20246520001723</t>
  </si>
  <si>
    <t xml:space="preserve">349-2023-CPS-P(99618)	</t>
  </si>
  <si>
    <t xml:space="preserve">FDLAN-CD-349-2023(99618)	</t>
  </si>
  <si>
    <t>https://community.secop.gov.co/Public/Tendering/OpportunityDetail/Index?noticeUID=CO1.NTC.5359263&amp;isFromPublicArea=True&amp;isModal=False</t>
  </si>
  <si>
    <t xml:space="preserve">PRESTAR SERVICIOS PROFESIONALES, PARA APOYAR LA FORMULACIÓN, EJECUCIÓN, SUPERVISIÓN, SEGUIMIENTO CIERRE Y/O LIQUIDACIÓN DE LOS PROCESOS CONTRACTUALES QUE DEN RESPUESTA AL PROYECTO DE INVERSIÓN DE ACCIONES DE ATENCIÓN A PRIMERA INFANCIA Y PREVENCIÓN DE VIOLENCIAS EN LA LOCALIDAD DE ANTONIO NARIÑO.	</t>
  </si>
  <si>
    <t xml:space="preserve">O2-30-11-60-10-60-00000-2192	</t>
  </si>
  <si>
    <t>NUBIA PRIETO ORTEGON</t>
  </si>
  <si>
    <t>CL 59 SUR 78 D 50</t>
  </si>
  <si>
    <t>nubiaprieto20167@gmail.com</t>
  </si>
  <si>
    <t xml:space="preserve">SEGUROS DEL ESTADO S.A.
</t>
  </si>
  <si>
    <t xml:space="preserve">14-44-101201110	</t>
  </si>
  <si>
    <t>MANUEL EDUARDO ALVAREZ,CARLOS MANUEL MENDOZA</t>
  </si>
  <si>
    <t xml:space="preserve">Natalia </t>
  </si>
  <si>
    <t xml:space="preserve">350-2023-CPS-P(99622)	</t>
  </si>
  <si>
    <t xml:space="preserve">FDLAN-CD-350-2023(99622)	</t>
  </si>
  <si>
    <t>https://community.secop.gov.co/Public/Tendering/OpportunityDetail/Index?noticeUID=CO1.NTC.5359265&amp;isFromPublicArea=True&amp;isModal=False</t>
  </si>
  <si>
    <t xml:space="preserve">e PRESTAR SERVICIOS PROFESIONALES, PARA APOYAR LA FORMULACIÓN, EJECUCIÓN, SUPERVISIÓN, SEGUIMIENTO CIERRE Y/O LIQUIDACIÓN DE LOS PROCESOS CONTRACTUALES QUE DEN RESPUESTA AL PROYECTO DE INVERSIÓN DE ACCIONES DE DOTACIÓN Y AMPLIACIÓN DE ELEMENTOS TECNOLÓGICOS PARA EL FORTALECIMIENTO OPERATIVO DE LOS ORGANISMOS DE SEGURIDAD DEL DISTRITO EN LA LOCALIDAD DE ANTONIO NARIÑO	</t>
  </si>
  <si>
    <t xml:space="preserve">O2-30-11-60-34-80-00000-2185	</t>
  </si>
  <si>
    <t>MERY LOPEZ BLANCO</t>
  </si>
  <si>
    <t>calle 4 sur #15a 29</t>
  </si>
  <si>
    <t>31828S4008</t>
  </si>
  <si>
    <t xml:space="preserve">11-44-101215871	</t>
  </si>
  <si>
    <t>55.200.000_x000D_</t>
  </si>
  <si>
    <t>NO HA INICIADO EJECUCCION</t>
  </si>
  <si>
    <t xml:space="preserve">351-2023-CPS-P(100139)	</t>
  </si>
  <si>
    <t xml:space="preserve">FDLAN-CD-351-2023 (100139)	</t>
  </si>
  <si>
    <t>https://community.secop.gov.co/Public/Tendering/OpportunityDetail/Index?noticeUID=CO1.NTC.5359259&amp;isFromPublicArea=True&amp;isModal=False</t>
  </si>
  <si>
    <t xml:space="preserve">PRESTAR LOS SERVICIOS PROFESIONALES A LA ALCALDÍA LOCAL DE ANTONIO NARIÑO PARA DESARROLLAR PROCESOS DE FORMULACIÓN, EJECUCIÓN, ACOMPAÑAMIENTO, SOCIALIZACIÓN Y/O SEGUIMIENTO EN TEMAS DE EMPRENDIMIENTO Y/O FORTALECIMIENTO EMPRESARIAL DE UNIDADES PRODUCTIVAS DE LA LOCALIDAD	</t>
  </si>
  <si>
    <t xml:space="preserve">O2-30-11-60-10-60-00-00-02-191	</t>
  </si>
  <si>
    <t xml:space="preserve">Jhonatan David Lenis García	</t>
  </si>
  <si>
    <t>CL 63 F 75 13</t>
  </si>
  <si>
    <t>jleniseconomista@gmail.com</t>
  </si>
  <si>
    <t xml:space="preserve">aseguradora solidaria de colombia
</t>
  </si>
  <si>
    <t xml:space="preserve">310-47-994000010558	</t>
  </si>
  <si>
    <t xml:space="preserve">352-2023-CPS-P(100139)	</t>
  </si>
  <si>
    <t xml:space="preserve">FDLAN-CD-352-2023 (100139)	</t>
  </si>
  <si>
    <t>https://community.secop.gov.co/Public/Tendering/OpportunityDetail/Index?noticeUID=CO1.NTC.5359256&amp;isFromPublicArea=True&amp;isModal=False</t>
  </si>
  <si>
    <t>Martin E Gutierrez Garcia</t>
  </si>
  <si>
    <t>CL 68 A 73 A 04</t>
  </si>
  <si>
    <t>gutierrezgm@gmail.com</t>
  </si>
  <si>
    <t xml:space="preserve">17-46-101034932	</t>
  </si>
  <si>
    <t xml:space="preserve">353-2023-CPS-P(100134)	</t>
  </si>
  <si>
    <t xml:space="preserve">FDLAN-CD-353-2023 (100134)	</t>
  </si>
  <si>
    <t>https://community.secop.gov.co/Public/Tendering/OpportunityDetail/Index?noticeUID=CO1.NTC.5359258&amp;isFromPublicArea=True&amp;isModal=False</t>
  </si>
  <si>
    <t xml:space="preserve">PRESTAR LOS SERVICIOS PROFESIONALES A LA ALCALDÍA LOCAL DE ANTONIO NARIÑO PARA DESARROLLAR PROCESOS DE FORMULACIÓN, EJECUCIÓN, ACOMPAÑAMIENTO, SOCIALIZACIÓN Y/O SEGUIMIENTO EN TEMAS DE EMPRENDIMIENTO Y/O FORTALECIMIENTO EMPRESARIAL DE UNIDADES PRODUCTIVAS DE LA LOCALIDAD CON ENFOQUE DIFERENCIAL EN POBLACIONES DISCAPACITADAS, ADULTOS MAYORES Y DEMÁS SUJETOS DE ESPECIAL PROTECCIÓN CONSTITUCIONAL DE CONFORMIDAD CON LAS POLÍTICAS PÚBLICAS DISTRITALES EN LA MATERIA.	</t>
  </si>
  <si>
    <t>LISSETTE MARITZA RAMÍREZ JARAMILLO</t>
  </si>
  <si>
    <t>calle 43 A #9/26 apt 602</t>
  </si>
  <si>
    <t>lissra@gmail.com</t>
  </si>
  <si>
    <t xml:space="preserve">14-44-101201217
</t>
  </si>
  <si>
    <t>002/02/2024</t>
  </si>
  <si>
    <t>13.800.000_x000D_</t>
  </si>
  <si>
    <t>TULIA HILDA SANCHEZ MUÑOZ</t>
  </si>
  <si>
    <t xml:space="preserve">leiver alexis moreno </t>
  </si>
  <si>
    <t xml:space="preserve">354-2023-CPS-P(99637)	</t>
  </si>
  <si>
    <t>martha</t>
  </si>
  <si>
    <t xml:space="preserve">356-2023 CPS-P (99622)	</t>
  </si>
  <si>
    <t xml:space="preserve">FDLAN-CD-356-2023(99622)	</t>
  </si>
  <si>
    <t>https://community.secop.gov.co/Public/Tendering/OpportunityDetail/Index?noticeUID=CO1.NTC.5362454&amp;isFromPublicArea=True&amp;isModal=False</t>
  </si>
  <si>
    <t xml:space="preserve">PRESTAR SERVICIOS PROFESIONALES, PARA APOYAR LA FORMULACIÓN, EJECUCIÓN, SUPERVISIÓN, SEGUIMIENTO CIERRE Y/O LIQUIDACIÓN DE LOS PROCESOS CONTRACTUALES QUE DEN RESPUESTA AL PROYECTO DE INVERSIÓN DE ACCIONES DE DOTACIÓN Y AMPLIACIÓN DE ELEMENTOS TECNOLÓGICOS PARA EL FORTALECIMIENTO OPERATIVO DE LOS ORGANISMOS DE SEGURIDAD DEL DISTRITO EN LA LOCALIDAD DE ANTONIO NARIÑO.	</t>
  </si>
  <si>
    <t xml:space="preserve">O2-30-11-60-34-80-00-00-02-185	</t>
  </si>
  <si>
    <t>Diego Alejandro Martínez Gómez</t>
  </si>
  <si>
    <t>CL 35C SUR 73F 18</t>
  </si>
  <si>
    <t>diealemargom@gmail.com</t>
  </si>
  <si>
    <t xml:space="preserve">seguros del estado SA	</t>
  </si>
  <si>
    <t xml:space="preserve">14-46-101102902	</t>
  </si>
  <si>
    <t xml:space="preserve">357-2023 CPS-P (99622)	</t>
  </si>
  <si>
    <t xml:space="preserve">FDLANCD-357-2023(99622)	</t>
  </si>
  <si>
    <t>https://community.secop.gov.co/Public/Tendering/OpportunityDetail/Index?noticeUID=CO1.NTC.5364998&amp;isFromPublicArea=True&amp;isModal=False</t>
  </si>
  <si>
    <t xml:space="preserve">PRESTAR SERVICIOS PROFESIONALES,PARA APOYAR LA FORMULACIÓN, EJECUCIÓN, SUPERVISIÓN, SEGUIMIENTO CIERRE Y/O LIQUIDACIÓN DE LOS PROCESOS CONTRACTUALES QUE DEN RESPUESTA AL PROYECTO DE INVERSIÓN DE ACCIONES DE DOTACIÓN Y AMPLIACIÓN DE ELEMENTOS TECNOLÓGICOSPARA EL FORTALECIMIENTO OPERATIVO DE LOS ORGANISMOS DE SEGURIDAD DEL DISTRITO EN LA LOCALIDAD DE ANTONIO NARIÑO.	</t>
  </si>
  <si>
    <t>Elkin Mauricio Barbosa Santana</t>
  </si>
  <si>
    <t>Calle 80 No.103B-24, Bloque:34, Apto:104</t>
  </si>
  <si>
    <t>maosantana@hotmail.com</t>
  </si>
  <si>
    <t xml:space="preserve">SEGUROS DEL ESTADO S.A.	</t>
  </si>
  <si>
    <t xml:space="preserve">33-44-101245395	</t>
  </si>
  <si>
    <t xml:space="preserve">358-2023 CPS-P (99622)	</t>
  </si>
  <si>
    <t xml:space="preserve">FDLANCD-358-2023(99622)	</t>
  </si>
  <si>
    <t>https://community.secop.gov.co/Public/Tendering/OpportunityDetail/Index?noticeUID=CO1.NTC.5364999&amp;isFromPublicArea=True&amp;isModal=False</t>
  </si>
  <si>
    <t xml:space="preserve">PRESTAR SERVICIOS PROFESIONALES,PARA APOYAR LA FORMULACIÓN, EJECUCIÓN, SUPERVISIÓN, SEGUIMIENTO CIERRE Y/O LIQUIDACIÓN DE LOS PROCESOS CONTRACTUALES QUE DEN RESPUESTA AL PROYECTO DE INVERSIÓN DE ACCIONES DE DOTACIÓN Y AMPLIACIÓN DE ELEMENTOS TECNOLÓGICOS PARA EL FORTALECIMIENTO OPERATIVO DE LOS ORGANISMOS DE SEGURIDAD DEL DISTRITO EN LA LOCALIDAD DE ANTONIO NARIÑO.	</t>
  </si>
  <si>
    <t>yesenia patiño figueroa</t>
  </si>
  <si>
    <t>CRA 70 No 4 - 25</t>
  </si>
  <si>
    <t>yesepat@yahoo.es</t>
  </si>
  <si>
    <t xml:space="preserve">Aseguradora Solidaria de Colombia
</t>
  </si>
  <si>
    <t xml:space="preserve">380 47 994000139614	</t>
  </si>
  <si>
    <t>Jireh Katherine Agamez Miranda</t>
  </si>
  <si>
    <t>CARLOS MANUEL MENDOZA</t>
  </si>
  <si>
    <t xml:space="preserve">359-2023-CPS-P(99438)	</t>
  </si>
  <si>
    <t xml:space="preserve">FDLANCD-359-2023(99438)	</t>
  </si>
  <si>
    <t xml:space="preserve">https://community.secop.gov.co/Public/Tendering/OpportunityDetail/Index?noticeUID=CO1.NTC.5366187&amp;isFromPublicArea=True&amp;isModal=False
</t>
  </si>
  <si>
    <t xml:space="preserve">PRESTAR LOS SERVICIOS PROFESIONALES PARA LA OPERACIÓN, SEGUIMIENTO Y CUMPLIMIENTO DE LOS PROCESOS Y PROCEDIMIENTOS DEL SERVICIO APOYO ECONÓMICO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	</t>
  </si>
  <si>
    <t>LUIS FRANCISCO FERNÁNDEZ PEÑA</t>
  </si>
  <si>
    <t>CALLE 42 B SUR No. 78 P 04</t>
  </si>
  <si>
    <t>lufranfer2525@yahoo.com</t>
  </si>
  <si>
    <t xml:space="preserve">1444101201195
</t>
  </si>
  <si>
    <t>ANA ISABEL ATEHORTUA, ,MANUEL EDUARDO ALVAREZ,CARLOS MANUEL MENDOZA</t>
  </si>
  <si>
    <t>20236520010433,SIN ORFEO, 20246520000523</t>
  </si>
  <si>
    <t xml:space="preserve">361-2023-CPS-P(10092)	</t>
  </si>
  <si>
    <t xml:space="preserve">FDLANCD-361-2023(100092)	</t>
  </si>
  <si>
    <t>https://community.secop.gov.co/Public/Tendering/OpportunityDetail/Index?noticeUID=CO1.NTC.5365797&amp;isFromPublicArea=True&amp;isModal=False</t>
  </si>
  <si>
    <t xml:space="preserve">PRESTAR LOS SERVICIOS PROFESIONALES PARA EL FORTALECIMIENTO DE CANALES DE COMUNICACIÓN CON POBLACIONES Y COLECTIVOS PARA PROMOCIONAR POLÍTICAS PUBLICAS EL MARCO DEL PROYECTO ACCIONES DE ATENCIÓN PARA LA POBLACIÓN VULNERABLE A CARGO DE LA ALCALDÍA LOCAL.	</t>
  </si>
  <si>
    <t xml:space="preserve">Heidy Lorena Yague Lancheros	</t>
  </si>
  <si>
    <t>CL 7 2 37 ESTE</t>
  </si>
  <si>
    <t>heidyy0424@gmail.com</t>
  </si>
  <si>
    <t>contrato no fue iniciado</t>
  </si>
  <si>
    <t>2 meses y 15 dias</t>
  </si>
  <si>
    <t>75</t>
  </si>
  <si>
    <t>29/12/2023 TERMINACION ANTICIPADA</t>
  </si>
  <si>
    <t xml:space="preserve">CONTRATO FUE ADJUDICADO PERO NO TUVO PROCESO DE EJECUCCION </t>
  </si>
  <si>
    <t xml:space="preserve">362-2023	</t>
  </si>
  <si>
    <t xml:space="preserve">FDLAN-SASI-006-2023 (99458)	</t>
  </si>
  <si>
    <t xml:space="preserve">https://community.secop.gov.co/Public/Tendering/OpportunityDetail/Index?noticeUID=CO1.NTC.5316520&amp;isFromPublicArea=True&amp;isModal=False
</t>
  </si>
  <si>
    <t xml:space="preserve">Selección abreviada inversa subasta
</t>
  </si>
  <si>
    <t xml:space="preserve">ADQUISICIÓN DE ELEMENTOS DE DOTACIÓN PARA LA CASA DE LA JUVENTUD DE LA LOCALIDAD DE ANTONIO NARIÑO EN EL FORTALECIMIENTO DE ESPACIOS DE RECREACIÓN Y APRENDIZAJE	</t>
  </si>
  <si>
    <t xml:space="preserve">O2-30-11-60-11-70-00000-2199	</t>
  </si>
  <si>
    <t xml:space="preserve">ARRIBA COLOMBIA SAS	</t>
  </si>
  <si>
    <t>contacto.colombia@above.com.co</t>
  </si>
  <si>
    <t xml:space="preserve">21-40-101225528	</t>
  </si>
  <si>
    <t>28/05/2024 al 28/06/2024</t>
  </si>
  <si>
    <t>DIEGO ALEJANDRO MARTINEZ GOMEZ, LADY ALEJANDRA CASTILLO, KEVIN PIÑERES, NICOLAS MOLANO, LISDANI GORDILLO</t>
  </si>
  <si>
    <t>20246520000233   20246520004393   20246520006683  20246520010263  20246520010753  20256520001543</t>
  </si>
  <si>
    <t xml:space="preserve">363-2023	</t>
  </si>
  <si>
    <t>https://community.secop.gov.co/Public/Tendering/OpportunityDetail/Index?noticeUID=CO1.NTC.5316520&amp;isFromPublicArea=True&amp;isModal=False</t>
  </si>
  <si>
    <t>ADQUISICIÓN DE ELEMENTOS DE DOTACIÓN PARA LA CASA DE LA JUVENTUD DE LA LOCALIDAD DE ANTONIO NARIÑO EN EL FORTALECIMIENTO DE ESPACIOS DE RECREACIÓN Y APRENDIZAJEcuentas</t>
  </si>
  <si>
    <t xml:space="preserve">	COMERCIALIZADORA SERLE.COM</t>
  </si>
  <si>
    <t>ventasserlecom@gmail.com</t>
  </si>
  <si>
    <t xml:space="preserve">14-44-101201290	</t>
  </si>
  <si>
    <t xml:space="preserve"> CARLOS EDUARDO DIAZ GRANADOS</t>
  </si>
  <si>
    <t xml:space="preserve">364-2023-P-(100141)	</t>
  </si>
  <si>
    <t xml:space="preserve">FDLAN-CD-364-2023 (100141)	</t>
  </si>
  <si>
    <t>https://community.secop.gov.co/Public/Tendering/OpportunityDetail/Index?noticeUID=CO1.NTC.5368030&amp;isFromPublicArea=True&amp;isModal=False</t>
  </si>
  <si>
    <t xml:space="preserve">PRESTAR SERVICIOS PROFESIONALES ESPECIALIZADOS PARA APOYAR EL SEGUIMIENTO Y APOYO A LA SUPERVISIÓN DE LOS PROCESOS CONTRACTUALES QUE DEN RESPUESTA AL PROYECTO DE INVERSIÓN DE ACCIONES INTEGRALES PARA LA PRODUCTIVIDAD Y EL EMPRENDIMIENTO	</t>
  </si>
  <si>
    <t xml:space="preserve">02-30-11-60-10-60-00000-2191	</t>
  </si>
  <si>
    <t>CARLOS MANUEL MENDOZA LATORRE</t>
  </si>
  <si>
    <t>Cra 20 34 31 in3_x000D_</t>
  </si>
  <si>
    <t>carlosmendozalatorre@gmail.com</t>
  </si>
  <si>
    <t xml:space="preserve">14-44-101201263	</t>
  </si>
  <si>
    <t>NO TIENE DESIGNACION</t>
  </si>
  <si>
    <t xml:space="preserve">daniel </t>
  </si>
  <si>
    <t xml:space="preserve">365-2023-CPS-P(100120)	</t>
  </si>
  <si>
    <t xml:space="preserve">FDLANCD-365-2023(100120)	</t>
  </si>
  <si>
    <t>https://community.secop.gov.co/Public/Tendering/OpportunityDetail/Index?noticeUID=CO1.NTC.5368070&amp;isFromPublicArea=True&amp;isModal=False</t>
  </si>
  <si>
    <t xml:space="preserve">PRESTAR SERVICIOS PROFESIONALES, PARA APOYAR LA FORMULACIÓN, EJECUCIÓN, SUPERVISIÓN, SEGUIMIENTO CIERRE Y/O LIQUIDACIÓN DE LOS PROCESOS CONTRACTUALES QUE DEN RESPUESTA AL PROYECTO DE INVERSIÓN DE ACCIONES INTEGRALES PARA LA PRODUCTIVIDAD Y EL EMPRENDIMIENTO	</t>
  </si>
  <si>
    <t>Paula Alejandra Riaño Ragua</t>
  </si>
  <si>
    <t>CRA 36A # 53B 42 SUR</t>
  </si>
  <si>
    <t>PAU.ALEJANDRAR85@GMAIL.COM</t>
  </si>
  <si>
    <t>CBO-100021177</t>
  </si>
  <si>
    <t>54.180.000_x000D_</t>
  </si>
  <si>
    <t>LIZETH PALACIOS RUEDA,CARLOS MANUEL MENDOZA</t>
  </si>
  <si>
    <t>2023652001043   20246520000523</t>
  </si>
  <si>
    <t>FALTA CARGA LA POLIZA</t>
  </si>
  <si>
    <t>daniel</t>
  </si>
  <si>
    <t>366-2023 (100120)</t>
  </si>
  <si>
    <t xml:space="preserve">FDLANCD-366-2023(100120)	</t>
  </si>
  <si>
    <t>https://community.secop.gov.co/Public/Tendering/OpportunityDetail/Index?noticeUID=CO1.NTC.5368326&amp;isFromPublicArea=True&amp;isModal=False</t>
  </si>
  <si>
    <t xml:space="preserve">PRESTAR SERVICIOS PROFESIONALES, PARA APOYAR LA FORMULACIOÓN, EJECUCIÓN, SUPERVISIÓN, SEGUIMIENTO CIERRE Y7O LIQUIDACIÓN DE LOS PROCESOS CONTRACTUALES QUE DEN RESPUESTA AL PROYECTO DE INVERSIÓN DE ACCIONES INTEGRALES PARA LA PRODUCTIVIDAD Y EL EMPRENDIMIENTO	</t>
  </si>
  <si>
    <t>JUAN CARLOS SANCHEZ OSORIO</t>
  </si>
  <si>
    <t>CL 95 71 A 75 TO 6 AP 2403</t>
  </si>
  <si>
    <t xml:space="preserve"> juan.sanchez.oso@hotmail.com</t>
  </si>
  <si>
    <t xml:space="preserve">38047994000139627	</t>
  </si>
  <si>
    <t>$6.772.500</t>
  </si>
  <si>
    <t>367-2023(10075)</t>
  </si>
  <si>
    <t xml:space="preserve">FDLANCD-367-2023(10075)	</t>
  </si>
  <si>
    <t>https://community.secop.gov.co/Public/Tendering/OpportunityDetail/Index?noticeUID=CO1.NTC.5368406&amp;isFromPublicArea=True&amp;isModal=False</t>
  </si>
  <si>
    <t xml:space="preserve">PRESTACION DE SERVICIOS DE APOYO A LA GESTION PARA LA CONDUCCION DE LOS VEHICULOS QUE CONFORMAN EL PARQUE AUTOMOTOR EN PROPIEDAD O CUSTODIA DEL FONDO DE DESARROLLO LOCAL DE ANTONIO NARIÑO, Y EL TRANSPORTE DE FUNCIONARIOS Y CONTRATISTAS PARA DESARROLLAR ACTIVIDADES DE INSPECCIÓN VIGILANCIA Y CONTROL DE LA ALCALDIA LOCAL DE ANTONIO NARIÑO	</t>
  </si>
  <si>
    <t xml:space="preserve">Willington Pira Rodriguez	</t>
  </si>
  <si>
    <t xml:space="preserve">38047994000139628	</t>
  </si>
  <si>
    <t>NO TIENE DOC CARGADOS DEL CONTRATISTA</t>
  </si>
  <si>
    <t>368-2023</t>
  </si>
  <si>
    <t>FDLAN-SAMC-017-2023</t>
  </si>
  <si>
    <t>https://community.secop.gov.co/Public/Tendering/OpportunityDetail/Index?noticeUID=CO1.NTC.5334465&amp;isFromPublicArea=True&amp;isModal=False</t>
  </si>
  <si>
    <t xml:space="preserve">Selección abreviada menor cantidad
</t>
  </si>
  <si>
    <t xml:space="preserve">CONTRATAR MEDIANTE EL SISTEMA DE PRECIOS UNITARIOS A MONTO AGOTABLE, LAS OBRAS DE MEJORAMIENTO Y/O MANTENIMIENTO DEL TEATRO VILLA MAYOR"	</t>
  </si>
  <si>
    <t xml:space="preserve">23-01-16-055-70000002198	</t>
  </si>
  <si>
    <t xml:space="preserve">CONSORCIO MABRIL 90 2024	</t>
  </si>
  <si>
    <t>Cr 43 No. 24 A 61</t>
  </si>
  <si>
    <t>admonedilbertomateus@gmail.com_x000D_</t>
  </si>
  <si>
    <t xml:space="preserve">CUMPLIMIENTO: 21-44-101434255 Anexo 0 RCE: 21-40-101225982 Anexo 0	</t>
  </si>
  <si>
    <t>1016   1054</t>
  </si>
  <si>
    <t>90401672  9.000.000</t>
  </si>
  <si>
    <t xml:space="preserve">369-2023 CPS-AG (100960)	</t>
  </si>
  <si>
    <t xml:space="preserve">FDLANCD-369-2023(100960)	</t>
  </si>
  <si>
    <t>https://community.secop.gov.co/Public/Tendering/OpportunityDetail/Index?noticeUID=CO1.NTC.5368501&amp;isFromPublicArea=True&amp;isModal=False</t>
  </si>
  <si>
    <t xml:space="preserve">PRESTAR SERVICIOS DE APOYO A LAS LABORES DE CARÁCTER OPERACIONAL Y/O ADMINISTRATIVAS QUE SE ADELANTEN EN EL ÁREA DE GESTIÓN DE DESARROLLO LOCAL EN EL MARCO DEL DESARROLLO DE LOS PROYECTOS DE INFRAESTRUCTURA DE LA LOCALIDAD DE ANTONIO NARIÑO	</t>
  </si>
  <si>
    <t xml:space="preserve">BRAYAN ALEJANDRO GOMEZ CASTAÑEDA	</t>
  </si>
  <si>
    <t>KR 13 A 2 82 SUR</t>
  </si>
  <si>
    <t>alejandrogomezc1146@gmail.com</t>
  </si>
  <si>
    <t xml:space="preserve">11-46-101042058	</t>
  </si>
  <si>
    <t>1 MES Y 26 DIAS</t>
  </si>
  <si>
    <t>56</t>
  </si>
  <si>
    <t>28 DIAS</t>
  </si>
  <si>
    <t>DIEGO</t>
  </si>
  <si>
    <t xml:space="preserve">370-2023 CPS-AG (101074)	</t>
  </si>
  <si>
    <t xml:space="preserve">FDLAN-CD-370-2023 (101074)	</t>
  </si>
  <si>
    <t>https://community.secop.gov.co/Public/Tendering/OpportunityDetail/Index?noticeUID=CO1.NTC.5368249&amp;isFromPublicArea=True&amp;isModal=False</t>
  </si>
  <si>
    <t xml:space="preserve">Prestar servicios de apoyo a la gestión del fondo de desarrollo local de Antonio Nariño en los asuntos operativos relacionados con entornos escolares seguros en la localidad, de conformidad con el proyecto de inversión acciones de atención a primera infancia y prevención de violencias	</t>
  </si>
  <si>
    <t xml:space="preserve">O2-30-11-60-10-60-00-00-02192	</t>
  </si>
  <si>
    <t xml:space="preserve">VICTOR ALFONSO LOZADA	</t>
  </si>
  <si>
    <t>CL 27 A 10 A 60 SUR</t>
  </si>
  <si>
    <t>victorlozada509@gmail.com</t>
  </si>
  <si>
    <t xml:space="preserve">1446101103038	</t>
  </si>
  <si>
    <t>1 MES Y 15 DIAS</t>
  </si>
  <si>
    <t>GERMAN MENDOZA-VAN RAMIRO MARTINEZ</t>
  </si>
  <si>
    <t>20236520010413  XXX</t>
  </si>
  <si>
    <t>PENDIENTE CRP ADICION</t>
  </si>
  <si>
    <t xml:space="preserve">CPS-371-2023	</t>
  </si>
  <si>
    <t xml:space="preserve">FDLAN-SASI-007-2023	</t>
  </si>
  <si>
    <t>https://community.secop.gov.co/Public/Tendering/OpportunityDetail/Index?noticeUID=CO1.NTC.5319846&amp;isFromPublicArea=True&amp;isModal=False</t>
  </si>
  <si>
    <t xml:space="preserve">COMPRAR Y/O ADQUIRIR LOS ELEMENTOS DOTACIONALES NECESARIOS CON EL FIN DE MEJORAR LOS PROCESOS DE PARTICIPACIÓN DE LAS JUNTAS DE ACCIÓN COMUNAL DE LA LOCALIDAD DE ANTONIO NARIÑO	</t>
  </si>
  <si>
    <t xml:space="preserve">O2-30-11-60-55-50-00-00-02190	</t>
  </si>
  <si>
    <t>GNSAS GN GENERACION DE NEGOCIOS SAS</t>
  </si>
  <si>
    <t>CALE 24 # 24-32</t>
  </si>
  <si>
    <t>dgeneral@gnsas.co</t>
  </si>
  <si>
    <t>SEFUROS COMERCIALES BOLIVAR</t>
  </si>
  <si>
    <t>NO ESTA CARGADO</t>
  </si>
  <si>
    <t xml:space="preserve">CARLOS DIAZ GRANADOS </t>
  </si>
  <si>
    <t>NO TIENE ACTA DE INICIO-DESIGNACION</t>
  </si>
  <si>
    <t xml:space="preserve">CPS-372-2023	</t>
  </si>
  <si>
    <t xml:space="preserve">FDLAN-SAMC-018-2023	</t>
  </si>
  <si>
    <t>https://community.secop.gov.co/Public/Tendering/OpportunityDetail/Index?noticeUID=CO1.NTC.5330578&amp;isFromPublicArea=True&amp;isModal=False</t>
  </si>
  <si>
    <t>OBRA</t>
  </si>
  <si>
    <t>SELECCION ABREVIADA MINIMA CUANTIA</t>
  </si>
  <si>
    <t xml:space="preserve">Contratar mediante el sistema de precios unitarios a monto agotable, las obras de conservación y/o mejoramiento y/o mantenimiento de parques de la localidad de Antonio Nariño	</t>
  </si>
  <si>
    <t>O2-30-11-60-23-30-00-00-02207</t>
  </si>
  <si>
    <t>admonedilbertomateus@gmail.com</t>
  </si>
  <si>
    <t xml:space="preserve">21-44-101433027
</t>
  </si>
  <si>
    <t>45</t>
  </si>
  <si>
    <t xml:space="preserve"> 30 DIAS </t>
  </si>
  <si>
    <t xml:space="preserve"> JOSÉ ARTURO LÓPEZ BORRÁEZ- JUAN JOSE LONDOÑO
 VALENTINA ROCHA VEGA</t>
  </si>
  <si>
    <t>20246520000203   20246520000123</t>
  </si>
  <si>
    <t>79450592 -9015558883</t>
  </si>
  <si>
    <t>EDILBERTO MATEUS ALVAREZ - GRUPO MABRIL SAS</t>
  </si>
  <si>
    <t>EDILBERTO MATEUS RICO</t>
  </si>
  <si>
    <t>10.00 % - 90.00%</t>
  </si>
  <si>
    <t>NATURALEZA COMERCIAL</t>
  </si>
  <si>
    <t>MICROEMPRESA</t>
  </si>
  <si>
    <t>NO TIENE  CUENTAS CARGADAS</t>
  </si>
  <si>
    <t>373-2023</t>
  </si>
  <si>
    <t xml:space="preserve">FDLAN-LP-002-2023	</t>
  </si>
  <si>
    <t xml:space="preserve">https://community.secop.gov.co/Public/Tendering/OpportunityDetail/Index?noticeUID=CO1.NTC.5306374&amp;isFromPublicArea=True&amp;isModal=False
</t>
  </si>
  <si>
    <t xml:space="preserve">Licitación pública
</t>
  </si>
  <si>
    <t>PRESTAR LOS SERVICIOS DE APOYO LOGÍSTICO A LOS
PROYECTOS: 1. IMPLE-MENTACIÓN DE PROCESOS DE
FORMACIÓN DEPORTIVA Y ACONDICIONAMIEN-TO FÍSICO DEL
ADULTO MAYOR. 2. REALIZACIÓN DE LOS JUEGOS DEPORTIVOS
COMUNALES. 3. BRIGADAS DE EMERGENCIA. 4. BIENESTAR
ANIMAL. 5. OLLA CO-MUNITARIA. 6. MEMORIA, PAZ Y
RECONCILIACIÓN. 7. SENSIBILIZACIÓN Y PREVENCIÓN DE LA
VIOLENCIA DE GÉNERO CONTRA LA MUJER. 8. ESTRATEGIA DE
CUIDADO. 9. MUROS Y TECHOS VERDES. 10. RECONOCIMIENTO
DEL ARTE PROPIO Y LAS MEMORIAS VIVAS DE LOS PUEBLOS
INDÍGENAS. 11. SABERES ANCESTRALES DE LAS COMUNIDADES
NEGRAS, AFROCOLOMBIANAS, RAIZALES Y PALENQUE-RAS. 12.
AFROCOLOMBIANIDAD VIERNES NEGRO Y 13. SOSTENIBILIDAD
DEL ES-PACIO PÚBLICO, PARA SU REALIZACIÓN POR PARTE DEL
FDL DE ANTONIO NARI-ÑO, SEGÚN PLAN DE DESARROLLO LOCAL
2021-2024</t>
  </si>
  <si>
    <t>2165/2197/2192/2193/2205/2183/2200/2194/2201/2204/2209</t>
  </si>
  <si>
    <t>900.206.910-8/ 900.017.592-8.</t>
  </si>
  <si>
    <t xml:space="preserve">UNION TEMPORAL ARKA CON PUNTOS	</t>
  </si>
  <si>
    <t>CRA 70 B 7 D 58</t>
  </si>
  <si>
    <t>corporacionpuntoscardinales@gmail.com</t>
  </si>
  <si>
    <t>NB-100075645</t>
  </si>
  <si>
    <t>6</t>
  </si>
  <si>
    <t>180</t>
  </si>
  <si>
    <t>677,678,679,680,681,685,686,687,689, 699, 698</t>
  </si>
  <si>
    <t>01/12/2023 - 04/12/2023 - 05/12/2023 - 07/12/2023</t>
  </si>
  <si>
    <t xml:space="preserve">150000000 - 167.382.438 - 57.192.247 - 199.969.667 - 47.355.523 - 115.182.500 - 350.697.664 - 43.784.000 - 162.321.131 - 62.890.000 - 135.550.000
</t>
  </si>
  <si>
    <t xml:space="preserve">1,LUIS FRANCISCO FERNÁNDEZ PEÑA JOSE DANILO BURBANO
JUAN CARLOS SANCHEZ OSORIO
 YESENIA PATIÑO FIGUEROA      
2, GINNA LIZETH SERNA GARCIA, BERENICE CUEVAS
 ELKIN MAURICIO BARBOSA SANTANA
 MARTIN E GUTIERREZ GARCIA  2. DIEGO ALEJANDRO MARTINEZ, HERNANDO NICOLAS MOLANO,YESENIOA PATIÑO FIGUEROA, YUL IANDREA ALARCON, LISSETTE MARIA RAMIREZ,BERENICE CUEVAS PINZON, DIEGO MARTINEZ,CARLOS EDUARDO DIAZ GRANADOS, BERENICE CUEVAS, FLOR ANGIE GUTIERREZ, HERRY ANDRES TENORIO, john edison rodriguez,paula alejandra riaño
</t>
  </si>
  <si>
    <t>20246520000243  20246520000383   20246520004373   20246520004433   20246520004443  20246520004373,20246520006443   20246520006423  20246520006453   20246520006433    20256520001723</t>
  </si>
  <si>
    <t>900206910 - 900017592</t>
  </si>
  <si>
    <t xml:space="preserve">CORPORACION PUNTOS CARDINALES - Arkambiental </t>
  </si>
  <si>
    <t>ANDRES F. SCHAFER</t>
  </si>
  <si>
    <t>50 % - 50 %</t>
  </si>
  <si>
    <t xml:space="preserve">374-2023 CPS-AG (100960)	</t>
  </si>
  <si>
    <t xml:space="preserve">FDLANCD-374-2023(100960)	</t>
  </si>
  <si>
    <t>https://community.secop.gov.co/Public/Common/GoogleReCaptcha/Index?previousUrl=https%3a%2f%2fcommunity.secop.gov.co%2fPublic%2fTendering%2fOpportunityDetail%2fIndex%3fnoticeUID%3dCO1.NTC.5368405%26isFromPublicArea%3dTrue%26isModal%3dFalse</t>
  </si>
  <si>
    <t>APOYO ADMINISTRATIVO</t>
  </si>
  <si>
    <t>CONTRATACION DIRECTA</t>
  </si>
  <si>
    <t xml:space="preserve">Juan Camilo Herrera Franco	</t>
  </si>
  <si>
    <t>KR 12 B 9 11 SUR</t>
  </si>
  <si>
    <t>uancamiloherrera771@gmail.com</t>
  </si>
  <si>
    <t>MANUEL EDURADO ALVAREZ</t>
  </si>
  <si>
    <t>NO TIENE POLIZA CARGADA EN SECOP- CUENTAS DE COBRO-ACTA DE INICIO-ARL</t>
  </si>
  <si>
    <t>MARTHA</t>
  </si>
  <si>
    <t xml:space="preserve">375-2023-CPS-P(101074)	</t>
  </si>
  <si>
    <t xml:space="preserve">FDLAN-CD-375-2023 (101074)	</t>
  </si>
  <si>
    <t>https://community.secop.gov.co/Public/Common/GoogleReCaptcha/Index?previousUrl=https%3a%2f%2fcommunity.secop.gov.co%2fPublic%2fTendering%2fOpportunityDetail%2fIndex%3fnoticeUID%3dCO1.NTC.5367930%26isFromPublicArea%3dTrue%26isModal%3dFalse</t>
  </si>
  <si>
    <t>Luz Mireya Sanchez Papagayo	Luz Mireya Sanchez Papagayo</t>
  </si>
  <si>
    <t>NO APORTA</t>
  </si>
  <si>
    <t>sanchezpapagayol@gmail.com</t>
  </si>
  <si>
    <t xml:space="preserve">11-44-101215568	</t>
  </si>
  <si>
    <t>FALTA CRP-ACTA DE INICIO -DESIGNACION</t>
  </si>
  <si>
    <t xml:space="preserve">376-2023-CPS-P	</t>
  </si>
  <si>
    <t xml:space="preserve">FDLANCD-376-2023(101074)	</t>
  </si>
  <si>
    <t>https://community.secop.gov.co/Public/Common/GoogleReCaptcha/Index?previousUrl=https%3a%2f%2fcommunity.secop.gov.co%2fPublic%2fTendering%2fOpportunityDetail%2fIndex%3fnoticeUID%3dCO1.NTC.5368256%26isFromPublicArea%3dTrue%26isModal%3dFalse</t>
  </si>
  <si>
    <t xml:space="preserve">PRESTAR SERVICIOS DE APOYO A LA GESTIÓN DEL FONDO DE DESARROLLO LOCAL DE ANTONIO NARIÑO EN LOS ASUNTOS OPERATIVOS RELACIONADOS CON ENTORNOS ESCOLARES SEGUROS EN LA LOCALIDAD, DE CONFORMIDAD CON EL PROYECTO DE INVERSIÓN ACCIONES DE ATENCIÓN A PRIMERA INFANCIA Y PREVENCIÓN DE VIOLENCIAS.	</t>
  </si>
  <si>
    <t xml:space="preserve">Laura Valentina Morcote Rodríguez	</t>
  </si>
  <si>
    <t>KR 34 27 A 53 SUR</t>
  </si>
  <si>
    <t>aurav.morcoter84@gmail.com</t>
  </si>
  <si>
    <t>14-46-101102952</t>
  </si>
  <si>
    <t>28/12/203</t>
  </si>
  <si>
    <t>1 mes y 15 dias</t>
  </si>
  <si>
    <t>20236520010413   20246520000383</t>
  </si>
  <si>
    <t>POLIZA MANUAL</t>
  </si>
  <si>
    <t>CONVENIOS</t>
  </si>
  <si>
    <t>CONVENIO 001-2023</t>
  </si>
  <si>
    <t xml:space="preserve">SECOP I </t>
  </si>
  <si>
    <t>FDLAN-CIA-001-2023</t>
  </si>
  <si>
    <t>https://www.contratos.gov.co/consultas/detalleProceso.do?numConstancia=23-22-66644&amp;g-recaptcha-response=03AAYGu2SZcReKAmRB_o2-U1SjJ6z3QNzNzcUG12AvnBWuMMxZY2Y_3djGS4eaIkWxLoNhpaQt2vkjxNd1s9NGZz8G74xR0GL0cuifBlMcc4o8FZZblUQtaf9GGv_8iX9-HV4-YexXkdA2d7O_Ms5MGNoMKXPoyCSxx9sOrY6JNfAmbmh4gIMqDCRE3Fk_AxFfpHr3BSrFQEOg0BUk-88t_3e5M3eqLuB7INRLQnfw896sqxeOqZHyEuOwD6Ri30KoFkMMKaD_pP-AJ89MEx_dJLfTKE8qgDWPDpt9GJnunR6AFTSIpLGScCU-H-eMlhOGX8nwkcO5U1MRVJvbCI-6g1vwkyINnU-Yigf206YJJBKmdj3SypJZHI8ikAiJ4PRxyExBWTg-WG3LuUU13BKa5qW-5lUpELWuGE5sEDFRdKlwD2khVpE0yfoyEripKSZAmpkkCD9AlaHNFb2NbgffVq3Bdl0c89dfD6iwazNRCsqHP6bw0BCi5II0OZ-kiBdc9pqSUBea0urauO6FXntuZk5tlcBg6szQKE106aTLtxd77-DLggJZEuPFJ9OD8fJ5bdcRtEh3d1Vg</t>
  </si>
  <si>
    <t>CONVENIO INTERADMINISTRATIVO</t>
  </si>
  <si>
    <t>aunar esfuerzos tecnicos administrativos y financieros con el fin de desarrollar acciones articuladas entre SCRD el IDARTES y los Fondos de Desarrollo Local orientadas a fomentar procesos de formacion cualificacion fortalecimiento y participacion de los agentes culturales territoriales del distrito capital en el marco de la generacion y circulacion de bienes y servicios culturales artisiticos y patrimoniales de conformidad con las iniciativas priorizadas y concertadas con los grupos de interes y comunidades atnicas de las localidades y a las acciones adelantadas en el proceso misional de fomento de acuerdo con los proyectos a ejecutar asociados a las metas de cada localidad en el programa  es cultura local 2023</t>
  </si>
  <si>
    <t>860,067.479</t>
  </si>
  <si>
    <t xml:space="preserve">SECRETARÍA DISTRIA CULTURA, RECREACIÓN Y DEPORTE. SECRETARIA DE CULTURA </t>
  </si>
  <si>
    <t>Cra. 8 #9 -83,</t>
  </si>
  <si>
    <t>1 AÑO Y 2 MESES</t>
  </si>
  <si>
    <t>438 Y 439</t>
  </si>
  <si>
    <t>210.000.000 Y 190.000.000</t>
  </si>
  <si>
    <t>596 Y 597</t>
  </si>
  <si>
    <t>190000000 Y 210000000</t>
  </si>
  <si>
    <t>DAVID ALEJANDRO ROJAS TORRES, HENRY ANDRES TENORIO</t>
  </si>
  <si>
    <t>20246520000193  20246520000063   20246520006423</t>
  </si>
  <si>
    <t>CONVENIO 002-2023</t>
  </si>
  <si>
    <t xml:space="preserve">FDLAN-CIA-002-2023	</t>
  </si>
  <si>
    <t>https://community.secop.gov.co/Public/Tendering/OpportunityDetail/Index?noticeUID=CO1.NTC.4516553&amp;isFromPublicArea=True&amp;isModal=False</t>
  </si>
  <si>
    <t>CONVENIO INTERADMINISTRATIVO - ATENEA - FDLAN</t>
  </si>
  <si>
    <t>CONTRATACIÓN FDLAN</t>
  </si>
  <si>
    <t xml:space="preserve">AUNAR ESFUERZOS TÉCNICOS, ADMINISTRATIVOS, JURÍDICOS Y FINANCIEROS PARA LA IMPLEMENTACIÓN DEL PROGRAMA JÓVENES A LA U, PARA EL ACCESO DE LAS Y LOS JÓVENES, EN LA CIUDAD DE BOGOTÁ, PARTICULARMENTE PARA LOS JÓVENES DE LA LOCALIDAD ANTONIO NARIÑO	</t>
  </si>
  <si>
    <t>Carrera 13A Nro. 28-38</t>
  </si>
  <si>
    <t>7 años</t>
  </si>
  <si>
    <t>DAVID ALEJANDRO ROJAS Y JOSE HUMBERTO HERNANDEZ</t>
  </si>
  <si>
    <t>2024652000953   20246520001943</t>
  </si>
  <si>
    <t>CONVENIO 003-2023</t>
  </si>
  <si>
    <t>FDLAN-CIA-003-2023</t>
  </si>
  <si>
    <t>https://community.secop.gov.co/Public/Tendering/OpportunityDetail/Index?noticeUID=CO1.NTC.4649758&amp;isFromPublicArea=True&amp;isModal=False</t>
  </si>
  <si>
    <t xml:space="preserve">PRESTAR SERVICIOS FORMATIVOS LOGÍSTICOS Y ECONÓMICOS PARA UNA ACCIÓN PEDAGÓGICA QUE FORTALEZCA LA PARTICIPACIÓN EN LA POLÍTICA DE LAS MUJERES Y REALIZAR EL RECONOCIMIENTO DEL TRABAJO DE LOS LÍDERES Y LIDERESAS DE LA LOCALIDAD DE ANTONIO NARIÑO	</t>
  </si>
  <si>
    <t>O2-30-11-60-34-00-00-00-02-197</t>
  </si>
  <si>
    <t xml:space="preserve"> UNIVERSIDAD NACIONAL ABIERTA YA DISTANCIA - UNAD</t>
  </si>
  <si>
    <t xml:space="preserve">Cl. 14 Sur # 14-23 </t>
  </si>
  <si>
    <t xml:space="preserve"> 3443700 - 1503</t>
  </si>
  <si>
    <t xml:space="preserve"> sgeneral@unad.edu.co</t>
  </si>
  <si>
    <t>150.000.000_x000D_</t>
  </si>
  <si>
    <t>DAVID ALEJANDRO ROJAS</t>
  </si>
  <si>
    <t>CONVENIO 004-2023</t>
  </si>
  <si>
    <t>FDLAN-CIA- 004-2023</t>
  </si>
  <si>
    <t>https://community.secop.gov.co/Public/Tendering/OpportunityDetail/Index?noticeUID=CO1.NTC.4658944&amp;isFromPublicArea=True&amp;isModal=False</t>
  </si>
  <si>
    <t>CONVENIO INTERADMINISTRATIVO IMPULSO</t>
  </si>
  <si>
    <t xml:space="preserve">AUNAR ESFUERZOS ADMINISTRATIVOS, TÉCNICOS Y FINANCIEROS ENTRE LA ALIANZA PÚBLICA PARA EL DESARROLLO INTEGRAL (ALDESARROLLO) Y EL FONDO DE DESARROLLO LOCAL DE ANTONIO NARIÑO PARA LA CONSOLIDACIÓN Y FORTALECIMIENTO ECONÓMICO DE LOS EMPRENDIMIENTOS LOCALES A TRAVÉS DEL PROGRAMA IMPULSO Y MICROEMPRESA LOCAL 3.0 .	</t>
  </si>
  <si>
    <t>ALIANZA PUBLICA PARA EL DESARROLLO INTEGRAL ALDESARROLLO - PROVEEDOR  ALDESARROLLO</t>
  </si>
  <si>
    <t>Carrera 21 #86A-24</t>
  </si>
  <si>
    <t>juridica@aldesarrollo.gov.co</t>
  </si>
  <si>
    <t>prorroga 1:  60 dias / prorroga 2: 1 mes y 15 dias</t>
  </si>
  <si>
    <t>CONVENIO 005-2023</t>
  </si>
  <si>
    <t>FDLAN-CIA-005-2023</t>
  </si>
  <si>
    <t>https://www.contratos.gov.co/consultas/detalleProceso.do?numConstancia=23-22-69190&amp;g-recaptcha-response=03AAYGu2Qk1XfcuB7qxyxjekCiqJJ48GJhJ5FDj3fZxdlCqssYF1FfYEwsTMlmtGTmg025ebaUsKM4iD_n1DarEcNEI2L4eivtJjmvrhwracMip11R_Zn3IcQ92IyI3t-SG7l1OwJjVSk9cKAFeIwhpLIe69ixVaeKoosm2JLf8nvcSjlIt-1izPaa25t_2RAl5MZSMW8hQ9tAuIOenJi0QO2paivPSiH5FS4twgIuNJjOByWgT6_dstxsBSZykUaOSoAq7aV2WqY6SWDaLqELeyFUUUUxQ6A1jraYAZHuMD9qUPKVA6REoKowvgxzjlHI5rCwkaUxjioYQb8LWAqlXCsvMvELNt6ENBSxBqgp_4v6SwpZ_2BerVMo-3turOnJf_VovOyj9S7Nv8mowAbXp3eIq1XHplxhK-hx9JPwvxRIsWsNFkaI_RyN-SyvPhEuJr_jINni4EBnWDuwG5y-1k7H86BC10VyIXqMBm_AWBTGE953_2GKOEttTW8kdLcNQb5xIC-p4vXniQGYUucbwTNzjSyXGaAW1PBDtsoJwNEfE7CwhHPCtZXlQs9b-Xf7t0_QVX_cVGVCNTqQri5QCURLIvzOuI9Wyw</t>
  </si>
  <si>
    <t>AUNAR ESFUERZOS ADMINISTRATIVOS PARA LA ARTICULACIÓN DE SERVICIOS INTERSECTORIALES EN EL MARCO DEL SISTEMA DISTRITAL DE CUIDADO QUE GARANTICE LA PRESTACIÓN EFECTIVA, OPORTUNA, EFICIENTE Y EFICAZ DE LOS SERVICIOS</t>
  </si>
  <si>
    <t>NO APLICA</t>
  </si>
  <si>
    <t>899,999,061</t>
  </si>
  <si>
    <t>SECRETARIA DE LA MUJER</t>
  </si>
  <si>
    <t>Calle 26 # 69 - 76</t>
  </si>
  <si>
    <t>CONVENIO 006-2023</t>
  </si>
  <si>
    <t>FDLAN-CIA-006-2023</t>
  </si>
  <si>
    <t>https://www.contratos.gov.co/consultas/detalleProceso.do?numConstancia=23-22-69321&amp;g-recaptcha-response=03AAYGu2QhRAe1fLIuwvJcGnLVbBacatIfU19v9eGyXjf0micwNYjlNakp_eeylXIuEupH20ZI3b1cLztmrfu2sC-1qzlG6JLHMWB_85lawSfmfdxEdyFOe17_VEwLSC5VG8RTl0dnmPmZIO2WJX6rphlDbu0f9LCZ5I9PVVKEbNI_ysUOh1beZc935_TDtlgEbqGLg4_StIAha-CFQrhK5Rq7vE2_usBB92k_rodvrYRuJnTZO3TVd1XMRvSLfUd_thLKpVDhYdJ66ocjZfu6MhrJfnHzQCrtTqPViaJq1v6MrxjZ-DVRqzmbiAZyWZsnX50eikhoz4ZXmzSnLcmt6T4CJHfPGDWUsG3EEnD6nLVXJ2-I8hBbMkFTu-wFWEna1xAQXqcgsgjdYioHSz6tcptRvg-NufMyKfe6k9-XYtT-ZpxkhSJRukJyjMCXgvsoorixyM8-9hU-UMDVIfDCkSvvPfflIx4WGl1DBvLXoeif4HnQzAT9wYLBVp0_ugnSBmJaxopueJh8pxWr0hUVxQq8fD2hBf2ODiTK6XHNN7QFKu2lDLRJJXKVGkVv6gKeDrND6SXqohbV</t>
  </si>
  <si>
    <t>AUNAR ESFUERZOS ADMINISTRATIVOS Y FINANCIEROS ENTRE LA SECRETARIA DISTRITAL DE SEGURIDAD, CONVIVENCIA Y JUSTICIA Y LOS FONDOS DE DESARROLLO LOCAL DE USAQUEN CHAPINERO SANTA FE USME TUNJUELITO BOSA KENNEDY FONTIBON ENGATIVA SUBA BARRIOS UNIDOS TEUSAQUILLO ANTONIO NARIÑO PUENTE ARANDA LA CANDELARIA RAFAEL URIBE URIBE Y CIUDAD BOLIVAR PARA EL SUMINISTRO E INSTALACION DE EQUIPOS Y COMPONENTES PARA EL SISTEMADE VIDEOVIGILANCIA DE BOGOTA</t>
  </si>
  <si>
    <t>SECRETARIA DISTRITAL DE SEGURIDAD, CONVIVENCIA Y JUSTICIA</t>
  </si>
  <si>
    <t>Av. El Dorado #57 83</t>
  </si>
  <si>
    <t>DIEGO ALEJANDRO MARTINEZ GOMEZ,  JULIAN MONTOYA</t>
  </si>
  <si>
    <t>20246520000233    20246520010803  20256520001513</t>
  </si>
  <si>
    <t>CONVENIO 008 - 2023</t>
  </si>
  <si>
    <t>FDLAN-CIA-008-2023</t>
  </si>
  <si>
    <t>https://community.secop.gov.co/Public/Common/GoogleReCaptcha/Index?previousUrl=https%3a%2f%2fcommunity.secop.gov.co%2fPublic%2fTendering%2fOpportunityDetail%2fIndex%3fnoticeUID%3dCO1.NTC.5368722%26isFromPublicArea%3dTrue%26isModal%3dFalse</t>
  </si>
  <si>
    <t xml:space="preserve">Aunar esfuerzos, administrativos, técnicos, legales y económicos entre la Subred Integra de Servicios de Salud Centro Oriente y el FDL de Antonio Nariño para el suministro y/o otorgamiento de dispositivos de asistencia personal (DAP), no incluidas en el plan de beneficios de salud -POS	</t>
  </si>
  <si>
    <t>SUBRED INTEGRADA DE SERVICIO DE SALUD CENTRO ORIENTE</t>
  </si>
  <si>
    <t xml:space="preserve">Av. 1 de Mayo #8a-58, </t>
  </si>
  <si>
    <t>TULHIA HILA SANCHEZ MUÑOZ,TIFANY MICHELL ARIZA PALACIOS</t>
  </si>
  <si>
    <t>20246520002003   20246520004353   20246520010813   20256520001553</t>
  </si>
  <si>
    <t>COMODATOS</t>
  </si>
  <si>
    <t>CAROLINA</t>
  </si>
  <si>
    <t>Comodato-001-2023</t>
  </si>
  <si>
    <t xml:space="preserve">FDLANCD-CMDT-001-2023	</t>
  </si>
  <si>
    <t>https://community.secop.gov.co/Public/Tendering/OpportunityDetail/Index?noticeUID=CO1.NTC.4649845&amp;isFromPublicArea=True&amp;isModal=False</t>
  </si>
  <si>
    <t>COMODATO</t>
  </si>
  <si>
    <t xml:space="preserve">EL COMODATARIO RECIBE DEL COMODANTE EN PRESTAMO DE USO A TITULO GRATUITO LOS BIENES MUEBLES QUE SE RELACIONAN A CONTINUACIÓN	</t>
  </si>
  <si>
    <t xml:space="preserve">00-00-00-000-0012023	</t>
  </si>
  <si>
    <t>JAC San Jorge Central</t>
  </si>
  <si>
    <t>Carrera 34f #29a19sur</t>
  </si>
  <si>
    <t>jac.sanjorgecentral@outlook.com</t>
  </si>
  <si>
    <t>5 AÑOS</t>
  </si>
  <si>
    <t>DAVID ROJAS</t>
  </si>
  <si>
    <t xml:space="preserve">Comodato-002-2023	</t>
  </si>
  <si>
    <t xml:space="preserve">FDLANCD-CMDT-002-2023	</t>
  </si>
  <si>
    <t>https://community.secop.gov.co/Public/Tendering/OpportunityDetail/Index?noticeUID=CO1.NTC.4664798&amp;isFromPublicArea=True&amp;isModal=False</t>
  </si>
  <si>
    <t xml:space="preserve">El COMODATARIO recibe del COMODANTE en préstamo de uso a título gratuito y con cargo a restituir bienes muebles de propiedad y única del FONDO DE DESARROLLO LOCAL DE ANTONIO NARIÑO, sobre los cuales no pesa ningún gravamen o limitación alguna, los mismos se describen con las características y demás especificaciones en el alcance del objeto, para identificarlos en forma clara y precisa	</t>
  </si>
  <si>
    <t xml:space="preserve">00-00-00-000-0022023	</t>
  </si>
  <si>
    <t>JAC 5 de Noviembre</t>
  </si>
  <si>
    <t>Calle 39f # 34d - 45sur</t>
  </si>
  <si>
    <t>directivosjac5nov@gmail.com</t>
  </si>
  <si>
    <t xml:space="preserve">Comodato-003-2023	</t>
  </si>
  <si>
    <t xml:space="preserve">FDLANCD-CMDT-003-2023	</t>
  </si>
  <si>
    <t xml:space="preserve">https://community.secop.gov.co/Public/Tendering/OpportunityDetail/Index?noticeUID=CO1.NTC.4665407&amp;isFromPublicArea=True&amp;isModal=False
</t>
  </si>
  <si>
    <t xml:space="preserve">00-00-00-000-0032023	</t>
  </si>
  <si>
    <t>JAC CIUDAD VILLA MAYOR</t>
  </si>
  <si>
    <t>CR 34 B 35 A 28 SUR</t>
  </si>
  <si>
    <t>jacvivetuvilla@gmail.com</t>
  </si>
  <si>
    <t>Comodato-004-2023</t>
  </si>
  <si>
    <t xml:space="preserve">FDLANCD-CMDT-004-2023	</t>
  </si>
  <si>
    <t>https://community.secop.gov.co/Public/Tendering/OpportunityDetail/Index?noticeUID=CO1.NTC.4665081&amp;isFromPublicArea=True&amp;isModal=False</t>
  </si>
  <si>
    <t>El COMODATARIO recibe del COMODANTE en préstamo de uso a título gratuito y con cargo a restituir bienes muebles de propiedad única y exclusiva del FONDO DE DESARROLLO LOCAL DE ANTONIO NARIÑO, sobre los cuales no pesa ningún gravamen o limitación alguna, los mismos se describen con las características y demás especificaciones en el alcance del objeto, para identificarlos en forma clara y precisa</t>
  </si>
  <si>
    <t xml:space="preserve">00-00-00-000-0042023	</t>
  </si>
  <si>
    <t>Junta de Acción Comunal Ciudad Jardin Sur</t>
  </si>
  <si>
    <t>Carrera 12f #19 - 37sur</t>
  </si>
  <si>
    <t>graceguerrero1960@gmail.com</t>
  </si>
  <si>
    <t xml:space="preserve">Comodato-005-2023	</t>
  </si>
  <si>
    <t xml:space="preserve">FDLANCD-CMDT-005-2023	</t>
  </si>
  <si>
    <t xml:space="preserve">https://community.secop.gov.co/Public/Tendering/OpportunityDetail/Index?noticeUID=CO1.NTC.4665442&amp;isFromPublicArea=True&amp;isModal=False
</t>
  </si>
  <si>
    <t xml:space="preserve">El COMODATARIO recibe del COMODANTE en préstamo de uso a título gratuito y con cargo a restituir bienes muebles de propiedad única y exclusiva del FONDO DE DESARROLLO LOCAL DE ANTONIO NARIÑO, sobre los cuales no pesa ningún gravamen o limitación alguna, los mismos se describen con las características y demás especificaciones en el alcance del objeto, para identificarlos en forma clara y precisa	</t>
  </si>
  <si>
    <t xml:space="preserve">00-00-00-000-0052023	</t>
  </si>
  <si>
    <t xml:space="preserve">Junta de Acción Comunal Caracas
</t>
  </si>
  <si>
    <t>Avenida caracas #12 - 20 sur</t>
  </si>
  <si>
    <t>mariovargasc77@gmail.com</t>
  </si>
  <si>
    <t>SELECCIÓN ABREVIADA MENOR CUANTIA SELECCIÓN ABREVIADA MENOR CUANTIA  - SAMC</t>
  </si>
  <si>
    <t>FABIAN</t>
  </si>
  <si>
    <t xml:space="preserve">120-2023 CS (86929)	</t>
  </si>
  <si>
    <t xml:space="preserve">001-2023 FDLAN-SAMC-001-2023 </t>
  </si>
  <si>
    <t xml:space="preserve">CONTRATAR LOS SEGUROS QUE AMPAREN LOS INTERESES PATRIMONIALES ACTUALES Y FUTUROS, ASÍ COMO LOS BIENES DE PROPIEDAD DEL FONDO DE DESARROLLO LOCAL DE ANTONIO NARIÑO, QUE ESTÉN BAJO SU RESPONSABILIDAD Y CUSTODIA Y AQUELLOS QUE SEAN ADQUIRIDOS PARA DESARROLLAR LAS FUNCIONES INHERENTES A SU ACTIVIDAD, ASÍ COMO LA EXPEDICIÓN DE UNA PÓLIZA COLECTIVA DE SEGURO DE VIDA PARA LOS EDILES DE LA LOCALIDAD Y CUALQUIER OTRA PÓLIZA DE SEGUROS QUE REQUIERA LA ENTIDAD EN EL DESARROLLO DE SU ACTIVIDAD	</t>
  </si>
  <si>
    <t xml:space="preserve">O2-12-020200701030571355
O2-12-02-02-00-70-10-30-10-27-13-11
</t>
  </si>
  <si>
    <t xml:space="preserve">Aseguradora Solidaria de Colombia Entidad Cooperativa
</t>
  </si>
  <si>
    <t>93.350.008_x000D_</t>
  </si>
  <si>
    <t>90 y 37 dias</t>
  </si>
  <si>
    <t>33109056 y 14.890.551</t>
  </si>
  <si>
    <t>28/12/2023 y 22/03/2024</t>
  </si>
  <si>
    <t xml:space="preserve">O2-12-02-02-00-70-10-30-10-27-13-11
</t>
  </si>
  <si>
    <t>993 /689</t>
  </si>
  <si>
    <t>28/12/2023 22/03/2024</t>
  </si>
  <si>
    <t>33109097 - 14.890.551</t>
  </si>
  <si>
    <t>744 / 634</t>
  </si>
  <si>
    <t>27/12/2023 20/03/2024</t>
  </si>
  <si>
    <t>002-2023 FDLANCD-SAMC-002-2023(87866)</t>
  </si>
  <si>
    <t>https://community.secop.gov.co/Public/Tendering/OpportunityDetail/Index?noticeUID=CO1.NTC.3998024&amp;isFromPublicArea=True&amp;isModal=False</t>
  </si>
  <si>
    <t>HECTOR ANDRES DUSSAN</t>
  </si>
  <si>
    <t xml:space="preserve">003-2023 </t>
  </si>
  <si>
    <t xml:space="preserve">004-2023 FDLAN-SAMC-004-2023 (90301)
</t>
  </si>
  <si>
    <t>https://www.secop.gov.co/CO1BusinessLine/Tendering/ProcedureEdit/View?docUniqueIdentifier=CO1.REQ.4601629&amp;prevCtxLbl=Proceso&amp;prevCtxUrl=https%3a%2f%2fwww.secop.gov.co%3a443%2fCO1BusinessLine%2fTendering%2fBuyerWorkArea%2fIndex%3fdocUniqueIdentifier%3dCO1.BDOS.4392903</t>
  </si>
  <si>
    <t>005-2023 FDLAN-SAMC-005-2023 (89838)</t>
  </si>
  <si>
    <t>https://community.secop.gov.co/Public/Tendering/OpportunityDetail/Index?noticeUID=CO1.NTC.4676471&amp;isFromPublicArea=True&amp;isModal=False</t>
  </si>
  <si>
    <t>006-2023 FDLAN-SAMC-006-2023 (91752)</t>
  </si>
  <si>
    <t>007-2023</t>
  </si>
  <si>
    <t>008-2023 FDLAN-SAMC-008-2023</t>
  </si>
  <si>
    <t>https://community.secop.gov.co/Public/Tendering/OpportunityDetail/Index?noticeUID=CO1.NTC.4782194&amp;isFromPublicArea=True&amp;isModal=False</t>
  </si>
  <si>
    <t>009-2023 FDLAN-SAMC-009-2023</t>
  </si>
  <si>
    <t>010-2023</t>
  </si>
  <si>
    <t>011-2023</t>
  </si>
  <si>
    <t>012-2023 FDLAN-SAMC-012-2023(96005)</t>
  </si>
  <si>
    <t>https://community.secop.gov.co/Public/Tendering/OpportunityDetail/Index?noticeUID=CO1.NTC.5093841&amp;isFromPublicArea=True&amp;isModal=False</t>
  </si>
  <si>
    <t>013-2023 FDLAN-SAMC-013-2023</t>
  </si>
  <si>
    <t>014-2023  FDLAN-SAMC-014-2023</t>
  </si>
  <si>
    <t>015-2023</t>
  </si>
  <si>
    <t>016-2023 FDLAN-SAMC-016-2023</t>
  </si>
  <si>
    <t>017-2023</t>
  </si>
  <si>
    <t>MINIMA CUANTIA  -MC</t>
  </si>
  <si>
    <t>001-2023</t>
  </si>
  <si>
    <t>CONTRATAR EL SERVICIO DE OUTSOURCING DE MAQUINAS FOTOCOPIADORAS MULTIFUNCIONALES, INCLUIDO SU MANTENIMIENTO PREVENTIVO Y CORRECTIVO, SOPORTE TÉCNICO, REPUESTOS E INSUMOS REQUERIDOS POR LAS MISMAS Y DISPOSICIÓN FINAL DE LOS MISMOS, PARA SER INSTALADAS EN LAS DIFERENTES DEPENDENCIAS DE LA ALCALDÍA LOCAL DE ANTONIO NARIÑO, DE CONFORMIDAD CON LAS ESPECIFICACIONES TÉCNICAS.</t>
  </si>
  <si>
    <t>002-2023</t>
  </si>
  <si>
    <t>003-2023</t>
  </si>
  <si>
    <t>https://community.secop.gov.co/Public/Tendering/OpportunityDetail/Index?noticeUID=CO1.NTC.4182519&amp;isFromPublicArea=True&amp;isModal=False</t>
  </si>
  <si>
    <t>CONTRATAR EL SUMINISTRO DE COMBUSTIBLE PARA EL PARQUE AUTOMOTOR DEL FONDO DE DESARROLLO LOCAL ANTONIO NARIÑO.</t>
  </si>
  <si>
    <t>004-2023</t>
  </si>
  <si>
    <t>https://www.secop.gov.co/CO1BusinessLine/Tendering/ProcedureEdit/View?docUniqueIdentifier=CO1.REQ.4322918&amp;prevCtxLbl=Proceso&amp;prevCtxUrl=https%3a%2f%2fwww.secop.gov.co%3a443%2fCO1BusinessLine%2fTendering%2fBuyerWorkArea%2fIndex%3fdocUniqueIdentifier%3dCO1.BDOS.4224115</t>
  </si>
  <si>
    <t>005-2023</t>
  </si>
  <si>
    <t>https://www.secop.gov.co/CO1BusinessLine/Tendering/ProcedureEdit/View?docUniqueIdentifier=CO1.REQ.4446513&amp;prevCtxLbl=Proceso&amp;prevCtxUrl=https%3a%2f%2fwww.secop.gov.co%3a443%2fCO1BusinessLine%2fTendering%2fBuyerWorkArea%2fIndex%3fdocUniqueIdentifier%3dCO1.BDOS.4345232</t>
  </si>
  <si>
    <t>006-2023</t>
  </si>
  <si>
    <t>https://www.secop.gov.co/CO1BusinessLine/Tendering/ProcedureEdit/View?docUniqueIdentifier=CO1.REQ.4424777&amp;prevCtxLbl=Proceso&amp;prevCtxUrl=https%3a%2f%2fwww.secop.gov.co%3a443%2fCO1BusinessLine%2fTendering%2fBuyerWorkArea%2fIndex%3fdocUniqueIdentifier%3dCO1.BDOS.4324577</t>
  </si>
  <si>
    <t>008-2023</t>
  </si>
  <si>
    <t>009-2023</t>
  </si>
  <si>
    <t>https://community.secop.gov.co/Public/Common/GoogleReCaptcha/Index?previousUrl=https%3a%2f%2fcommunity.secop.gov.co%2fPublic%2fTendering%2fOpportunityDetail%2fIndex%3fnoticeUID%3dCO1.NTC.4010101%26isFromPublicArea%3dTrue%26isModal%3dFalse</t>
  </si>
  <si>
    <t>Solicitud de cotización para adelantar el proceso de contratación que lleva por objeto "PRESTAR EL SERVICIO INTEGRAL DE ASEO Y CAFETERIA, INCLUIDA LA MAQUINARIA Y MATERIALES NECESARIOS PARA EL DESARROLLO DE ESTE Y GARANTIZAR EL SUMINISTRO DE INSUMOS PARA LAS DIFERENTES SEDES DE LA ALCALDIA LOCAL DE ANTONIO NARIÑO"</t>
  </si>
  <si>
    <t xml:space="preserve">ASEO Y CAFETERIA </t>
  </si>
  <si>
    <t>https://community.secop.gov.co/Public/Tendering/OpportunityDetail/Index?noticeUID=CO1.NTC.4197324&amp;isFromPublicArea=True&amp;isModal=False</t>
  </si>
  <si>
    <t>SOLICITUD DE COTIZACION PARA EL ESTUDIO DEL MERCADO DEL PROCESO QUE SE ADELANTARÁ BAJO EL OBJETO "MEJORAR EL PROCESO DE JUNTAS DE ACCIÓN COMUNAL DE LA LOCALIDAD ANTONIO NARIÑO CON LA ADECUACIÓN DE NUEVOS ELEMENTOS DOTACIONALES"</t>
  </si>
  <si>
    <t xml:space="preserve">DOTACIONES DE JUNTAS </t>
  </si>
  <si>
    <t>https://community.secop.gov.co/Public/Common/GoogleReCaptcha/Index?previousUrl=https%3a%2f%2fcommunity.secop.gov.co%2fPublic%2fTendering%2fOpportunityDetail%2fIndex%3fnoticeUID%3dCO1.NTC.4204030%26isFromPublicArea%3dTrue%26isModal%3dFalse</t>
  </si>
  <si>
    <t>FOMENTAR EL DESARROLLO DE LOS PROYECTOS CUIDADANOS DE EDUCACIÓN AMBIENTAL (PROCEDAS) EN EL BARRIO CINCO DE NOVIEMBRE EN LA LOCALIDAD DE ANTONIO NARIÑO</t>
  </si>
  <si>
    <t>PROCEDAS</t>
  </si>
  <si>
    <t>https://community.secop.gov.co/Public/Common/GoogleReCaptcha/Index?previousUrl=https%3a%2f%2fcommunity.secop.gov.co%2fPublic%2fTendering%2fOpportunityDetail%2fIndex%3fnoticeUID%3dCO1.NTC.4204021%26isFromPublicArea%3dTrue%26isModal%3dFalse</t>
  </si>
  <si>
    <t>FOMENTAR LA AGRICULTURA URBANA POR MEDIO DE ACCIONES QUE IMPULSEN A LA SEGURIDAD ALIMENTARIA, LOS MERCADOS ORGÁNICOS Y LAS PRACTICAS AGROECOLÓGICAS EN LA LOCALIDAD DE ANTONIO NARIÑO</t>
  </si>
  <si>
    <t>HUERTAS CASERAS</t>
  </si>
  <si>
    <t>https://community.secop.gov.co/Public/Common/GoogleReCaptcha/Index?previousUrl=https%3a%2f%2fcommunity.secop.gov.co%2fPublic%2fTendering%2fOpportunityDetail%2fIndex%3fnoticeUID%3dCO1.NTC.4203377%26isFromPublicArea%3dTrue%26isModal%3dFalse</t>
  </si>
  <si>
    <t>DOTACIÓN DE LOS JARDINES INFANTILES DE LA ALCALDIA LOCAL DE ANTONIO NARIÑO</t>
  </si>
  <si>
    <t xml:space="preserve"> DOTACIÓN DE LOS JARDINES INFANTILES </t>
  </si>
  <si>
    <t xml:space="preserve"> NATALIA MARCILLO VELA</t>
  </si>
  <si>
    <t>https://community.secop.gov.co/Public/Common/GoogleReCaptcha/Index?previousUrl=https%3a%2f%2fcommunity.secop.gov.co%2fPublic%2fTendering%2fOpportunityDetail%2fIndex%3fnoticeUID%3dCO1.NTC.4211537%26isFromPublicArea%3dTrue%26isModal%3dFalse</t>
  </si>
  <si>
    <t>PRESTAR LOS SERVICIOS PARA ADECUACIONES Y EMBELLECIMIENTO DE MUROS Y TECHOS VERDES, FOMENTANDO ASÍ, LA CULTURA CIUDADANA EN LA LOCALIDAD DE ANTNIO NARIÑO.</t>
  </si>
  <si>
    <t> ADECUACIONES Y EMBELLECIMIENTO DE MUROS Y TECHOS VERDES</t>
  </si>
  <si>
    <t>https://www.secop.gov.co/CO1BusinessLine/Tendering/BuyerWorkArea/Index?docUniqueIdentifier=CO1.BDOS.4223012&amp;prevCtxUrl=https%3a%2f%2fwww.secop.gov.co%2fCO1BusinessLine%2fTendering%2fBuyerDossierWorkspace%2fIndex%3fcreateDateFrom%3d03%2f11%2f2022+19%3a37%3a19%26createDateTo%3d03%2f05%2f2023+19%3a37%3a19%26filteringState%3d0%26sortingState%3dLastModifiedDESC%26showAdvancedSearch%3dFalse%26showAdvancedSearchFields%3dFalse%26folderCode%3dALL%26selectedDossier%3dCO1.BDOS.4223012%26selectedRequest%3dCO1.REQ.4321476%26&amp;prevCtxLbl=Procesos+de+la+Entidad+Estatal</t>
  </si>
  <si>
    <t>REALIZAR EL SUMINISTRO, INSTALACIÓN Y PUESTA EN MARCHA DE UN AIRE ACONDICIONADO AL SERVICIO DE LA SEDE ADMINISTRATIVA DE LA ALCALDÍA LOCAL DE ANTONIO NARIÑO</t>
  </si>
  <si>
    <t>https://www.secop.gov.co/CO1BusinessLine/Tendering/BuyerWorkArea/Index?docUniqueIdentifier=CO1.BDOS.4280216&amp;prevCtxUrl=https%3a%2f%2fwww.secop.gov.co%2fCO1BusinessLine%2fTendering%2fBuyerDossierWorkspace%2fIndex%3fcreateDateFrom%3d03%2f11%2f2022+19%3a39%3a47%26createDateTo%3d03%2f05%2f2023+19%3a39%3a47%26filteringState%3d0%26sortingState%3dLastModifiedDESC%26showAdvancedSearch%3dFalse%26showAdvancedSearchFields%3dFalse%26folderCode%3dALL%26selectedDossier%3dCO1.BDOS.4280216%26selectedRequest%3dCO1.REQ.4379411%26&amp;prevCtxLbl=Procesos+de+la+Entidad+Estatal</t>
  </si>
  <si>
    <t>IMPLEMENTAR ESTRATEGIAS, ACTIVIDADES Y EVENTOS PEDAGÓGICOS SOBRE EL BUEN MANEJO DE RESIDUOS SÓLIDOS Y ÓRGANICOS EN LA LOCALIDAD DE ANTONIO NARIÑO</t>
  </si>
  <si>
    <t>Selección abreviada subasta inversa - SASI</t>
  </si>
  <si>
    <t>002-2013</t>
  </si>
  <si>
    <t xml:space="preserve">LICITACIONES </t>
  </si>
  <si>
    <t>CONCURSO DE MERITO ABIERTO  - CMA</t>
  </si>
  <si>
    <t>ANDREA A LARCON, PAULA ANDREA ALARCON , SANDRA BELTRAN CASSALLAS</t>
  </si>
  <si>
    <t>20246520003983   20246520005863   20246520011553</t>
  </si>
  <si>
    <t>ANDREA A LARCON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</si>
</sst>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5" formatCode="[$$-240A]\ #,##0"/>
    <numFmt numFmtId="167" formatCode="_-[$$-409]* #,##0_ ;_-[$$-409]* \-#,##0\ ;_-[$$-409]* &quot;-&quot;??_ ;_-@_ "/>
    <numFmt numFmtId="169" formatCode="&quot;$&quot;\ #,##0"/>
    <numFmt numFmtId="170" formatCode="_-[$$-409]* #,##0.00_ ;_-[$$-409]* \-#,##0.00\ ;_-[$$-409]* &quot;-&quot;??_ ;_-@_ "/>
    <numFmt numFmtId="171" formatCode="_-[$$-240A]\ * #,##0_-;\-[$$-240A]\ * #,##0_-;_-[$$-240A]\ * &quot;-&quot;_-;_-@_-"/>
  </numFmts>
  <fonts count="38">
    <font>
      <sz val="11"/>
      <color theme="1"/>
      <name val="Calibri"/>
      <family val="2"/>
      <scheme val="minor"/>
    </font>
    <font>
      <u/>
      <sz val="11"/>
      <color theme="10"/>
      <name val="Calibri"/>
      <family val="2"/>
      <scheme val="minor"/>
    </font>
    <font>
      <sz val="8"/>
      <color theme="1"/>
      <name val="Calibri"/>
      <family val="2"/>
      <scheme val="minor"/>
    </font>
    <font>
      <sz val="8"/>
      <color rgb="FF000000"/>
      <name val="Calibri"/>
      <family val="2"/>
    </font>
    <font>
      <sz val="8"/>
      <color rgb="FF000000"/>
      <name val="Calibri"/>
      <family val="2"/>
      <scheme val="minor"/>
    </font>
    <font>
      <sz val="8"/>
      <color theme="1"/>
      <name val="Calibri"/>
      <family val="2"/>
    </font>
    <font>
      <sz val="8"/>
      <color rgb="FFFFFFFF"/>
      <name val="Calibri"/>
      <family val="2"/>
      <scheme val="minor"/>
    </font>
    <font>
      <b/>
      <sz val="11"/>
      <name val="Times New Roman"/>
      <family val="1"/>
    </font>
    <font>
      <sz val="8"/>
      <color rgb="FF000000"/>
      <name val="Times New Roman"/>
      <family val="1"/>
    </font>
    <font>
      <sz val="8"/>
      <color theme="1"/>
      <name val="Times New Roman"/>
      <family val="1"/>
    </font>
    <font>
      <sz val="8"/>
      <color rgb="FF444444"/>
      <name val="Times New Roman"/>
      <family val="1"/>
    </font>
    <font>
      <sz val="11"/>
      <color theme="1"/>
      <name val="Times New Roman"/>
      <family val="1"/>
    </font>
    <font>
      <sz val="9"/>
      <color rgb="FF000000"/>
      <name val="Times New Roman"/>
      <family val="1"/>
    </font>
    <font>
      <b/>
      <sz val="8"/>
      <color theme="1"/>
      <name val="Times New Roman"/>
      <family val="1"/>
    </font>
    <font>
      <sz val="8"/>
      <color rgb="FFFFFFFF"/>
      <name val="Times New Roman"/>
      <family val="1"/>
    </font>
    <font>
      <b/>
      <sz val="16"/>
      <color theme="1"/>
      <name val="Times New Roman"/>
      <family val="1"/>
    </font>
    <font>
      <sz val="11"/>
      <name val="Calibri"/>
      <family val="2"/>
      <scheme val="minor"/>
    </font>
    <font>
      <b/>
      <sz val="8"/>
      <name val="Times New Roman"/>
      <family val="1"/>
    </font>
    <font>
      <b/>
      <sz val="8"/>
      <name val="Calibri"/>
      <family val="2"/>
      <scheme val="minor"/>
    </font>
    <font>
      <sz val="9"/>
      <color rgb="FF000000"/>
      <name val="Arial"/>
      <family val="2"/>
      <charset val="1"/>
    </font>
    <font>
      <sz val="8"/>
      <color rgb="FF000000"/>
      <name val="Calibri"/>
      <family val="2"/>
    </font>
    <font>
      <sz val="8"/>
      <color rgb="FF000000"/>
      <name val="Times New Roman"/>
      <family val="1"/>
    </font>
    <font>
      <b/>
      <sz val="9"/>
      <name val="Times New Roman"/>
      <family val="1"/>
    </font>
    <font>
      <sz val="9"/>
      <color theme="1"/>
      <name val="Times New Roman"/>
      <family val="1"/>
    </font>
    <font>
      <u/>
      <sz val="9"/>
      <color theme="10"/>
      <name val="Calibri"/>
      <family val="2"/>
      <scheme val="minor"/>
    </font>
    <font>
      <sz val="9"/>
      <color rgb="FF444444"/>
      <name val="Times New Roman"/>
      <family val="1"/>
    </font>
    <font>
      <sz val="9"/>
      <color theme="1"/>
      <name val="Calibri"/>
      <family val="2"/>
      <scheme val="minor"/>
    </font>
    <font>
      <u/>
      <sz val="8"/>
      <color theme="10"/>
      <name val="Calibri"/>
      <family val="2"/>
      <scheme val="minor"/>
    </font>
    <font>
      <b/>
      <sz val="12"/>
      <name val="Times New Roman"/>
      <family val="1"/>
    </font>
    <font>
      <sz val="8"/>
      <color rgb="FFFF0000"/>
      <name val="Times New Roman"/>
      <family val="1"/>
    </font>
    <font>
      <sz val="8"/>
      <name val="Times New Roman"/>
      <family val="1"/>
    </font>
    <font>
      <sz val="8"/>
      <color theme="1"/>
      <name val="Times New Roman"/>
      <family val="1"/>
    </font>
    <font>
      <sz val="11"/>
      <color rgb="FF000000"/>
      <name val="Calibri"/>
      <family val="2"/>
      <scheme val="minor"/>
    </font>
    <font>
      <b/>
      <sz val="10"/>
      <color theme="1"/>
      <name val="Times New Roman"/>
      <family val="1"/>
    </font>
    <font>
      <sz val="11"/>
      <color theme="1"/>
      <name val="Garamond"/>
      <family val="1"/>
    </font>
    <font>
      <sz val="14"/>
      <color theme="1"/>
      <name val="Garamond"/>
      <family val="1"/>
    </font>
    <font>
      <sz val="11"/>
      <color rgb="FF038387"/>
      <name val="WordVisi_MSFontService"/>
      <charset val="1"/>
    </font>
    <font>
      <u/>
      <sz val="10"/>
      <color rgb="FF038387"/>
      <name val="Arial Narrow"/>
      <family val="2"/>
    </font>
  </fonts>
  <fills count="25">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FF"/>
        <bgColor indexed="64"/>
      </patternFill>
    </fill>
    <fill>
      <patternFill patternType="solid">
        <fgColor rgb="FFD9E1F2"/>
        <bgColor indexed="64"/>
      </patternFill>
    </fill>
    <fill>
      <patternFill patternType="solid">
        <fgColor rgb="FF92D050"/>
        <bgColor indexed="64"/>
      </patternFill>
    </fill>
    <fill>
      <patternFill patternType="solid">
        <fgColor rgb="FFFCE4D6"/>
        <bgColor indexed="64"/>
      </patternFill>
    </fill>
    <fill>
      <patternFill patternType="solid">
        <fgColor rgb="FF8EA9DB"/>
        <bgColor indexed="64"/>
      </patternFill>
    </fill>
    <fill>
      <patternFill patternType="solid">
        <fgColor rgb="FFFFFF00"/>
        <bgColor indexed="64"/>
      </patternFill>
    </fill>
    <fill>
      <patternFill patternType="solid">
        <fgColor rgb="FFFFFFFF"/>
        <bgColor rgb="FF000000"/>
      </patternFill>
    </fill>
    <fill>
      <patternFill patternType="solid">
        <fgColor rgb="FFE2EFDA"/>
        <bgColor indexed="64"/>
      </patternFill>
    </fill>
    <fill>
      <patternFill patternType="solid">
        <fgColor theme="9" tint="0.59999389629810485"/>
        <bgColor indexed="64"/>
      </patternFill>
    </fill>
    <fill>
      <patternFill patternType="solid">
        <fgColor rgb="FF00B0F0"/>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rgb="FFD55154"/>
        <bgColor indexed="64"/>
      </patternFill>
    </fill>
    <fill>
      <patternFill patternType="solid">
        <fgColor theme="9" tint="0.79998168889431442"/>
        <bgColor indexed="64"/>
      </patternFill>
    </fill>
    <fill>
      <patternFill patternType="solid">
        <fgColor theme="9"/>
        <bgColor indexed="64"/>
      </patternFill>
    </fill>
    <fill>
      <patternFill patternType="solid">
        <fgColor rgb="FFC00000"/>
        <bgColor indexed="64"/>
      </patternFill>
    </fill>
    <fill>
      <patternFill patternType="solid">
        <fgColor theme="8" tint="-0.249977111117893"/>
        <bgColor indexed="64"/>
      </patternFill>
    </fill>
  </fills>
  <borders count="38">
    <border>
      <left/>
      <right/>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
      <left/>
      <right style="thin">
        <color indexed="64"/>
      </right>
      <top/>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top style="medium">
        <color rgb="FF000000"/>
      </top>
      <bottom/>
      <diagonal/>
    </border>
    <border>
      <left style="thin">
        <color indexed="64"/>
      </left>
      <right/>
      <top/>
      <bottom style="thin">
        <color indexed="64"/>
      </bottom>
      <diagonal/>
    </border>
    <border>
      <left style="medium">
        <color rgb="FF000000"/>
      </left>
      <right/>
      <top style="thin">
        <color rgb="FF000000"/>
      </top>
      <bottom style="thin">
        <color rgb="FF000000"/>
      </bottom>
      <diagonal/>
    </border>
    <border>
      <left style="medium">
        <color rgb="FF000000"/>
      </left>
      <right/>
      <top/>
      <bottom style="thin">
        <color rgb="FF000000"/>
      </bottom>
      <diagonal/>
    </border>
    <border>
      <left style="medium">
        <color indexed="64"/>
      </left>
      <right style="medium">
        <color indexed="64"/>
      </right>
      <top style="medium">
        <color indexed="64"/>
      </top>
      <bottom/>
      <diagonal/>
    </border>
    <border>
      <left/>
      <right/>
      <top style="medium">
        <color indexed="64"/>
      </top>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rgb="FF000000"/>
      </right>
      <top/>
      <bottom style="medium">
        <color indexed="64"/>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right style="thin">
        <color indexed="64"/>
      </right>
      <top style="thin">
        <color indexed="64"/>
      </top>
      <bottom/>
      <diagonal/>
    </border>
    <border>
      <left style="thin">
        <color rgb="FF000000"/>
      </left>
      <right style="medium">
        <color rgb="FF000000"/>
      </right>
      <top/>
      <bottom style="thin">
        <color rgb="FF000000"/>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486">
    <xf numFmtId="0" fontId="0" fillId="0" borderId="0" xfId="0"/>
    <xf numFmtId="0" fontId="9" fillId="0" borderId="3" xfId="0" applyFont="1" applyBorder="1" applyAlignment="1">
      <alignment horizontal="center" vertical="center" wrapText="1"/>
    </xf>
    <xf numFmtId="0" fontId="9" fillId="3" borderId="3"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6" fillId="4"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0" fillId="0" borderId="3" xfId="0" applyBorder="1" applyAlignment="1">
      <alignment horizontal="center" vertical="center" wrapText="1"/>
    </xf>
    <xf numFmtId="0" fontId="9" fillId="4" borderId="1" xfId="0" applyFont="1" applyFill="1" applyBorder="1" applyAlignment="1">
      <alignment horizontal="center" vertical="center" wrapText="1"/>
    </xf>
    <xf numFmtId="1" fontId="9" fillId="4" borderId="1" xfId="0" applyNumberFormat="1" applyFont="1" applyFill="1" applyBorder="1" applyAlignment="1">
      <alignment horizontal="center" vertical="center" wrapText="1"/>
    </xf>
    <xf numFmtId="0" fontId="11" fillId="0" borderId="8" xfId="0" applyFont="1" applyBorder="1" applyAlignment="1">
      <alignment horizontal="center" vertical="center" wrapText="1"/>
    </xf>
    <xf numFmtId="0" fontId="9" fillId="0" borderId="1" xfId="0" applyFont="1" applyBorder="1" applyAlignment="1">
      <alignment horizontal="center" vertical="center" wrapText="1"/>
    </xf>
    <xf numFmtId="0" fontId="9" fillId="0" borderId="8" xfId="0" applyFont="1" applyBorder="1" applyAlignment="1">
      <alignment horizontal="center" vertical="center" wrapText="1"/>
    </xf>
    <xf numFmtId="14" fontId="9" fillId="4" borderId="1" xfId="0" applyNumberFormat="1" applyFont="1" applyFill="1" applyBorder="1" applyAlignment="1">
      <alignment horizontal="center" vertical="center" wrapText="1"/>
    </xf>
    <xf numFmtId="1" fontId="9"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1" fillId="0" borderId="1" xfId="1" applyBorder="1" applyAlignment="1">
      <alignment horizontal="center" vertical="center" wrapText="1"/>
    </xf>
    <xf numFmtId="0" fontId="2" fillId="0" borderId="1" xfId="0" applyFont="1" applyBorder="1" applyAlignment="1">
      <alignment horizontal="center" vertical="center" wrapText="1"/>
    </xf>
    <xf numFmtId="0" fontId="2" fillId="0" borderId="13" xfId="0" applyFont="1" applyBorder="1" applyAlignment="1">
      <alignment horizontal="center" vertical="center" wrapText="1"/>
    </xf>
    <xf numFmtId="0" fontId="1" fillId="0" borderId="1" xfId="2" applyBorder="1" applyAlignment="1">
      <alignment horizontal="center" vertical="center" wrapText="1"/>
    </xf>
    <xf numFmtId="0" fontId="0" fillId="0" borderId="1" xfId="0" applyBorder="1" applyAlignment="1">
      <alignment horizontal="center" vertical="center"/>
    </xf>
    <xf numFmtId="0" fontId="9" fillId="3" borderId="8" xfId="0" applyFont="1" applyFill="1" applyBorder="1" applyAlignment="1">
      <alignment horizontal="center" vertical="center" wrapText="1"/>
    </xf>
    <xf numFmtId="14" fontId="10" fillId="3" borderId="3" xfId="0" applyNumberFormat="1" applyFont="1" applyFill="1" applyBorder="1" applyAlignment="1">
      <alignment horizontal="center" vertical="center" wrapText="1"/>
    </xf>
    <xf numFmtId="14" fontId="11" fillId="3" borderId="3" xfId="0" applyNumberFormat="1" applyFont="1" applyFill="1" applyBorder="1" applyAlignment="1">
      <alignment horizontal="center" vertical="center" wrapText="1"/>
    </xf>
    <xf numFmtId="14" fontId="9" fillId="3" borderId="3"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1" fillId="0" borderId="1" xfId="1" applyBorder="1" applyAlignment="1">
      <alignment horizontal="center" vertical="center"/>
    </xf>
    <xf numFmtId="0" fontId="9" fillId="0" borderId="6" xfId="0" applyFont="1" applyBorder="1" applyAlignment="1">
      <alignment horizontal="center" vertical="center" wrapText="1"/>
    </xf>
    <xf numFmtId="0" fontId="9" fillId="0" borderId="12" xfId="0" applyFont="1" applyBorder="1" applyAlignment="1">
      <alignment horizontal="center" vertical="center" wrapText="1"/>
    </xf>
    <xf numFmtId="0" fontId="8" fillId="0" borderId="3" xfId="0" applyFont="1" applyBorder="1" applyAlignment="1">
      <alignment horizontal="center" vertical="center" wrapText="1"/>
    </xf>
    <xf numFmtId="0" fontId="1" fillId="0" borderId="3" xfId="1" applyBorder="1" applyAlignment="1">
      <alignment horizontal="center" vertical="center" wrapText="1"/>
    </xf>
    <xf numFmtId="0" fontId="7" fillId="4" borderId="21" xfId="0" applyFont="1" applyFill="1" applyBorder="1" applyAlignment="1">
      <alignment wrapText="1"/>
    </xf>
    <xf numFmtId="0" fontId="0" fillId="0" borderId="0" xfId="0" applyAlignment="1">
      <alignment wrapText="1"/>
    </xf>
    <xf numFmtId="0" fontId="7" fillId="8" borderId="25" xfId="0" applyFont="1" applyFill="1" applyBorder="1" applyAlignment="1">
      <alignment horizontal="center" vertical="center" wrapText="1"/>
    </xf>
    <xf numFmtId="0" fontId="7" fillId="8" borderId="26" xfId="0" applyFont="1" applyFill="1" applyBorder="1" applyAlignment="1">
      <alignment horizontal="center" vertical="center" wrapText="1"/>
    </xf>
    <xf numFmtId="14" fontId="7" fillId="8" borderId="25" xfId="0" applyNumberFormat="1" applyFont="1" applyFill="1" applyBorder="1" applyAlignment="1">
      <alignment horizontal="center" vertical="center" wrapText="1"/>
    </xf>
    <xf numFmtId="0" fontId="7" fillId="8" borderId="29" xfId="0" applyFont="1" applyFill="1" applyBorder="1" applyAlignment="1">
      <alignment horizontal="center" vertical="center" wrapText="1"/>
    </xf>
    <xf numFmtId="0" fontId="0" fillId="8" borderId="0" xfId="0" applyFill="1" applyAlignment="1">
      <alignment horizontal="center" vertical="center" wrapText="1"/>
    </xf>
    <xf numFmtId="0" fontId="17" fillId="8" borderId="3"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1" fillId="0" borderId="3" xfId="2" applyBorder="1" applyAlignment="1">
      <alignment horizontal="center" vertical="center" wrapText="1"/>
    </xf>
    <xf numFmtId="0" fontId="9" fillId="11" borderId="3" xfId="0" applyFont="1" applyFill="1" applyBorder="1" applyAlignment="1">
      <alignment horizontal="center" vertical="center" wrapText="1"/>
    </xf>
    <xf numFmtId="14" fontId="9" fillId="11" borderId="3" xfId="0" applyNumberFormat="1" applyFont="1" applyFill="1" applyBorder="1" applyAlignment="1">
      <alignment horizontal="center" vertical="center" wrapText="1"/>
    </xf>
    <xf numFmtId="14" fontId="10" fillId="0" borderId="3" xfId="0" quotePrefix="1" applyNumberFormat="1" applyFont="1" applyBorder="1" applyAlignment="1">
      <alignment horizontal="center" vertical="center" wrapText="1"/>
    </xf>
    <xf numFmtId="14" fontId="9"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9" fillId="4" borderId="3" xfId="0" applyFont="1" applyFill="1" applyBorder="1" applyAlignment="1">
      <alignment horizontal="center" vertical="center" wrapText="1"/>
    </xf>
    <xf numFmtId="14" fontId="9" fillId="4" borderId="3" xfId="0" applyNumberFormat="1" applyFont="1" applyFill="1" applyBorder="1" applyAlignment="1">
      <alignment horizontal="center" vertical="center" wrapText="1"/>
    </xf>
    <xf numFmtId="0" fontId="9" fillId="7" borderId="3" xfId="0" applyFont="1" applyFill="1" applyBorder="1" applyAlignment="1">
      <alignment horizontal="center" vertical="center" wrapText="1"/>
    </xf>
    <xf numFmtId="0" fontId="9" fillId="5" borderId="3"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9"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0" fillId="0" borderId="1" xfId="0" applyBorder="1" applyAlignment="1">
      <alignment wrapText="1"/>
    </xf>
    <xf numFmtId="14" fontId="9" fillId="5" borderId="3" xfId="0" applyNumberFormat="1" applyFont="1" applyFill="1" applyBorder="1" applyAlignment="1">
      <alignment horizontal="center" vertical="center" wrapText="1"/>
    </xf>
    <xf numFmtId="0" fontId="12" fillId="4" borderId="3" xfId="0" applyFont="1" applyFill="1" applyBorder="1" applyAlignment="1">
      <alignment horizontal="center" vertical="center" wrapText="1"/>
    </xf>
    <xf numFmtId="165" fontId="9" fillId="5" borderId="3" xfId="0" applyNumberFormat="1" applyFont="1" applyFill="1" applyBorder="1" applyAlignment="1">
      <alignment horizontal="center" vertical="center" wrapText="1"/>
    </xf>
    <xf numFmtId="0" fontId="12" fillId="0" borderId="3" xfId="0" applyFont="1" applyBorder="1" applyAlignment="1">
      <alignment horizontal="center" vertical="center" wrapText="1"/>
    </xf>
    <xf numFmtId="0" fontId="10" fillId="4" borderId="3" xfId="0" applyFont="1" applyFill="1" applyBorder="1" applyAlignment="1">
      <alignment horizontal="center" vertical="center" wrapText="1"/>
    </xf>
    <xf numFmtId="0" fontId="1" fillId="4" borderId="3" xfId="1" applyFill="1" applyBorder="1" applyAlignment="1">
      <alignment horizontal="center" vertical="center" wrapText="1"/>
    </xf>
    <xf numFmtId="1" fontId="9" fillId="4" borderId="3" xfId="0" applyNumberFormat="1" applyFont="1" applyFill="1" applyBorder="1" applyAlignment="1">
      <alignment horizontal="center" vertical="center" wrapText="1"/>
    </xf>
    <xf numFmtId="0" fontId="0" fillId="4" borderId="0" xfId="0" applyFill="1" applyAlignment="1">
      <alignment wrapText="1"/>
    </xf>
    <xf numFmtId="0" fontId="8" fillId="0" borderId="3" xfId="1" applyFont="1" applyBorder="1" applyAlignment="1">
      <alignment horizontal="center" vertical="center" wrapText="1"/>
    </xf>
    <xf numFmtId="0" fontId="8" fillId="11" borderId="3" xfId="0" applyFont="1" applyFill="1" applyBorder="1" applyAlignment="1">
      <alignment horizontal="center" vertical="center" wrapText="1"/>
    </xf>
    <xf numFmtId="14" fontId="10" fillId="4" borderId="3" xfId="0" quotePrefix="1" applyNumberFormat="1" applyFont="1" applyFill="1" applyBorder="1" applyAlignment="1">
      <alignment horizontal="center" vertical="center" wrapText="1"/>
    </xf>
    <xf numFmtId="14" fontId="10" fillId="0" borderId="3" xfId="0" applyNumberFormat="1" applyFont="1" applyBorder="1" applyAlignment="1">
      <alignment horizontal="center" vertical="center" wrapText="1"/>
    </xf>
    <xf numFmtId="14" fontId="10" fillId="4" borderId="3" xfId="0" applyNumberFormat="1" applyFont="1" applyFill="1" applyBorder="1" applyAlignment="1">
      <alignment horizontal="center" vertical="center" wrapText="1"/>
    </xf>
    <xf numFmtId="0" fontId="11" fillId="7" borderId="3" xfId="0" applyFont="1" applyFill="1" applyBorder="1" applyAlignment="1">
      <alignment horizontal="center" vertical="center" wrapText="1"/>
    </xf>
    <xf numFmtId="14" fontId="9" fillId="0" borderId="14" xfId="0" applyNumberFormat="1" applyFont="1" applyBorder="1" applyAlignment="1">
      <alignment horizontal="center" vertical="center" wrapText="1"/>
    </xf>
    <xf numFmtId="0" fontId="20" fillId="0" borderId="1" xfId="0" applyFont="1" applyBorder="1" applyAlignment="1">
      <alignment horizontal="center" vertical="center" wrapText="1"/>
    </xf>
    <xf numFmtId="0" fontId="2" fillId="0" borderId="6" xfId="0" applyFont="1" applyBorder="1" applyAlignment="1">
      <alignment horizontal="center" vertical="center" wrapText="1"/>
    </xf>
    <xf numFmtId="0" fontId="2" fillId="4" borderId="1" xfId="0" applyFont="1" applyFill="1" applyBorder="1" applyAlignment="1">
      <alignment horizontal="center" vertical="center" wrapText="1"/>
    </xf>
    <xf numFmtId="0" fontId="8" fillId="0" borderId="3" xfId="0" applyFont="1" applyBorder="1" applyAlignment="1">
      <alignment horizontal="center" vertical="top" wrapText="1"/>
    </xf>
    <xf numFmtId="0" fontId="11" fillId="9" borderId="3" xfId="0" applyFont="1" applyFill="1" applyBorder="1" applyAlignment="1">
      <alignment horizontal="center" vertical="center" wrapText="1"/>
    </xf>
    <xf numFmtId="14" fontId="11" fillId="7" borderId="3" xfId="0" applyNumberFormat="1" applyFont="1" applyFill="1" applyBorder="1" applyAlignment="1">
      <alignment horizontal="center" vertical="center" wrapText="1"/>
    </xf>
    <xf numFmtId="2" fontId="10" fillId="0" borderId="3" xfId="0" applyNumberFormat="1" applyFont="1" applyBorder="1" applyAlignment="1">
      <alignment horizontal="center" vertical="center" wrapText="1"/>
    </xf>
    <xf numFmtId="14" fontId="11" fillId="5" borderId="3" xfId="0" applyNumberFormat="1" applyFont="1" applyFill="1" applyBorder="1" applyAlignment="1">
      <alignment horizontal="center" vertical="center" wrapText="1"/>
    </xf>
    <xf numFmtId="0" fontId="0" fillId="2" borderId="0" xfId="0" applyFill="1" applyAlignment="1">
      <alignment wrapText="1"/>
    </xf>
    <xf numFmtId="0" fontId="8" fillId="9" borderId="3" xfId="0" applyFont="1" applyFill="1" applyBorder="1" applyAlignment="1">
      <alignment horizontal="center" vertical="center" wrapText="1"/>
    </xf>
    <xf numFmtId="14" fontId="8" fillId="4" borderId="3" xfId="0" applyNumberFormat="1" applyFont="1" applyFill="1" applyBorder="1" applyAlignment="1">
      <alignment horizontal="center" vertical="center" wrapText="1"/>
    </xf>
    <xf numFmtId="0" fontId="8" fillId="0" borderId="3" xfId="0" quotePrefix="1" applyFont="1" applyBorder="1" applyAlignment="1">
      <alignment horizontal="center" vertical="center" wrapText="1"/>
    </xf>
    <xf numFmtId="0" fontId="9" fillId="4" borderId="2" xfId="0" applyFont="1" applyFill="1" applyBorder="1" applyAlignment="1">
      <alignment horizontal="center" vertical="center" wrapText="1"/>
    </xf>
    <xf numFmtId="0" fontId="1" fillId="3" borderId="3" xfId="1" applyFill="1" applyBorder="1" applyAlignment="1">
      <alignment horizontal="center" vertical="center" wrapText="1"/>
    </xf>
    <xf numFmtId="14" fontId="9" fillId="9" borderId="3" xfId="0" applyNumberFormat="1" applyFont="1" applyFill="1" applyBorder="1" applyAlignment="1">
      <alignment horizontal="center" vertical="center" wrapText="1"/>
    </xf>
    <xf numFmtId="0" fontId="2" fillId="0" borderId="1" xfId="0" applyFont="1" applyBorder="1" applyAlignment="1">
      <alignment wrapText="1"/>
    </xf>
    <xf numFmtId="0" fontId="2" fillId="0" borderId="0" xfId="0" applyFont="1" applyAlignment="1">
      <alignment wrapText="1"/>
    </xf>
    <xf numFmtId="0" fontId="27" fillId="0" borderId="3" xfId="1" applyFont="1" applyBorder="1" applyAlignment="1">
      <alignment horizontal="center" vertical="center" wrapText="1"/>
    </xf>
    <xf numFmtId="14" fontId="11" fillId="0" borderId="3" xfId="0" applyNumberFormat="1" applyFont="1" applyBorder="1" applyAlignment="1">
      <alignment horizontal="center" vertical="center" wrapText="1"/>
    </xf>
    <xf numFmtId="0" fontId="8" fillId="4" borderId="14" xfId="0" applyFont="1" applyFill="1" applyBorder="1" applyAlignment="1">
      <alignment horizontal="center" vertical="center" wrapText="1"/>
    </xf>
    <xf numFmtId="0" fontId="9" fillId="0" borderId="14" xfId="0" applyFont="1" applyBorder="1" applyAlignment="1">
      <alignment horizontal="center" vertical="center" wrapText="1"/>
    </xf>
    <xf numFmtId="0" fontId="8" fillId="0" borderId="14" xfId="0" applyFont="1" applyBorder="1" applyAlignment="1">
      <alignment horizontal="center" vertical="center" wrapText="1"/>
    </xf>
    <xf numFmtId="0" fontId="1" fillId="0" borderId="14" xfId="1" applyBorder="1" applyAlignment="1">
      <alignment horizontal="center" vertical="center" wrapText="1"/>
    </xf>
    <xf numFmtId="0" fontId="8" fillId="3" borderId="14"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0" fillId="9" borderId="0" xfId="0" applyFill="1" applyAlignment="1">
      <alignment wrapText="1"/>
    </xf>
    <xf numFmtId="0" fontId="8" fillId="4" borderId="8" xfId="0" applyFont="1" applyFill="1" applyBorder="1" applyAlignment="1">
      <alignment horizontal="center" vertical="center" wrapText="1"/>
    </xf>
    <xf numFmtId="0" fontId="8" fillId="0" borderId="8" xfId="0" applyFont="1" applyBorder="1" applyAlignment="1">
      <alignment horizontal="center" vertical="center" wrapText="1"/>
    </xf>
    <xf numFmtId="0" fontId="8" fillId="3" borderId="8"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9" fillId="0" borderId="2" xfId="0" applyFont="1" applyBorder="1" applyAlignment="1">
      <alignment horizontal="center" vertical="center" wrapText="1"/>
    </xf>
    <xf numFmtId="0" fontId="11" fillId="3" borderId="3"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22" fillId="8" borderId="3" xfId="0" applyFont="1" applyFill="1" applyBorder="1" applyAlignment="1">
      <alignment horizontal="center" vertical="center" wrapText="1"/>
    </xf>
    <xf numFmtId="0" fontId="23" fillId="0" borderId="3" xfId="0" applyFont="1" applyBorder="1" applyAlignment="1">
      <alignment horizontal="center" vertical="center" wrapText="1"/>
    </xf>
    <xf numFmtId="0" fontId="24" fillId="0" borderId="3" xfId="2" applyFont="1" applyBorder="1" applyAlignment="1">
      <alignment horizontal="center" vertical="center" wrapText="1"/>
    </xf>
    <xf numFmtId="14" fontId="25" fillId="0" borderId="3" xfId="0" applyNumberFormat="1" applyFont="1" applyBorder="1" applyAlignment="1">
      <alignment horizontal="center" vertical="center" wrapText="1"/>
    </xf>
    <xf numFmtId="0" fontId="23" fillId="7" borderId="3" xfId="0" applyFont="1" applyFill="1" applyBorder="1" applyAlignment="1">
      <alignment horizontal="center" vertical="center" wrapText="1"/>
    </xf>
    <xf numFmtId="0" fontId="23" fillId="5" borderId="3" xfId="0" applyFont="1" applyFill="1" applyBorder="1" applyAlignment="1">
      <alignment horizontal="center" vertical="center" wrapText="1"/>
    </xf>
    <xf numFmtId="0" fontId="23" fillId="8" borderId="3" xfId="0" applyFont="1" applyFill="1" applyBorder="1" applyAlignment="1">
      <alignment horizontal="center" vertical="center" wrapText="1"/>
    </xf>
    <xf numFmtId="0" fontId="26" fillId="0" borderId="0" xfId="0" applyFont="1" applyAlignment="1">
      <alignment wrapText="1"/>
    </xf>
    <xf numFmtId="0" fontId="0" fillId="3" borderId="0" xfId="0" applyFill="1" applyAlignment="1">
      <alignment wrapText="1"/>
    </xf>
    <xf numFmtId="14" fontId="9" fillId="7" borderId="3" xfId="0" applyNumberFormat="1" applyFont="1" applyFill="1" applyBorder="1" applyAlignment="1">
      <alignment horizontal="center" vertical="center" wrapText="1"/>
    </xf>
    <xf numFmtId="0" fontId="9" fillId="0" borderId="27" xfId="0" applyFont="1" applyBorder="1" applyAlignment="1">
      <alignment horizontal="center" vertical="center" wrapText="1"/>
    </xf>
    <xf numFmtId="0" fontId="8" fillId="3" borderId="27" xfId="0" applyFont="1" applyFill="1" applyBorder="1" applyAlignment="1">
      <alignment horizontal="center" vertical="center" wrapText="1"/>
    </xf>
    <xf numFmtId="0" fontId="11" fillId="0" borderId="14" xfId="0" applyFont="1" applyBorder="1" applyAlignment="1">
      <alignment horizontal="center" vertical="center" wrapText="1"/>
    </xf>
    <xf numFmtId="0" fontId="9" fillId="7" borderId="14" xfId="0" applyFont="1" applyFill="1" applyBorder="1" applyAlignment="1">
      <alignment horizontal="center" vertical="center" wrapText="1"/>
    </xf>
    <xf numFmtId="0" fontId="9" fillId="5" borderId="14" xfId="0" applyFont="1" applyFill="1" applyBorder="1" applyAlignment="1">
      <alignment horizontal="center" vertical="center" wrapText="1"/>
    </xf>
    <xf numFmtId="0" fontId="9" fillId="8" borderId="14" xfId="0" applyFont="1" applyFill="1" applyBorder="1" applyAlignment="1">
      <alignment horizontal="center" vertical="center" wrapText="1"/>
    </xf>
    <xf numFmtId="49" fontId="9" fillId="0" borderId="14" xfId="0" applyNumberFormat="1" applyFont="1" applyBorder="1" applyAlignment="1">
      <alignment horizontal="center" vertical="center" wrapText="1"/>
    </xf>
    <xf numFmtId="14" fontId="9" fillId="0" borderId="1" xfId="0" applyNumberFormat="1" applyFont="1" applyBorder="1" applyAlignment="1">
      <alignment horizontal="center" vertical="center" wrapText="1"/>
    </xf>
    <xf numFmtId="14" fontId="9" fillId="3" borderId="1" xfId="0" applyNumberFormat="1" applyFont="1" applyFill="1" applyBorder="1" applyAlignment="1">
      <alignment horizontal="center" vertical="center" wrapText="1"/>
    </xf>
    <xf numFmtId="0" fontId="9" fillId="7"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9" fillId="7" borderId="2" xfId="0" applyFont="1" applyFill="1" applyBorder="1" applyAlignment="1">
      <alignment horizontal="center" vertical="center" wrapText="1"/>
    </xf>
    <xf numFmtId="14" fontId="9" fillId="3" borderId="14" xfId="0" applyNumberFormat="1" applyFont="1" applyFill="1" applyBorder="1" applyAlignment="1">
      <alignment horizontal="center" vertical="center" wrapText="1"/>
    </xf>
    <xf numFmtId="14" fontId="9" fillId="9" borderId="1" xfId="0" applyNumberFormat="1" applyFont="1" applyFill="1" applyBorder="1" applyAlignment="1">
      <alignment horizontal="center" vertical="center" wrapText="1"/>
    </xf>
    <xf numFmtId="0" fontId="17" fillId="8" borderId="28"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1" fillId="0" borderId="16" xfId="1" applyBorder="1" applyAlignment="1">
      <alignment horizontal="center" vertical="center" wrapText="1"/>
    </xf>
    <xf numFmtId="0" fontId="8" fillId="3" borderId="1" xfId="0" applyFont="1" applyFill="1" applyBorder="1" applyAlignment="1">
      <alignment horizontal="center" vertical="center" wrapText="1"/>
    </xf>
    <xf numFmtId="0" fontId="1" fillId="9" borderId="3" xfId="1" applyFill="1" applyBorder="1" applyAlignment="1">
      <alignment horizontal="center" vertical="center" wrapText="1"/>
    </xf>
    <xf numFmtId="0" fontId="18" fillId="8" borderId="3"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5" fillId="0" borderId="3" xfId="0" applyFont="1" applyBorder="1" applyAlignment="1">
      <alignment horizontal="center" vertical="center" wrapText="1"/>
    </xf>
    <xf numFmtId="14" fontId="0" fillId="0" borderId="3" xfId="0" applyNumberFormat="1" applyBorder="1" applyAlignment="1">
      <alignment horizontal="center" vertical="center" wrapText="1"/>
    </xf>
    <xf numFmtId="0" fontId="18" fillId="8" borderId="24" xfId="0" applyFont="1" applyFill="1" applyBorder="1" applyAlignment="1">
      <alignment horizontal="center" wrapText="1"/>
    </xf>
    <xf numFmtId="0" fontId="3" fillId="4" borderId="13" xfId="0" applyFont="1" applyFill="1" applyBorder="1" applyAlignment="1">
      <alignment wrapText="1"/>
    </xf>
    <xf numFmtId="0" fontId="6" fillId="4" borderId="10" xfId="0" applyFont="1" applyFill="1" applyBorder="1" applyAlignment="1">
      <alignment horizontal="center" wrapText="1"/>
    </xf>
    <xf numFmtId="0" fontId="2" fillId="0" borderId="10" xfId="0" applyFont="1" applyBorder="1" applyAlignment="1">
      <alignment horizontal="center" wrapText="1"/>
    </xf>
    <xf numFmtId="0" fontId="2" fillId="0" borderId="13" xfId="0" applyFont="1" applyBorder="1" applyAlignment="1">
      <alignment horizontal="left" wrapText="1"/>
    </xf>
    <xf numFmtId="0" fontId="0" fillId="0" borderId="13" xfId="0" applyBorder="1" applyAlignment="1">
      <alignment wrapText="1"/>
    </xf>
    <xf numFmtId="0" fontId="0" fillId="0" borderId="20" xfId="0" applyBorder="1" applyAlignment="1">
      <alignment wrapText="1"/>
    </xf>
    <xf numFmtId="0" fontId="5" fillId="0" borderId="22" xfId="0" applyFont="1" applyBorder="1" applyAlignment="1">
      <alignment horizontal="center" vertical="center" wrapText="1"/>
    </xf>
    <xf numFmtId="0" fontId="5" fillId="0" borderId="8" xfId="0" applyFont="1" applyBorder="1" applyAlignment="1">
      <alignment horizontal="center" vertical="center" wrapText="1"/>
    </xf>
    <xf numFmtId="0" fontId="0" fillId="0" borderId="10" xfId="0" applyBorder="1" applyAlignment="1">
      <alignment wrapText="1"/>
    </xf>
    <xf numFmtId="0" fontId="2" fillId="0" borderId="13" xfId="0" applyFont="1" applyBorder="1" applyAlignment="1">
      <alignment wrapText="1"/>
    </xf>
    <xf numFmtId="14" fontId="0" fillId="0" borderId="13" xfId="0" applyNumberFormat="1" applyBorder="1" applyAlignment="1">
      <alignment wrapText="1"/>
    </xf>
    <xf numFmtId="0" fontId="18" fillId="8" borderId="23" xfId="0" applyFont="1" applyFill="1" applyBorder="1" applyAlignment="1">
      <alignment horizontal="center" wrapText="1"/>
    </xf>
    <xf numFmtId="0" fontId="3" fillId="4" borderId="1" xfId="0" applyFont="1" applyFill="1" applyBorder="1" applyAlignment="1">
      <alignment wrapText="1"/>
    </xf>
    <xf numFmtId="0" fontId="6" fillId="4" borderId="6" xfId="0" applyFont="1" applyFill="1" applyBorder="1" applyAlignment="1">
      <alignment horizontal="center" wrapText="1"/>
    </xf>
    <xf numFmtId="0" fontId="2" fillId="0" borderId="6" xfId="0" applyFont="1" applyBorder="1" applyAlignment="1">
      <alignment horizontal="center" wrapText="1"/>
    </xf>
    <xf numFmtId="0" fontId="2" fillId="0" borderId="1" xfId="0" applyFont="1" applyBorder="1" applyAlignment="1">
      <alignment horizontal="left" wrapText="1"/>
    </xf>
    <xf numFmtId="0" fontId="0" fillId="0" borderId="16" xfId="0" applyBorder="1" applyAlignment="1">
      <alignment wrapText="1"/>
    </xf>
    <xf numFmtId="0" fontId="5" fillId="0" borderId="4" xfId="0" applyFont="1" applyBorder="1" applyAlignment="1">
      <alignment horizontal="center" vertical="center" wrapText="1"/>
    </xf>
    <xf numFmtId="0" fontId="0" fillId="0" borderId="6" xfId="0" applyBorder="1" applyAlignment="1">
      <alignment wrapText="1"/>
    </xf>
    <xf numFmtId="14" fontId="0" fillId="0" borderId="1" xfId="0" applyNumberFormat="1" applyBorder="1" applyAlignment="1">
      <alignment wrapText="1"/>
    </xf>
    <xf numFmtId="0" fontId="16" fillId="8" borderId="0" xfId="0" applyFont="1" applyFill="1" applyAlignment="1">
      <alignment wrapText="1"/>
    </xf>
    <xf numFmtId="0" fontId="0" fillId="0" borderId="4" xfId="0" applyBorder="1" applyAlignment="1">
      <alignment wrapText="1"/>
    </xf>
    <xf numFmtId="0" fontId="0" fillId="0" borderId="3" xfId="0" applyBorder="1" applyAlignment="1">
      <alignment wrapText="1"/>
    </xf>
    <xf numFmtId="14" fontId="0" fillId="0" borderId="0" xfId="0" applyNumberFormat="1" applyAlignment="1">
      <alignment wrapText="1"/>
    </xf>
    <xf numFmtId="14" fontId="10" fillId="20" borderId="3" xfId="0" applyNumberFormat="1" applyFont="1" applyFill="1" applyBorder="1" applyAlignment="1">
      <alignment horizontal="center" vertical="center" wrapText="1"/>
    </xf>
    <xf numFmtId="0" fontId="8" fillId="15" borderId="3" xfId="0" applyFont="1" applyFill="1" applyBorder="1" applyAlignment="1">
      <alignment horizontal="center" vertical="center" wrapText="1"/>
    </xf>
    <xf numFmtId="14" fontId="8" fillId="15" borderId="3" xfId="0" applyNumberFormat="1" applyFont="1" applyFill="1" applyBorder="1" applyAlignment="1">
      <alignment horizontal="center" vertical="center" wrapText="1"/>
    </xf>
    <xf numFmtId="0" fontId="8" fillId="15" borderId="1" xfId="0" applyFont="1" applyFill="1" applyBorder="1" applyAlignment="1">
      <alignment horizontal="center" vertical="center" wrapText="1"/>
    </xf>
    <xf numFmtId="0" fontId="17" fillId="8" borderId="8" xfId="0" applyFont="1" applyFill="1" applyBorder="1" applyAlignment="1">
      <alignment horizontal="center" vertical="center" wrapText="1"/>
    </xf>
    <xf numFmtId="0" fontId="17" fillId="8" borderId="14" xfId="0" applyFont="1" applyFill="1" applyBorder="1" applyAlignment="1">
      <alignment horizontal="center" vertical="center" wrapText="1"/>
    </xf>
    <xf numFmtId="0" fontId="7" fillId="4" borderId="31" xfId="0" applyFont="1" applyFill="1" applyBorder="1" applyAlignment="1">
      <alignment wrapText="1"/>
    </xf>
    <xf numFmtId="0" fontId="1" fillId="3" borderId="3" xfId="2" applyFill="1" applyBorder="1" applyAlignment="1">
      <alignment horizontal="center" vertical="center" wrapText="1"/>
    </xf>
    <xf numFmtId="0" fontId="8" fillId="3" borderId="18" xfId="0" applyFont="1" applyFill="1" applyBorder="1" applyAlignment="1">
      <alignment horizontal="center" vertical="center" wrapText="1"/>
    </xf>
    <xf numFmtId="0" fontId="9" fillId="0" borderId="18" xfId="0" applyFont="1" applyBorder="1" applyAlignment="1">
      <alignment horizontal="center" vertical="center" wrapText="1"/>
    </xf>
    <xf numFmtId="0" fontId="8" fillId="3" borderId="9" xfId="0" applyFont="1" applyFill="1" applyBorder="1" applyAlignment="1">
      <alignment horizontal="center" vertical="center" wrapText="1"/>
    </xf>
    <xf numFmtId="0" fontId="9" fillId="0" borderId="28" xfId="0" applyFont="1" applyBorder="1" applyAlignment="1">
      <alignment horizontal="center" vertical="center" wrapText="1"/>
    </xf>
    <xf numFmtId="14" fontId="9" fillId="0" borderId="12" xfId="0" applyNumberFormat="1" applyFont="1" applyBorder="1" applyAlignment="1">
      <alignment horizontal="center" vertical="center" wrapText="1"/>
    </xf>
    <xf numFmtId="0" fontId="9" fillId="7" borderId="12" xfId="0" applyFont="1" applyFill="1" applyBorder="1" applyAlignment="1">
      <alignment horizontal="center" vertical="center" wrapText="1"/>
    </xf>
    <xf numFmtId="0" fontId="9" fillId="5" borderId="12"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9" fillId="7" borderId="36" xfId="0" applyFont="1" applyFill="1" applyBorder="1" applyAlignment="1">
      <alignment horizontal="center" vertical="center" wrapText="1"/>
    </xf>
    <xf numFmtId="49" fontId="9" fillId="0" borderId="3" xfId="0" applyNumberFormat="1" applyFont="1" applyBorder="1" applyAlignment="1">
      <alignment horizontal="center" vertical="center" wrapText="1"/>
    </xf>
    <xf numFmtId="0" fontId="1" fillId="0" borderId="4" xfId="1" applyBorder="1" applyAlignment="1">
      <alignment horizontal="center" vertical="center" wrapText="1"/>
    </xf>
    <xf numFmtId="0" fontId="1" fillId="0" borderId="16" xfId="2" applyBorder="1" applyAlignment="1">
      <alignment horizontal="center" vertical="center" wrapText="1"/>
    </xf>
    <xf numFmtId="0" fontId="8" fillId="0" borderId="4" xfId="0" applyFont="1" applyBorder="1" applyAlignment="1">
      <alignment horizontal="center" vertical="center" wrapText="1"/>
    </xf>
    <xf numFmtId="0" fontId="1" fillId="0" borderId="4" xfId="2" applyBorder="1" applyAlignment="1">
      <alignment horizontal="center" vertical="center" wrapText="1"/>
    </xf>
    <xf numFmtId="0" fontId="1" fillId="3" borderId="4" xfId="2" applyFill="1" applyBorder="1" applyAlignment="1">
      <alignment horizontal="center" vertical="center" wrapText="1"/>
    </xf>
    <xf numFmtId="0" fontId="8" fillId="21" borderId="3" xfId="0" applyFont="1" applyFill="1" applyBorder="1" applyAlignment="1">
      <alignment horizontal="center" vertical="center" wrapText="1"/>
    </xf>
    <xf numFmtId="14" fontId="8" fillId="21" borderId="3" xfId="0" applyNumberFormat="1" applyFont="1" applyFill="1" applyBorder="1" applyAlignment="1">
      <alignment horizontal="center" vertical="center" wrapText="1"/>
    </xf>
    <xf numFmtId="1" fontId="9" fillId="11" borderId="3" xfId="0" applyNumberFormat="1" applyFont="1" applyFill="1" applyBorder="1" applyAlignment="1">
      <alignment horizontal="center" vertical="center" wrapText="1"/>
    </xf>
    <xf numFmtId="0" fontId="8" fillId="0" borderId="3" xfId="0" applyFont="1" applyBorder="1" applyAlignment="1">
      <alignment horizontal="center" vertical="center"/>
    </xf>
    <xf numFmtId="0" fontId="1" fillId="0" borderId="3" xfId="1" applyFill="1" applyBorder="1" applyAlignment="1">
      <alignment horizontal="center" vertical="center" wrapText="1"/>
    </xf>
    <xf numFmtId="0" fontId="1" fillId="0" borderId="3" xfId="2" applyFill="1" applyBorder="1" applyAlignment="1">
      <alignment horizontal="center" vertical="center" wrapText="1"/>
    </xf>
    <xf numFmtId="169" fontId="7" fillId="8" borderId="25" xfId="0" applyNumberFormat="1" applyFont="1" applyFill="1" applyBorder="1" applyAlignment="1">
      <alignment horizontal="center" vertical="center" wrapText="1"/>
    </xf>
    <xf numFmtId="169" fontId="9" fillId="0" borderId="3" xfId="0" applyNumberFormat="1" applyFont="1" applyBorder="1" applyAlignment="1">
      <alignment horizontal="center" vertical="center" wrapText="1"/>
    </xf>
    <xf numFmtId="169" fontId="8" fillId="15" borderId="3" xfId="0" applyNumberFormat="1" applyFont="1" applyFill="1" applyBorder="1" applyAlignment="1">
      <alignment horizontal="center" vertical="center" wrapText="1"/>
    </xf>
    <xf numFmtId="169" fontId="9" fillId="4" borderId="3" xfId="0" applyNumberFormat="1" applyFont="1" applyFill="1" applyBorder="1" applyAlignment="1">
      <alignment horizontal="center" vertical="center" wrapText="1"/>
    </xf>
    <xf numFmtId="169" fontId="8" fillId="4" borderId="3" xfId="0" applyNumberFormat="1" applyFont="1" applyFill="1" applyBorder="1" applyAlignment="1">
      <alignment horizontal="center" vertical="center" wrapText="1"/>
    </xf>
    <xf numFmtId="169" fontId="9" fillId="0" borderId="3" xfId="0" quotePrefix="1" applyNumberFormat="1" applyFont="1" applyBorder="1" applyAlignment="1">
      <alignment horizontal="center" vertical="center" wrapText="1"/>
    </xf>
    <xf numFmtId="169" fontId="23" fillId="0" borderId="3" xfId="0" applyNumberFormat="1" applyFont="1" applyBorder="1" applyAlignment="1">
      <alignment horizontal="center" vertical="center" wrapText="1"/>
    </xf>
    <xf numFmtId="169" fontId="9" fillId="0" borderId="2" xfId="0" applyNumberFormat="1" applyFont="1" applyBorder="1" applyAlignment="1">
      <alignment horizontal="center" vertical="center" wrapText="1"/>
    </xf>
    <xf numFmtId="169" fontId="9" fillId="0" borderId="6" xfId="0" applyNumberFormat="1" applyFont="1" applyBorder="1" applyAlignment="1">
      <alignment horizontal="center" vertical="center" wrapText="1"/>
    </xf>
    <xf numFmtId="169" fontId="9" fillId="0" borderId="18" xfId="0" applyNumberFormat="1" applyFont="1" applyBorder="1" applyAlignment="1">
      <alignment horizontal="center" vertical="center" wrapText="1"/>
    </xf>
    <xf numFmtId="169" fontId="11" fillId="0" borderId="3" xfId="0" applyNumberFormat="1" applyFont="1" applyBorder="1" applyAlignment="1">
      <alignment horizontal="center" vertical="center" wrapText="1"/>
    </xf>
    <xf numFmtId="169" fontId="0" fillId="0" borderId="3" xfId="0" applyNumberFormat="1" applyBorder="1" applyAlignment="1">
      <alignment horizontal="center" vertical="center" wrapText="1"/>
    </xf>
    <xf numFmtId="169" fontId="0" fillId="0" borderId="13" xfId="0" applyNumberFormat="1" applyBorder="1" applyAlignment="1">
      <alignment wrapText="1"/>
    </xf>
    <xf numFmtId="169" fontId="0" fillId="0" borderId="1" xfId="0" applyNumberFormat="1" applyBorder="1" applyAlignment="1">
      <alignment wrapText="1"/>
    </xf>
    <xf numFmtId="169" fontId="0" fillId="0" borderId="0" xfId="0" applyNumberFormat="1" applyAlignment="1">
      <alignment wrapText="1"/>
    </xf>
    <xf numFmtId="169" fontId="9" fillId="0" borderId="14" xfId="0" applyNumberFormat="1" applyFont="1" applyBorder="1" applyAlignment="1">
      <alignment horizontal="center" vertical="center" wrapText="1"/>
    </xf>
    <xf numFmtId="169" fontId="9" fillId="0" borderId="1" xfId="0" applyNumberFormat="1" applyFont="1" applyBorder="1" applyAlignment="1">
      <alignment horizontal="center" vertical="center" wrapText="1"/>
    </xf>
    <xf numFmtId="169" fontId="9" fillId="0" borderId="12" xfId="0" applyNumberFormat="1" applyFont="1" applyBorder="1" applyAlignment="1">
      <alignment horizontal="center" vertical="center" wrapText="1"/>
    </xf>
    <xf numFmtId="169" fontId="10" fillId="0" borderId="3" xfId="0" quotePrefix="1" applyNumberFormat="1" applyFont="1" applyBorder="1" applyAlignment="1">
      <alignment horizontal="center" vertical="center" wrapText="1"/>
    </xf>
    <xf numFmtId="169" fontId="10" fillId="0" borderId="3" xfId="0" applyNumberFormat="1" applyFont="1" applyBorder="1" applyAlignment="1">
      <alignment horizontal="center" vertical="center" wrapText="1"/>
    </xf>
    <xf numFmtId="169" fontId="9" fillId="3" borderId="3" xfId="0" applyNumberFormat="1" applyFont="1" applyFill="1" applyBorder="1" applyAlignment="1">
      <alignment horizontal="center" vertical="center" wrapText="1"/>
    </xf>
    <xf numFmtId="169" fontId="9" fillId="3" borderId="14" xfId="0" applyNumberFormat="1" applyFont="1" applyFill="1" applyBorder="1" applyAlignment="1">
      <alignment horizontal="center" vertical="center" wrapText="1"/>
    </xf>
    <xf numFmtId="169" fontId="9" fillId="3" borderId="1" xfId="0" applyNumberFormat="1" applyFont="1" applyFill="1" applyBorder="1" applyAlignment="1">
      <alignment horizontal="center" vertical="center" wrapText="1"/>
    </xf>
    <xf numFmtId="169" fontId="9" fillId="9" borderId="1" xfId="0" applyNumberFormat="1" applyFont="1" applyFill="1" applyBorder="1" applyAlignment="1">
      <alignment horizontal="center" vertical="center" wrapText="1"/>
    </xf>
    <xf numFmtId="169" fontId="9" fillId="3" borderId="12" xfId="0" applyNumberFormat="1" applyFont="1" applyFill="1" applyBorder="1" applyAlignment="1">
      <alignment horizontal="center" vertical="center" wrapText="1"/>
    </xf>
    <xf numFmtId="14" fontId="13" fillId="4" borderId="3" xfId="0" applyNumberFormat="1" applyFont="1" applyFill="1" applyBorder="1" applyAlignment="1">
      <alignment horizontal="center" vertical="center" wrapText="1"/>
    </xf>
    <xf numFmtId="169" fontId="13" fillId="4" borderId="3" xfId="0" applyNumberFormat="1" applyFont="1" applyFill="1" applyBorder="1" applyAlignment="1">
      <alignment horizontal="center" vertical="center" wrapText="1"/>
    </xf>
    <xf numFmtId="169" fontId="9" fillId="9" borderId="3" xfId="0" applyNumberFormat="1" applyFont="1" applyFill="1" applyBorder="1" applyAlignment="1">
      <alignment horizontal="center" vertical="center" wrapText="1"/>
    </xf>
    <xf numFmtId="169" fontId="11" fillId="3" borderId="3" xfId="0" applyNumberFormat="1" applyFont="1" applyFill="1" applyBorder="1" applyAlignment="1">
      <alignment horizontal="center" vertical="center" wrapText="1"/>
    </xf>
    <xf numFmtId="14" fontId="30" fillId="20" borderId="3" xfId="0" applyNumberFormat="1" applyFont="1" applyFill="1" applyBorder="1" applyAlignment="1">
      <alignment horizontal="center" vertical="center" wrapText="1"/>
    </xf>
    <xf numFmtId="1" fontId="7" fillId="8" borderId="25" xfId="0" applyNumberFormat="1" applyFont="1" applyFill="1" applyBorder="1" applyAlignment="1">
      <alignment horizontal="center" vertical="center" wrapText="1"/>
    </xf>
    <xf numFmtId="1" fontId="8" fillId="15" borderId="3" xfId="0" applyNumberFormat="1" applyFont="1" applyFill="1" applyBorder="1" applyAlignment="1">
      <alignment horizontal="center" vertical="center" wrapText="1"/>
    </xf>
    <xf numFmtId="1" fontId="8" fillId="4" borderId="3" xfId="0" applyNumberFormat="1" applyFont="1" applyFill="1" applyBorder="1" applyAlignment="1">
      <alignment horizontal="center" vertical="center" wrapText="1"/>
    </xf>
    <xf numFmtId="1" fontId="9" fillId="3" borderId="3" xfId="0" applyNumberFormat="1" applyFont="1" applyFill="1" applyBorder="1" applyAlignment="1">
      <alignment horizontal="center" vertical="center" wrapText="1"/>
    </xf>
    <xf numFmtId="1" fontId="11" fillId="0" borderId="3" xfId="0" applyNumberFormat="1" applyFont="1" applyBorder="1" applyAlignment="1">
      <alignment horizontal="center" vertical="center" wrapText="1"/>
    </xf>
    <xf numFmtId="1" fontId="23" fillId="0" borderId="3" xfId="0" applyNumberFormat="1" applyFont="1" applyBorder="1" applyAlignment="1">
      <alignment horizontal="center" vertical="center" wrapText="1"/>
    </xf>
    <xf numFmtId="1" fontId="9" fillId="0" borderId="14" xfId="0" applyNumberFormat="1" applyFont="1" applyBorder="1" applyAlignment="1">
      <alignment horizontal="center" vertical="center" wrapText="1"/>
    </xf>
    <xf numFmtId="1" fontId="9" fillId="0" borderId="12" xfId="0" applyNumberFormat="1" applyFont="1" applyBorder="1" applyAlignment="1">
      <alignment horizontal="center" vertical="center" wrapText="1"/>
    </xf>
    <xf numFmtId="1" fontId="0" fillId="0" borderId="3" xfId="0" applyNumberFormat="1" applyBorder="1" applyAlignment="1">
      <alignment horizontal="center" vertical="center" wrapText="1"/>
    </xf>
    <xf numFmtId="1" fontId="0" fillId="0" borderId="13" xfId="0" applyNumberFormat="1" applyBorder="1" applyAlignment="1">
      <alignment wrapText="1"/>
    </xf>
    <xf numFmtId="1" fontId="0" fillId="0" borderId="1" xfId="0" applyNumberFormat="1" applyBorder="1" applyAlignment="1">
      <alignment wrapText="1"/>
    </xf>
    <xf numFmtId="1" fontId="0" fillId="0" borderId="0" xfId="0" applyNumberFormat="1" applyAlignment="1">
      <alignment wrapText="1"/>
    </xf>
    <xf numFmtId="1" fontId="9" fillId="9" borderId="3" xfId="0" applyNumberFormat="1" applyFont="1" applyFill="1" applyBorder="1" applyAlignment="1">
      <alignment horizontal="center" vertical="center" wrapText="1"/>
    </xf>
    <xf numFmtId="1" fontId="11" fillId="3" borderId="3" xfId="0" applyNumberFormat="1" applyFont="1" applyFill="1" applyBorder="1" applyAlignment="1">
      <alignment horizontal="center" vertical="center" wrapText="1"/>
    </xf>
    <xf numFmtId="1" fontId="9" fillId="3" borderId="1" xfId="0" applyNumberFormat="1" applyFont="1" applyFill="1" applyBorder="1" applyAlignment="1">
      <alignment horizontal="center" vertical="center" wrapText="1"/>
    </xf>
    <xf numFmtId="1" fontId="9" fillId="9" borderId="1" xfId="0" applyNumberFormat="1" applyFont="1" applyFill="1" applyBorder="1" applyAlignment="1">
      <alignment horizontal="center" vertical="center" wrapText="1"/>
    </xf>
    <xf numFmtId="14" fontId="8" fillId="3" borderId="3" xfId="0" applyNumberFormat="1" applyFont="1" applyFill="1" applyBorder="1" applyAlignment="1">
      <alignment horizontal="center" vertical="center" wrapText="1"/>
    </xf>
    <xf numFmtId="14" fontId="30" fillId="3" borderId="3" xfId="0" applyNumberFormat="1" applyFont="1" applyFill="1" applyBorder="1" applyAlignment="1">
      <alignment horizontal="center" vertical="center" wrapText="1"/>
    </xf>
    <xf numFmtId="14" fontId="25" fillId="3" borderId="3" xfId="0" applyNumberFormat="1" applyFont="1" applyFill="1" applyBorder="1" applyAlignment="1">
      <alignment horizontal="center" vertical="center" wrapText="1"/>
    </xf>
    <xf numFmtId="0" fontId="0" fillId="3" borderId="0" xfId="0" applyFill="1" applyAlignment="1">
      <alignment horizontal="center" vertical="center" wrapText="1"/>
    </xf>
    <xf numFmtId="14" fontId="9" fillId="8" borderId="3" xfId="0" applyNumberFormat="1" applyFont="1" applyFill="1" applyBorder="1" applyAlignment="1">
      <alignment horizontal="center" vertical="center" wrapText="1"/>
    </xf>
    <xf numFmtId="3" fontId="9" fillId="8" borderId="3" xfId="0" applyNumberFormat="1" applyFont="1" applyFill="1" applyBorder="1" applyAlignment="1">
      <alignment horizontal="center" vertical="center" wrapText="1"/>
    </xf>
    <xf numFmtId="14" fontId="8" fillId="10" borderId="3" xfId="0" applyNumberFormat="1" applyFont="1" applyFill="1" applyBorder="1" applyAlignment="1">
      <alignment wrapText="1"/>
    </xf>
    <xf numFmtId="0" fontId="9" fillId="9" borderId="1" xfId="0" applyFont="1" applyFill="1" applyBorder="1" applyAlignment="1">
      <alignment horizontal="center" vertical="center" wrapText="1"/>
    </xf>
    <xf numFmtId="0" fontId="7" fillId="8" borderId="25" xfId="0" applyFont="1" applyFill="1" applyBorder="1" applyAlignment="1">
      <alignment horizontal="left" vertical="center"/>
    </xf>
    <xf numFmtId="0" fontId="9" fillId="0" borderId="3" xfId="0" applyFont="1" applyBorder="1" applyAlignment="1">
      <alignment horizontal="left" vertical="center"/>
    </xf>
    <xf numFmtId="0" fontId="8" fillId="4" borderId="3" xfId="0" applyFont="1" applyFill="1" applyBorder="1" applyAlignment="1">
      <alignment horizontal="left" vertical="center"/>
    </xf>
    <xf numFmtId="0" fontId="8" fillId="0" borderId="3" xfId="0" applyFont="1" applyBorder="1" applyAlignment="1">
      <alignment horizontal="left" vertical="center"/>
    </xf>
    <xf numFmtId="0" fontId="8" fillId="15" borderId="3" xfId="0" applyFont="1" applyFill="1" applyBorder="1" applyAlignment="1">
      <alignment horizontal="left" vertical="center"/>
    </xf>
    <xf numFmtId="0" fontId="9" fillId="3" borderId="3" xfId="0" applyFont="1" applyFill="1" applyBorder="1" applyAlignment="1">
      <alignment horizontal="left" vertical="center"/>
    </xf>
    <xf numFmtId="0" fontId="8" fillId="3" borderId="3" xfId="0" applyFont="1" applyFill="1" applyBorder="1" applyAlignment="1">
      <alignment horizontal="left" vertical="center"/>
    </xf>
    <xf numFmtId="0" fontId="12" fillId="0" borderId="3" xfId="0" applyFont="1" applyBorder="1" applyAlignment="1">
      <alignment horizontal="left" vertical="center"/>
    </xf>
    <xf numFmtId="0" fontId="23" fillId="0" borderId="3" xfId="0" applyFont="1" applyBorder="1" applyAlignment="1">
      <alignment horizontal="left" vertical="center"/>
    </xf>
    <xf numFmtId="0" fontId="8" fillId="0" borderId="14" xfId="0" applyFont="1" applyBorder="1" applyAlignment="1">
      <alignment horizontal="left" vertical="center"/>
    </xf>
    <xf numFmtId="0" fontId="8" fillId="0" borderId="1" xfId="0" applyFont="1" applyBorder="1" applyAlignment="1">
      <alignment horizontal="left" vertical="center"/>
    </xf>
    <xf numFmtId="0" fontId="11" fillId="0" borderId="3" xfId="0" applyFont="1" applyBorder="1" applyAlignment="1">
      <alignment horizontal="left" vertical="center"/>
    </xf>
    <xf numFmtId="0" fontId="0" fillId="0" borderId="3" xfId="0" applyBorder="1" applyAlignment="1">
      <alignment horizontal="left" vertical="center"/>
    </xf>
    <xf numFmtId="0" fontId="0" fillId="0" borderId="13" xfId="0" applyBorder="1" applyAlignment="1">
      <alignment horizontal="left"/>
    </xf>
    <xf numFmtId="0" fontId="0" fillId="0" borderId="1" xfId="0" applyBorder="1" applyAlignment="1">
      <alignment horizontal="left"/>
    </xf>
    <xf numFmtId="0" fontId="0" fillId="0" borderId="0" xfId="0" applyAlignment="1">
      <alignment horizontal="left"/>
    </xf>
    <xf numFmtId="0" fontId="0" fillId="3" borderId="3" xfId="0" applyFill="1" applyBorder="1" applyAlignment="1">
      <alignment horizontal="center" vertical="center" wrapText="1"/>
    </xf>
    <xf numFmtId="0" fontId="0" fillId="3" borderId="13" xfId="0" applyFill="1" applyBorder="1" applyAlignment="1">
      <alignment wrapText="1"/>
    </xf>
    <xf numFmtId="0" fontId="0" fillId="3" borderId="1" xfId="0" applyFill="1" applyBorder="1" applyAlignment="1">
      <alignment wrapText="1"/>
    </xf>
    <xf numFmtId="0" fontId="7" fillId="4" borderId="31" xfId="0" applyFont="1" applyFill="1" applyBorder="1"/>
    <xf numFmtId="0" fontId="7" fillId="8" borderId="29" xfId="0" applyFont="1" applyFill="1" applyBorder="1" applyAlignment="1">
      <alignment horizontal="center" vertical="center"/>
    </xf>
    <xf numFmtId="0" fontId="32" fillId="16" borderId="1" xfId="0" applyFont="1" applyFill="1" applyBorder="1"/>
    <xf numFmtId="0" fontId="32" fillId="2" borderId="1" xfId="0" applyFont="1" applyFill="1" applyBorder="1"/>
    <xf numFmtId="0" fontId="32" fillId="22" borderId="1" xfId="0" applyFont="1" applyFill="1" applyBorder="1"/>
    <xf numFmtId="0" fontId="0" fillId="2" borderId="1" xfId="0" applyFill="1" applyBorder="1"/>
    <xf numFmtId="0" fontId="0" fillId="16" borderId="1" xfId="0" applyFill="1" applyBorder="1"/>
    <xf numFmtId="0" fontId="0" fillId="9" borderId="1" xfId="0" applyFill="1" applyBorder="1"/>
    <xf numFmtId="0" fontId="0" fillId="17" borderId="1" xfId="0" applyFill="1" applyBorder="1"/>
    <xf numFmtId="0" fontId="0" fillId="14" borderId="1" xfId="0" applyFill="1" applyBorder="1"/>
    <xf numFmtId="0" fontId="0" fillId="0" borderId="1" xfId="0" applyBorder="1"/>
    <xf numFmtId="0" fontId="2" fillId="0" borderId="1" xfId="0" applyFont="1" applyBorder="1"/>
    <xf numFmtId="0" fontId="0" fillId="0" borderId="3" xfId="0" applyBorder="1"/>
    <xf numFmtId="0" fontId="0" fillId="15" borderId="1" xfId="0" applyFill="1" applyBorder="1"/>
    <xf numFmtId="0" fontId="1" fillId="3" borderId="4" xfId="1" applyFill="1" applyBorder="1" applyAlignment="1">
      <alignment horizontal="center" vertical="center" wrapText="1"/>
    </xf>
    <xf numFmtId="1" fontId="8" fillId="15" borderId="1" xfId="0" applyNumberFormat="1" applyFont="1" applyFill="1" applyBorder="1" applyAlignment="1">
      <alignment horizontal="center" vertical="center" wrapText="1"/>
    </xf>
    <xf numFmtId="1" fontId="11" fillId="0" borderId="8" xfId="0" applyNumberFormat="1" applyFont="1" applyBorder="1" applyAlignment="1">
      <alignment horizontal="center" vertical="center" wrapText="1"/>
    </xf>
    <xf numFmtId="1" fontId="7" fillId="4" borderId="31" xfId="0" applyNumberFormat="1" applyFont="1" applyFill="1" applyBorder="1" applyAlignment="1">
      <alignment horizontal="center" vertical="center" wrapText="1"/>
    </xf>
    <xf numFmtId="1" fontId="0" fillId="0" borderId="11" xfId="0" applyNumberFormat="1" applyBorder="1" applyAlignment="1">
      <alignment horizontal="center" vertical="center" wrapText="1"/>
    </xf>
    <xf numFmtId="1" fontId="0" fillId="0" borderId="17" xfId="0" applyNumberFormat="1" applyBorder="1" applyAlignment="1">
      <alignment horizontal="center" vertical="center" wrapText="1"/>
    </xf>
    <xf numFmtId="1" fontId="0" fillId="0" borderId="0" xfId="0" applyNumberFormat="1" applyAlignment="1">
      <alignment horizontal="center" vertical="center" wrapText="1"/>
    </xf>
    <xf numFmtId="2" fontId="9" fillId="11" borderId="3" xfId="0" applyNumberFormat="1" applyFont="1" applyFill="1" applyBorder="1" applyAlignment="1">
      <alignment horizontal="center" vertical="center" wrapText="1"/>
    </xf>
    <xf numFmtId="49" fontId="9" fillId="3" borderId="3" xfId="0" applyNumberFormat="1" applyFont="1" applyFill="1" applyBorder="1" applyAlignment="1">
      <alignment horizontal="center" vertical="center" wrapText="1"/>
    </xf>
    <xf numFmtId="0" fontId="9" fillId="3" borderId="28" xfId="0" applyFont="1" applyFill="1" applyBorder="1" applyAlignment="1">
      <alignment horizontal="center" vertical="center" wrapText="1"/>
    </xf>
    <xf numFmtId="14" fontId="9" fillId="6" borderId="3" xfId="0" applyNumberFormat="1" applyFont="1" applyFill="1" applyBorder="1" applyAlignment="1">
      <alignment horizontal="center" vertical="center" wrapText="1"/>
    </xf>
    <xf numFmtId="14" fontId="8" fillId="6" borderId="3" xfId="0" applyNumberFormat="1" applyFont="1" applyFill="1" applyBorder="1" applyAlignment="1">
      <alignment horizontal="center" vertical="center" wrapText="1"/>
    </xf>
    <xf numFmtId="0" fontId="21" fillId="20" borderId="0" xfId="0" applyFont="1" applyFill="1"/>
    <xf numFmtId="0" fontId="0" fillId="9" borderId="3" xfId="0" applyFill="1" applyBorder="1"/>
    <xf numFmtId="0" fontId="0" fillId="2" borderId="3" xfId="0" applyFill="1" applyBorder="1"/>
    <xf numFmtId="3" fontId="8" fillId="0" borderId="3" xfId="0" applyNumberFormat="1" applyFont="1" applyBorder="1" applyAlignment="1">
      <alignment horizontal="center" vertical="center" wrapText="1"/>
    </xf>
    <xf numFmtId="0" fontId="1" fillId="0" borderId="0" xfId="1" applyBorder="1" applyAlignment="1">
      <alignment horizontal="center" vertical="center" wrapText="1"/>
    </xf>
    <xf numFmtId="0" fontId="9" fillId="2" borderId="1" xfId="0" applyFont="1" applyFill="1" applyBorder="1" applyAlignment="1">
      <alignment horizontal="center" vertical="center" wrapText="1"/>
    </xf>
    <xf numFmtId="0" fontId="17" fillId="13" borderId="3" xfId="0" applyFont="1" applyFill="1" applyBorder="1" applyAlignment="1">
      <alignment horizontal="center" vertical="center" wrapText="1"/>
    </xf>
    <xf numFmtId="0" fontId="17" fillId="13" borderId="28" xfId="0" applyFont="1" applyFill="1" applyBorder="1" applyAlignment="1">
      <alignment horizontal="center" vertical="center" wrapText="1"/>
    </xf>
    <xf numFmtId="0" fontId="17" fillId="13" borderId="14" xfId="0" applyFont="1" applyFill="1" applyBorder="1" applyAlignment="1">
      <alignment horizontal="center" vertical="center" wrapText="1"/>
    </xf>
    <xf numFmtId="169" fontId="9" fillId="19" borderId="3" xfId="0" applyNumberFormat="1" applyFont="1" applyFill="1" applyBorder="1" applyAlignment="1">
      <alignment horizontal="center" vertical="center" wrapText="1"/>
    </xf>
    <xf numFmtId="0" fontId="9" fillId="19" borderId="3" xfId="0" applyFont="1" applyFill="1" applyBorder="1" applyAlignment="1">
      <alignment horizontal="center" vertical="center" wrapText="1"/>
    </xf>
    <xf numFmtId="14" fontId="9" fillId="7" borderId="1" xfId="0" applyNumberFormat="1" applyFont="1" applyFill="1" applyBorder="1" applyAlignment="1">
      <alignment horizontal="center" vertical="center" wrapText="1"/>
    </xf>
    <xf numFmtId="169" fontId="9" fillId="19" borderId="1" xfId="0" applyNumberFormat="1" applyFont="1" applyFill="1" applyBorder="1" applyAlignment="1">
      <alignment horizontal="center" vertical="center" wrapText="1"/>
    </xf>
    <xf numFmtId="14" fontId="9" fillId="8" borderId="1" xfId="0" applyNumberFormat="1" applyFont="1" applyFill="1" applyBorder="1" applyAlignment="1">
      <alignment horizontal="center" vertical="center" wrapText="1"/>
    </xf>
    <xf numFmtId="3" fontId="9" fillId="5" borderId="3" xfId="0" applyNumberFormat="1" applyFont="1" applyFill="1" applyBorder="1" applyAlignment="1">
      <alignment horizontal="center" vertical="center" wrapText="1"/>
    </xf>
    <xf numFmtId="170" fontId="9" fillId="8" borderId="3" xfId="0" applyNumberFormat="1"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28"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23" fillId="0" borderId="8" xfId="0" applyFont="1" applyBorder="1" applyAlignment="1">
      <alignment horizontal="center" vertical="center" wrapText="1"/>
    </xf>
    <xf numFmtId="1" fontId="4" fillId="0" borderId="1" xfId="0" applyNumberFormat="1" applyFont="1" applyBorder="1" applyAlignment="1">
      <alignment horizontal="center" vertical="center" wrapText="1"/>
    </xf>
    <xf numFmtId="0" fontId="31" fillId="0" borderId="1" xfId="0" applyFont="1" applyBorder="1" applyAlignment="1">
      <alignment horizontal="center" vertical="center" wrapText="1"/>
    </xf>
    <xf numFmtId="0" fontId="1" fillId="0" borderId="0" xfId="1" applyBorder="1" applyAlignment="1">
      <alignment wrapText="1"/>
    </xf>
    <xf numFmtId="0" fontId="1" fillId="0" borderId="8" xfId="2" applyBorder="1" applyAlignment="1">
      <alignment horizontal="center" vertical="center" wrapText="1"/>
    </xf>
    <xf numFmtId="0" fontId="1" fillId="0" borderId="12" xfId="1" applyBorder="1" applyAlignment="1">
      <alignment horizontal="center" vertical="center" wrapText="1"/>
    </xf>
    <xf numFmtId="0" fontId="12" fillId="3" borderId="8"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3" fillId="3" borderId="14" xfId="0" applyFont="1" applyFill="1" applyBorder="1" applyAlignment="1">
      <alignment horizontal="center" vertical="center" wrapText="1"/>
    </xf>
    <xf numFmtId="0" fontId="19" fillId="0" borderId="0" xfId="0" applyFont="1" applyAlignment="1">
      <alignment horizontal="left"/>
    </xf>
    <xf numFmtId="0" fontId="8" fillId="15" borderId="4" xfId="0" applyFont="1" applyFill="1" applyBorder="1" applyAlignment="1">
      <alignment horizontal="center" vertical="center" wrapText="1"/>
    </xf>
    <xf numFmtId="0" fontId="1" fillId="3" borderId="28" xfId="1" applyFill="1" applyBorder="1" applyAlignment="1">
      <alignment horizontal="center" vertical="center" wrapText="1"/>
    </xf>
    <xf numFmtId="0" fontId="27" fillId="0" borderId="3" xfId="2" applyFont="1" applyBorder="1" applyAlignment="1">
      <alignment horizontal="center" vertical="center" wrapText="1"/>
    </xf>
    <xf numFmtId="169" fontId="8" fillId="15" borderId="2" xfId="0" applyNumberFormat="1" applyFont="1" applyFill="1" applyBorder="1" applyAlignment="1">
      <alignment horizontal="center" vertical="center" wrapText="1"/>
    </xf>
    <xf numFmtId="167" fontId="9" fillId="8" borderId="3" xfId="0" applyNumberFormat="1" applyFont="1" applyFill="1" applyBorder="1" applyAlignment="1">
      <alignment horizontal="center" vertical="center" wrapText="1"/>
    </xf>
    <xf numFmtId="0" fontId="9" fillId="8" borderId="0" xfId="0" applyFont="1" applyFill="1" applyAlignment="1">
      <alignment horizontal="center" vertical="center" wrapText="1"/>
    </xf>
    <xf numFmtId="0" fontId="21" fillId="3" borderId="0" xfId="0" applyFont="1" applyFill="1"/>
    <xf numFmtId="1" fontId="21" fillId="0" borderId="0" xfId="0" applyNumberFormat="1" applyFont="1" applyAlignment="1">
      <alignment horizontal="center"/>
    </xf>
    <xf numFmtId="1" fontId="9" fillId="2" borderId="1" xfId="0" applyNumberFormat="1" applyFont="1" applyFill="1" applyBorder="1" applyAlignment="1">
      <alignment horizontal="center" vertical="center" wrapText="1"/>
    </xf>
    <xf numFmtId="1" fontId="21" fillId="0" borderId="0" xfId="0" applyNumberFormat="1" applyFont="1" applyAlignment="1">
      <alignment horizontal="center" vertical="center" wrapText="1"/>
    </xf>
    <xf numFmtId="1" fontId="11" fillId="2" borderId="1" xfId="0" applyNumberFormat="1"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2" xfId="0" applyFont="1" applyBorder="1" applyAlignment="1">
      <alignment horizontal="center" vertical="center" wrapText="1"/>
    </xf>
    <xf numFmtId="14" fontId="2" fillId="4" borderId="1" xfId="0" applyNumberFormat="1" applyFont="1" applyFill="1" applyBorder="1" applyAlignment="1">
      <alignment horizontal="center" vertical="center" wrapText="1"/>
    </xf>
    <xf numFmtId="0" fontId="26" fillId="0" borderId="1" xfId="0" applyFont="1" applyBorder="1" applyAlignment="1">
      <alignment horizontal="center" vertical="center" wrapText="1"/>
    </xf>
    <xf numFmtId="0" fontId="32" fillId="16" borderId="13" xfId="0" applyFont="1" applyFill="1" applyBorder="1"/>
    <xf numFmtId="0" fontId="8" fillId="15" borderId="3" xfId="0" applyFont="1" applyFill="1" applyBorder="1" applyAlignment="1">
      <alignment horizontal="center" vertical="center"/>
    </xf>
    <xf numFmtId="0" fontId="26" fillId="0" borderId="1" xfId="0" applyFont="1" applyBorder="1"/>
    <xf numFmtId="0" fontId="0" fillId="22" borderId="1" xfId="0" applyFill="1" applyBorder="1"/>
    <xf numFmtId="0" fontId="0" fillId="24" borderId="1" xfId="0" applyFill="1" applyBorder="1"/>
    <xf numFmtId="14" fontId="9" fillId="7" borderId="12" xfId="0" applyNumberFormat="1" applyFont="1" applyFill="1" applyBorder="1" applyAlignment="1">
      <alignment horizontal="center" vertical="center" wrapText="1"/>
    </xf>
    <xf numFmtId="14" fontId="9" fillId="8" borderId="12" xfId="0" applyNumberFormat="1" applyFont="1" applyFill="1" applyBorder="1" applyAlignment="1">
      <alignment horizontal="center" vertical="center" wrapText="1"/>
    </xf>
    <xf numFmtId="14" fontId="9" fillId="19" borderId="3" xfId="0" applyNumberFormat="1" applyFont="1" applyFill="1" applyBorder="1" applyAlignment="1">
      <alignment horizontal="center" vertical="center" wrapText="1"/>
    </xf>
    <xf numFmtId="14" fontId="9" fillId="2" borderId="3" xfId="0" applyNumberFormat="1" applyFont="1" applyFill="1" applyBorder="1" applyAlignment="1">
      <alignment horizontal="center" vertical="center" wrapText="1"/>
    </xf>
    <xf numFmtId="0" fontId="8" fillId="18" borderId="3" xfId="0" applyFont="1" applyFill="1" applyBorder="1" applyAlignment="1">
      <alignment horizontal="left" vertical="center"/>
    </xf>
    <xf numFmtId="0" fontId="30" fillId="0" borderId="8" xfId="0" applyFont="1" applyBorder="1" applyAlignment="1">
      <alignment horizontal="center" vertical="center" wrapText="1"/>
    </xf>
    <xf numFmtId="0" fontId="20" fillId="4" borderId="1" xfId="0" applyFont="1" applyFill="1" applyBorder="1" applyAlignment="1">
      <alignment horizontal="center" vertical="center" wrapText="1"/>
    </xf>
    <xf numFmtId="0" fontId="20" fillId="0" borderId="12" xfId="0" applyFont="1" applyBorder="1" applyAlignment="1">
      <alignment horizontal="center" vertical="center" wrapText="1"/>
    </xf>
    <xf numFmtId="0" fontId="12" fillId="0" borderId="8" xfId="0" applyFont="1" applyBorder="1" applyAlignment="1">
      <alignment horizontal="center" vertical="center" wrapText="1"/>
    </xf>
    <xf numFmtId="0" fontId="1" fillId="3" borderId="8" xfId="1" applyFill="1" applyBorder="1" applyAlignment="1">
      <alignment horizontal="center" vertical="center" wrapText="1"/>
    </xf>
    <xf numFmtId="0" fontId="1" fillId="0" borderId="14" xfId="2" applyBorder="1" applyAlignment="1">
      <alignment horizontal="center" vertical="center" wrapText="1"/>
    </xf>
    <xf numFmtId="0" fontId="8" fillId="3" borderId="1" xfId="0" applyFont="1" applyFill="1" applyBorder="1" applyAlignment="1">
      <alignment horizontal="left" vertical="center"/>
    </xf>
    <xf numFmtId="0" fontId="1" fillId="0" borderId="28" xfId="2" applyBorder="1" applyAlignment="1">
      <alignment horizontal="center" vertical="center" wrapText="1"/>
    </xf>
    <xf numFmtId="0" fontId="1" fillId="3" borderId="16" xfId="1" applyFill="1" applyBorder="1" applyAlignment="1">
      <alignment horizontal="center" vertical="center" wrapText="1"/>
    </xf>
    <xf numFmtId="14" fontId="8" fillId="10" borderId="2" xfId="0" applyNumberFormat="1" applyFont="1" applyFill="1" applyBorder="1" applyAlignment="1">
      <alignment wrapText="1"/>
    </xf>
    <xf numFmtId="0" fontId="21" fillId="0" borderId="0" xfId="0" applyFont="1" applyAlignment="1">
      <alignment horizontal="center" vertical="center" wrapText="1"/>
    </xf>
    <xf numFmtId="1" fontId="21" fillId="0" borderId="0" xfId="0" applyNumberFormat="1" applyFont="1" applyAlignment="1">
      <alignment horizontal="center" vertical="center"/>
    </xf>
    <xf numFmtId="0" fontId="2" fillId="4" borderId="6" xfId="0" applyFont="1" applyFill="1" applyBorder="1" applyAlignment="1">
      <alignment horizontal="center" vertical="center" wrapText="1"/>
    </xf>
    <xf numFmtId="0" fontId="0" fillId="23" borderId="1" xfId="0" applyFill="1" applyBorder="1"/>
    <xf numFmtId="0" fontId="0" fillId="2" borderId="0" xfId="0" applyFill="1"/>
    <xf numFmtId="0" fontId="9" fillId="0" borderId="3" xfId="0" applyFont="1" applyBorder="1" applyAlignment="1">
      <alignment horizontal="center" vertical="center"/>
    </xf>
    <xf numFmtId="0" fontId="32" fillId="22" borderId="0" xfId="0" applyFont="1" applyFill="1"/>
    <xf numFmtId="0" fontId="8" fillId="3" borderId="3" xfId="0" applyFont="1" applyFill="1" applyBorder="1" applyAlignment="1">
      <alignment horizontal="center" vertical="center"/>
    </xf>
    <xf numFmtId="0" fontId="9" fillId="2" borderId="3" xfId="0" applyFont="1" applyFill="1" applyBorder="1" applyAlignment="1">
      <alignment horizontal="center" vertical="center" wrapText="1"/>
    </xf>
    <xf numFmtId="14" fontId="10" fillId="6" borderId="3" xfId="0" applyNumberFormat="1" applyFont="1" applyFill="1" applyBorder="1" applyAlignment="1">
      <alignment horizontal="center" vertical="center" wrapText="1"/>
    </xf>
    <xf numFmtId="14" fontId="25" fillId="6" borderId="3" xfId="0" applyNumberFormat="1" applyFont="1" applyFill="1" applyBorder="1" applyAlignment="1">
      <alignment horizontal="center" vertical="center" wrapText="1"/>
    </xf>
    <xf numFmtId="14" fontId="9" fillId="6" borderId="14" xfId="0" applyNumberFormat="1" applyFont="1" applyFill="1" applyBorder="1" applyAlignment="1">
      <alignment horizontal="center" vertical="center" wrapText="1"/>
    </xf>
    <xf numFmtId="14" fontId="9" fillId="7" borderId="14" xfId="0" applyNumberFormat="1" applyFont="1" applyFill="1" applyBorder="1" applyAlignment="1">
      <alignment horizontal="center" vertical="center" wrapText="1"/>
    </xf>
    <xf numFmtId="14" fontId="9" fillId="21" borderId="3" xfId="0" applyNumberFormat="1" applyFont="1" applyFill="1" applyBorder="1" applyAlignment="1">
      <alignment horizontal="center" vertical="center" wrapText="1"/>
    </xf>
    <xf numFmtId="0" fontId="9" fillId="21" borderId="3" xfId="0" applyFont="1" applyFill="1" applyBorder="1" applyAlignment="1">
      <alignment horizontal="center" vertical="center" wrapText="1"/>
    </xf>
    <xf numFmtId="3" fontId="9" fillId="0" borderId="1" xfId="0" applyNumberFormat="1" applyFont="1" applyBorder="1" applyAlignment="1">
      <alignment horizontal="center" vertical="center" wrapText="1"/>
    </xf>
    <xf numFmtId="14" fontId="9" fillId="12" borderId="3" xfId="0" applyNumberFormat="1" applyFont="1" applyFill="1" applyBorder="1" applyAlignment="1">
      <alignment horizontal="center" vertical="center" wrapText="1"/>
    </xf>
    <xf numFmtId="0" fontId="8" fillId="4" borderId="1" xfId="0" applyFont="1" applyFill="1" applyBorder="1" applyAlignment="1">
      <alignment horizontal="center" vertical="center" wrapText="1"/>
    </xf>
    <xf numFmtId="0" fontId="9" fillId="0" borderId="3" xfId="0" applyFont="1" applyBorder="1" applyAlignment="1">
      <alignment horizontal="left" vertical="center" wrapText="1"/>
    </xf>
    <xf numFmtId="4" fontId="9" fillId="8" borderId="3" xfId="0" applyNumberFormat="1" applyFont="1" applyFill="1" applyBorder="1" applyAlignment="1">
      <alignment horizontal="center" vertical="center" wrapText="1"/>
    </xf>
    <xf numFmtId="0" fontId="17" fillId="9" borderId="3" xfId="0" applyFont="1" applyFill="1" applyBorder="1" applyAlignment="1">
      <alignment horizontal="center" vertical="center" wrapText="1"/>
    </xf>
    <xf numFmtId="0" fontId="8" fillId="9" borderId="3" xfId="0" applyFont="1" applyFill="1" applyBorder="1" applyAlignment="1">
      <alignment horizontal="center" vertical="center"/>
    </xf>
    <xf numFmtId="0" fontId="9" fillId="9" borderId="14" xfId="0" applyFont="1" applyFill="1" applyBorder="1" applyAlignment="1">
      <alignment horizontal="center" vertical="center" wrapText="1"/>
    </xf>
    <xf numFmtId="0" fontId="8" fillId="9" borderId="3" xfId="0" applyFont="1" applyFill="1" applyBorder="1" applyAlignment="1">
      <alignment horizontal="left" vertical="center"/>
    </xf>
    <xf numFmtId="0" fontId="9" fillId="9" borderId="28" xfId="0" applyFont="1" applyFill="1" applyBorder="1" applyAlignment="1">
      <alignment horizontal="center" vertical="center" wrapText="1"/>
    </xf>
    <xf numFmtId="49" fontId="9" fillId="9" borderId="3" xfId="0" applyNumberFormat="1" applyFont="1" applyFill="1" applyBorder="1" applyAlignment="1">
      <alignment horizontal="center" vertical="center" wrapText="1"/>
    </xf>
    <xf numFmtId="0" fontId="2" fillId="9" borderId="3" xfId="0" applyFont="1" applyFill="1" applyBorder="1" applyAlignment="1">
      <alignment horizontal="center" vertical="center" wrapText="1"/>
    </xf>
    <xf numFmtId="0" fontId="9" fillId="18" borderId="6" xfId="0" applyFont="1" applyFill="1" applyBorder="1" applyAlignment="1">
      <alignment horizontal="center" vertical="center" wrapText="1"/>
    </xf>
    <xf numFmtId="0" fontId="9" fillId="18" borderId="1" xfId="0" applyFont="1" applyFill="1" applyBorder="1" applyAlignment="1">
      <alignment horizontal="center" vertical="center" wrapText="1"/>
    </xf>
    <xf numFmtId="0" fontId="9" fillId="18" borderId="3" xfId="0" applyFont="1" applyFill="1" applyBorder="1" applyAlignment="1">
      <alignment horizontal="center" vertical="center" wrapText="1"/>
    </xf>
    <xf numFmtId="1" fontId="9" fillId="7" borderId="1" xfId="0" applyNumberFormat="1" applyFont="1" applyFill="1" applyBorder="1" applyAlignment="1">
      <alignment horizontal="center" vertical="center" wrapText="1"/>
    </xf>
    <xf numFmtId="14" fontId="9" fillId="9" borderId="14" xfId="0" applyNumberFormat="1" applyFont="1" applyFill="1" applyBorder="1" applyAlignment="1">
      <alignment horizontal="center" vertical="center" wrapText="1"/>
    </xf>
    <xf numFmtId="14" fontId="8" fillId="9" borderId="1" xfId="0" applyNumberFormat="1" applyFont="1" applyFill="1" applyBorder="1" applyAlignment="1">
      <alignment horizontal="center" vertical="center"/>
    </xf>
    <xf numFmtId="14" fontId="8" fillId="12" borderId="1" xfId="0" applyNumberFormat="1" applyFont="1" applyFill="1" applyBorder="1" applyAlignment="1">
      <alignment horizontal="center" vertical="center"/>
    </xf>
    <xf numFmtId="14" fontId="8" fillId="0" borderId="3" xfId="0" applyNumberFormat="1" applyFont="1" applyBorder="1" applyAlignment="1">
      <alignment horizontal="center" vertical="center" wrapText="1"/>
    </xf>
    <xf numFmtId="14" fontId="8" fillId="3" borderId="1" xfId="0" applyNumberFormat="1" applyFont="1" applyFill="1" applyBorder="1" applyAlignment="1">
      <alignment horizontal="center" vertical="center"/>
    </xf>
    <xf numFmtId="0" fontId="17" fillId="8"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9" fillId="0" borderId="1" xfId="0" applyFont="1" applyBorder="1" applyAlignment="1">
      <alignment horizontal="left" vertical="center"/>
    </xf>
    <xf numFmtId="0" fontId="11" fillId="21" borderId="1" xfId="0" applyFont="1" applyFill="1" applyBorder="1" applyAlignment="1">
      <alignment horizontal="center" vertical="center" wrapText="1"/>
    </xf>
    <xf numFmtId="14" fontId="11" fillId="21" borderId="1" xfId="0" applyNumberFormat="1" applyFont="1" applyFill="1" applyBorder="1" applyAlignment="1">
      <alignment horizontal="center" vertical="center" wrapText="1"/>
    </xf>
    <xf numFmtId="1" fontId="11" fillId="0" borderId="1" xfId="0" applyNumberFormat="1" applyFont="1" applyBorder="1" applyAlignment="1">
      <alignment horizontal="center" vertical="center" wrapText="1"/>
    </xf>
    <xf numFmtId="14" fontId="11" fillId="0" borderId="1" xfId="0" applyNumberFormat="1" applyFont="1" applyBorder="1" applyAlignment="1">
      <alignment horizontal="center" vertical="center" wrapText="1"/>
    </xf>
    <xf numFmtId="14" fontId="11" fillId="9" borderId="1" xfId="0" applyNumberFormat="1" applyFont="1" applyFill="1" applyBorder="1" applyAlignment="1">
      <alignment horizontal="center" vertical="center" wrapText="1"/>
    </xf>
    <xf numFmtId="169" fontId="11" fillId="9" borderId="1"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0" borderId="1" xfId="0" applyFont="1" applyBorder="1" applyAlignment="1">
      <alignment horizontal="left" vertical="center"/>
    </xf>
    <xf numFmtId="169" fontId="11" fillId="0" borderId="1" xfId="0" applyNumberFormat="1" applyFont="1" applyBorder="1" applyAlignment="1">
      <alignment horizontal="center" vertical="center" wrapText="1"/>
    </xf>
    <xf numFmtId="0" fontId="14" fillId="4" borderId="8"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0" borderId="8" xfId="0" applyFont="1" applyBorder="1" applyAlignment="1">
      <alignment horizontal="left" vertical="center"/>
    </xf>
    <xf numFmtId="14" fontId="11" fillId="0" borderId="8" xfId="0" applyNumberFormat="1" applyFont="1" applyBorder="1" applyAlignment="1">
      <alignment horizontal="center" vertical="center" wrapText="1"/>
    </xf>
    <xf numFmtId="169" fontId="11" fillId="0" borderId="8" xfId="0" applyNumberFormat="1" applyFont="1" applyBorder="1" applyAlignment="1">
      <alignment horizontal="center" vertical="center" wrapText="1"/>
    </xf>
    <xf numFmtId="0" fontId="9" fillId="0" borderId="1" xfId="0" applyFont="1" applyBorder="1" applyAlignment="1">
      <alignment horizontal="left" vertical="center" wrapText="1"/>
    </xf>
    <xf numFmtId="3" fontId="9" fillId="8" borderId="1" xfId="0" applyNumberFormat="1" applyFont="1" applyFill="1" applyBorder="1" applyAlignment="1">
      <alignment horizontal="center" vertical="center" wrapText="1"/>
    </xf>
    <xf numFmtId="0" fontId="34" fillId="0" borderId="1" xfId="0" applyFont="1" applyBorder="1" applyAlignment="1">
      <alignment horizontal="center" vertical="center"/>
    </xf>
    <xf numFmtId="0" fontId="0" fillId="0" borderId="13" xfId="0" applyBorder="1"/>
    <xf numFmtId="0" fontId="1" fillId="0" borderId="1" xfId="1" applyBorder="1" applyAlignment="1"/>
    <xf numFmtId="0" fontId="1" fillId="0" borderId="20" xfId="1" applyBorder="1" applyAlignment="1"/>
    <xf numFmtId="0" fontId="1" fillId="0" borderId="16" xfId="1" applyBorder="1" applyAlignment="1"/>
    <xf numFmtId="0" fontId="0" fillId="0" borderId="16" xfId="0" applyBorder="1"/>
    <xf numFmtId="0" fontId="0" fillId="0" borderId="1" xfId="0" applyBorder="1" applyAlignment="1">
      <alignment horizontal="center"/>
    </xf>
    <xf numFmtId="0" fontId="34" fillId="0" borderId="13" xfId="0" applyFont="1" applyBorder="1"/>
    <xf numFmtId="0" fontId="34" fillId="0" borderId="20" xfId="0" applyFont="1" applyBorder="1"/>
    <xf numFmtId="0" fontId="1" fillId="0" borderId="1" xfId="1" applyBorder="1"/>
    <xf numFmtId="0" fontId="0" fillId="0" borderId="37" xfId="0" applyBorder="1"/>
    <xf numFmtId="0" fontId="0" fillId="0" borderId="7" xfId="0" applyBorder="1"/>
    <xf numFmtId="0" fontId="34" fillId="0" borderId="12" xfId="0" applyFont="1" applyBorder="1" applyAlignment="1">
      <alignment horizontal="center" vertical="center"/>
    </xf>
    <xf numFmtId="0" fontId="34" fillId="0" borderId="1" xfId="0" applyFont="1" applyBorder="1" applyAlignment="1">
      <alignment horizontal="left" vertical="center"/>
    </xf>
    <xf numFmtId="0" fontId="35" fillId="0" borderId="1" xfId="0" applyFont="1" applyBorder="1" applyAlignment="1">
      <alignment horizontal="left" vertical="center"/>
    </xf>
    <xf numFmtId="0" fontId="0" fillId="0" borderId="15" xfId="0" applyBorder="1"/>
    <xf numFmtId="3" fontId="9" fillId="9" borderId="3" xfId="0" applyNumberFormat="1" applyFont="1" applyFill="1" applyBorder="1" applyAlignment="1">
      <alignment horizontal="center" vertical="center" wrapText="1"/>
    </xf>
    <xf numFmtId="4" fontId="36" fillId="0" borderId="0" xfId="0" applyNumberFormat="1" applyFont="1"/>
    <xf numFmtId="3" fontId="36" fillId="0" borderId="0" xfId="0" applyNumberFormat="1" applyFont="1"/>
    <xf numFmtId="4" fontId="0" fillId="0" borderId="0" xfId="0" applyNumberFormat="1" applyAlignment="1">
      <alignment wrapText="1"/>
    </xf>
    <xf numFmtId="4" fontId="37" fillId="0" borderId="0" xfId="0" applyNumberFormat="1" applyFont="1"/>
    <xf numFmtId="3" fontId="0" fillId="0" borderId="0" xfId="0" applyNumberFormat="1" applyAlignment="1">
      <alignment wrapText="1"/>
    </xf>
    <xf numFmtId="0" fontId="17" fillId="8" borderId="16" xfId="0" applyFont="1" applyFill="1" applyBorder="1" applyAlignment="1">
      <alignment horizontal="center" vertical="center" wrapText="1"/>
    </xf>
    <xf numFmtId="0" fontId="0" fillId="0" borderId="12" xfId="0" applyBorder="1"/>
    <xf numFmtId="0" fontId="16" fillId="8" borderId="1" xfId="0" applyFont="1" applyFill="1" applyBorder="1" applyAlignment="1">
      <alignment wrapText="1"/>
    </xf>
    <xf numFmtId="1" fontId="0" fillId="0" borderId="1" xfId="0" applyNumberFormat="1" applyBorder="1" applyAlignment="1">
      <alignment horizontal="center" vertical="center" wrapText="1"/>
    </xf>
    <xf numFmtId="0" fontId="0" fillId="0" borderId="28" xfId="0" applyBorder="1" applyAlignment="1">
      <alignment wrapText="1"/>
    </xf>
    <xf numFmtId="0" fontId="0" fillId="0" borderId="14" xfId="0" applyBorder="1" applyAlignment="1">
      <alignment wrapText="1"/>
    </xf>
    <xf numFmtId="0" fontId="2" fillId="0" borderId="19" xfId="0" applyFont="1" applyBorder="1" applyAlignment="1">
      <alignment wrapText="1"/>
    </xf>
    <xf numFmtId="0" fontId="2" fillId="0" borderId="12" xfId="0" applyFont="1" applyBorder="1" applyAlignment="1">
      <alignment wrapText="1"/>
    </xf>
    <xf numFmtId="0" fontId="0" fillId="0" borderId="22" xfId="0" applyBorder="1" applyAlignment="1">
      <alignment wrapText="1"/>
    </xf>
    <xf numFmtId="0" fontId="0" fillId="0" borderId="8" xfId="0" applyBorder="1" applyAlignment="1">
      <alignment wrapText="1"/>
    </xf>
    <xf numFmtId="171" fontId="9" fillId="0" borderId="3" xfId="0" applyNumberFormat="1" applyFont="1" applyBorder="1" applyAlignment="1">
      <alignment horizontal="center" vertical="center" wrapText="1"/>
    </xf>
    <xf numFmtId="171" fontId="7" fillId="3" borderId="21" xfId="0" applyNumberFormat="1" applyFont="1" applyFill="1" applyBorder="1" applyAlignment="1">
      <alignment horizontal="center" vertical="center" wrapText="1"/>
    </xf>
    <xf numFmtId="171" fontId="7" fillId="8" borderId="25" xfId="0" applyNumberFormat="1" applyFont="1" applyFill="1" applyBorder="1" applyAlignment="1">
      <alignment horizontal="center" vertical="center" wrapText="1"/>
    </xf>
    <xf numFmtId="171" fontId="9" fillId="8" borderId="3" xfId="0" applyNumberFormat="1" applyFont="1" applyFill="1" applyBorder="1" applyAlignment="1">
      <alignment horizontal="center" vertical="center" wrapText="1"/>
    </xf>
    <xf numFmtId="171" fontId="8" fillId="15" borderId="3" xfId="0" applyNumberFormat="1" applyFont="1" applyFill="1" applyBorder="1" applyAlignment="1">
      <alignment horizontal="center" vertical="center" wrapText="1"/>
    </xf>
    <xf numFmtId="171" fontId="23" fillId="8" borderId="3" xfId="0" applyNumberFormat="1" applyFont="1" applyFill="1" applyBorder="1" applyAlignment="1">
      <alignment horizontal="center" vertical="center" wrapText="1"/>
    </xf>
    <xf numFmtId="171" fontId="9" fillId="8" borderId="14" xfId="0" applyNumberFormat="1" applyFont="1" applyFill="1" applyBorder="1" applyAlignment="1">
      <alignment horizontal="center" vertical="center" wrapText="1"/>
    </xf>
    <xf numFmtId="171" fontId="9" fillId="8" borderId="1" xfId="0" applyNumberFormat="1" applyFont="1" applyFill="1" applyBorder="1" applyAlignment="1">
      <alignment horizontal="center" vertical="center" wrapText="1"/>
    </xf>
    <xf numFmtId="171" fontId="9" fillId="8" borderId="12" xfId="0" applyNumberFormat="1" applyFont="1" applyFill="1" applyBorder="1" applyAlignment="1">
      <alignment horizontal="center" vertical="center" wrapText="1"/>
    </xf>
    <xf numFmtId="171" fontId="9" fillId="9" borderId="3" xfId="0" applyNumberFormat="1" applyFont="1" applyFill="1" applyBorder="1" applyAlignment="1">
      <alignment horizontal="center" vertical="center" wrapText="1"/>
    </xf>
    <xf numFmtId="171" fontId="9" fillId="8" borderId="8" xfId="0" applyNumberFormat="1" applyFont="1" applyFill="1" applyBorder="1" applyAlignment="1">
      <alignment horizontal="center" vertical="center" wrapText="1"/>
    </xf>
    <xf numFmtId="171" fontId="2" fillId="8" borderId="3" xfId="0" applyNumberFormat="1" applyFont="1" applyFill="1" applyBorder="1" applyAlignment="1">
      <alignment horizontal="center" vertical="center" wrapText="1"/>
    </xf>
    <xf numFmtId="171" fontId="2" fillId="8" borderId="10" xfId="0" applyNumberFormat="1" applyFont="1" applyFill="1" applyBorder="1" applyAlignment="1">
      <alignment wrapText="1"/>
    </xf>
    <xf numFmtId="171" fontId="0" fillId="0" borderId="0" xfId="0" applyNumberFormat="1" applyAlignment="1">
      <alignment wrapText="1"/>
    </xf>
    <xf numFmtId="171" fontId="0" fillId="0" borderId="1" xfId="0" applyNumberFormat="1" applyBorder="1" applyAlignment="1">
      <alignment wrapText="1"/>
    </xf>
    <xf numFmtId="171" fontId="9" fillId="8" borderId="3" xfId="0" applyNumberFormat="1" applyFont="1" applyFill="1" applyBorder="1" applyAlignment="1">
      <alignment horizontal="left" vertical="center" wrapText="1"/>
    </xf>
    <xf numFmtId="169" fontId="13" fillId="12" borderId="16" xfId="0" applyNumberFormat="1" applyFont="1" applyFill="1" applyBorder="1" applyAlignment="1">
      <alignment horizontal="left" vertical="center"/>
    </xf>
    <xf numFmtId="169" fontId="13" fillId="12" borderId="17" xfId="0" applyNumberFormat="1" applyFont="1" applyFill="1" applyBorder="1" applyAlignment="1">
      <alignment horizontal="left" vertical="center"/>
    </xf>
    <xf numFmtId="169" fontId="13" fillId="12" borderId="1" xfId="0" applyNumberFormat="1" applyFont="1" applyFill="1" applyBorder="1" applyAlignment="1">
      <alignment horizontal="left" vertical="center"/>
    </xf>
    <xf numFmtId="169" fontId="9" fillId="12" borderId="16" xfId="0" applyNumberFormat="1" applyFont="1" applyFill="1" applyBorder="1" applyAlignment="1">
      <alignment horizontal="left" vertical="center" wrapText="1"/>
    </xf>
    <xf numFmtId="169" fontId="9" fillId="12" borderId="17" xfId="0" applyNumberFormat="1" applyFont="1" applyFill="1" applyBorder="1" applyAlignment="1">
      <alignment horizontal="left" vertical="center" wrapText="1"/>
    </xf>
    <xf numFmtId="169" fontId="9" fillId="12" borderId="1" xfId="0" applyNumberFormat="1" applyFont="1" applyFill="1" applyBorder="1" applyAlignment="1">
      <alignment horizontal="left" vertical="center" wrapText="1"/>
    </xf>
    <xf numFmtId="169" fontId="13" fillId="12" borderId="16" xfId="0" applyNumberFormat="1" applyFont="1" applyFill="1" applyBorder="1" applyAlignment="1">
      <alignment horizontal="left" vertical="center" wrapText="1"/>
    </xf>
    <xf numFmtId="169" fontId="13" fillId="12" borderId="11" xfId="0" applyNumberFormat="1" applyFont="1" applyFill="1" applyBorder="1" applyAlignment="1">
      <alignment horizontal="left" vertical="center" wrapText="1"/>
    </xf>
    <xf numFmtId="169" fontId="13" fillId="12" borderId="17" xfId="0" applyNumberFormat="1" applyFont="1" applyFill="1" applyBorder="1" applyAlignment="1">
      <alignment horizontal="left" vertical="center" wrapText="1"/>
    </xf>
    <xf numFmtId="169" fontId="13" fillId="12" borderId="1" xfId="0" applyNumberFormat="1" applyFont="1" applyFill="1" applyBorder="1" applyAlignment="1">
      <alignment horizontal="left" vertical="center" wrapText="1"/>
    </xf>
    <xf numFmtId="0" fontId="17" fillId="12" borderId="16" xfId="0" applyFont="1" applyFill="1" applyBorder="1" applyAlignment="1">
      <alignment horizontal="left" vertical="center" wrapText="1"/>
    </xf>
    <xf numFmtId="0" fontId="17" fillId="12" borderId="17" xfId="0" applyFont="1" applyFill="1" applyBorder="1" applyAlignment="1">
      <alignment horizontal="left" vertical="center" wrapText="1"/>
    </xf>
    <xf numFmtId="0" fontId="17" fillId="12" borderId="1" xfId="0" applyFont="1" applyFill="1" applyBorder="1" applyAlignment="1">
      <alignment horizontal="left" vertical="center" wrapText="1"/>
    </xf>
    <xf numFmtId="169" fontId="33" fillId="6" borderId="16" xfId="0" applyNumberFormat="1" applyFont="1" applyFill="1" applyBorder="1" applyAlignment="1">
      <alignment horizontal="left" vertical="center" wrapText="1"/>
    </xf>
    <xf numFmtId="169" fontId="33" fillId="6" borderId="17" xfId="0" applyNumberFormat="1" applyFont="1" applyFill="1" applyBorder="1" applyAlignment="1">
      <alignment horizontal="left" vertical="center" wrapText="1"/>
    </xf>
    <xf numFmtId="169" fontId="33" fillId="6" borderId="6" xfId="0" applyNumberFormat="1" applyFont="1" applyFill="1" applyBorder="1" applyAlignment="1">
      <alignment horizontal="left" vertical="center" wrapText="1"/>
    </xf>
    <xf numFmtId="169" fontId="33" fillId="6" borderId="1" xfId="0" applyNumberFormat="1" applyFont="1" applyFill="1" applyBorder="1" applyAlignment="1">
      <alignment horizontal="left" vertical="center" wrapText="1"/>
    </xf>
    <xf numFmtId="0" fontId="28" fillId="6" borderId="1" xfId="0" applyFont="1" applyFill="1" applyBorder="1" applyAlignment="1">
      <alignment horizontal="left" vertical="center" wrapText="1"/>
    </xf>
    <xf numFmtId="14" fontId="28" fillId="6" borderId="1" xfId="0" applyNumberFormat="1" applyFont="1" applyFill="1" applyBorder="1" applyAlignment="1">
      <alignment horizontal="left" vertical="center" wrapText="1"/>
    </xf>
    <xf numFmtId="0" fontId="7" fillId="12" borderId="33" xfId="0" applyFont="1" applyFill="1" applyBorder="1" applyAlignment="1">
      <alignment horizontal="center" vertical="center" wrapText="1"/>
    </xf>
    <xf numFmtId="0" fontId="7" fillId="12" borderId="34" xfId="0" applyFont="1" applyFill="1" applyBorder="1" applyAlignment="1">
      <alignment horizontal="center" vertical="center" wrapText="1"/>
    </xf>
    <xf numFmtId="0" fontId="7" fillId="12" borderId="35" xfId="0" applyFont="1" applyFill="1" applyBorder="1" applyAlignment="1">
      <alignment horizontal="center" vertical="center" wrapText="1"/>
    </xf>
    <xf numFmtId="0" fontId="15" fillId="0" borderId="30" xfId="0" applyFont="1" applyBorder="1" applyAlignment="1">
      <alignment horizontal="center" vertical="center" wrapText="1"/>
    </xf>
    <xf numFmtId="0" fontId="15" fillId="0" borderId="31" xfId="0" applyFont="1" applyBorder="1" applyAlignment="1">
      <alignment horizontal="center" vertical="center" wrapText="1"/>
    </xf>
    <xf numFmtId="14" fontId="15" fillId="0" borderId="31" xfId="0" applyNumberFormat="1" applyFont="1" applyBorder="1" applyAlignment="1">
      <alignment horizontal="center" vertical="center" wrapText="1"/>
    </xf>
    <xf numFmtId="0" fontId="15" fillId="0" borderId="32" xfId="0" applyFont="1" applyBorder="1" applyAlignment="1">
      <alignment horizontal="center" vertical="center" wrapText="1"/>
    </xf>
  </cellXfs>
  <cellStyles count="3">
    <cellStyle name="Hipervínculo" xfId="2" builtinId="8"/>
    <cellStyle name="Hyperlink" xfId="1" xr:uid="{00000000-000B-0000-0000-000008000000}"/>
    <cellStyle name="Normal" xfId="0" builtinId="0"/>
  </cellStyles>
  <dxfs count="0"/>
  <tableStyles count="0" defaultTableStyle="TableStyleMedium2" defaultPivotStyle="PivotStyleMedium9"/>
  <colors>
    <mruColors>
      <color rgb="FFD55154"/>
      <color rgb="FFF03535"/>
      <color rgb="FFB134C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microsoft.com/office/2017/10/relationships/person" Target="persons/person.xml"/><Relationship Id="rId4" Type="http://schemas.openxmlformats.org/officeDocument/2006/relationships/styles" Target="style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Edwin Johan Choconta Quintero" id="{D8ED034C-91E8-AA43-B957-03D6B29D2C82}" userId="S::edwin.choconta@gobiernobogota.gov.co::d6112867-2703-421b-a42c-5d5219152e7c"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16" dT="2023-07-25T23:34:36.69" personId="{D8ED034C-91E8-AA43-B957-03D6B29D2C82}" id="{55667DC9-A0FB-8D49-9A4E-CF75BD6BF632}">
    <text xml:space="preserve">efrey </text>
  </threadedComment>
</ThreadedComments>
</file>

<file path=xl/worksheets/_rels/sheet2.xml.rels><?xml version="1.0" encoding="UTF-8" standalone="yes"?>
<Relationships xmlns="http://schemas.openxmlformats.org/package/2006/relationships"><Relationship Id="rId117" Type="http://schemas.openxmlformats.org/officeDocument/2006/relationships/hyperlink" Target="mailto:angiepaola_camilita@hotmail.com" TargetMode="External"/><Relationship Id="rId21" Type="http://schemas.openxmlformats.org/officeDocument/2006/relationships/hyperlink" Target="https://community.secop.gov.co/Public/Tendering/OpportunityDetail/Index?noticeUID=CO1.NTC.3767474&amp;isFromPublicArea=True&amp;isModal=False" TargetMode="External"/><Relationship Id="rId324" Type="http://schemas.openxmlformats.org/officeDocument/2006/relationships/hyperlink" Target="mailto:acastidu@gmail.com" TargetMode="External"/><Relationship Id="rId531" Type="http://schemas.openxmlformats.org/officeDocument/2006/relationships/hyperlink" Target="mailto:jrochi17@hotmail.com" TargetMode="External"/><Relationship Id="rId629" Type="http://schemas.openxmlformats.org/officeDocument/2006/relationships/comments" Target="../comments1.xml"/><Relationship Id="rId170" Type="http://schemas.openxmlformats.org/officeDocument/2006/relationships/hyperlink" Target="mailto:amparo.ramirezcas@gmail.com" TargetMode="External"/><Relationship Id="rId268" Type="http://schemas.openxmlformats.org/officeDocument/2006/relationships/hyperlink" Target="https://community.secop.gov.co/Public/Tendering/OpportunityDetail/Index?noticeUID=CO1.NTC.4662003&amp;isFromPublicArea=True&amp;isModal=False" TargetMode="External"/><Relationship Id="rId475" Type="http://schemas.openxmlformats.org/officeDocument/2006/relationships/hyperlink" Target="mailto:ahlashugli@gmail.com" TargetMode="External"/><Relationship Id="rId32" Type="http://schemas.openxmlformats.org/officeDocument/2006/relationships/hyperlink" Target="https://community.secop.gov.co/Public/Tendering/OpportunityDetail/Index?noticeUID=CO1.NTC.3773707&amp;isFromPublicArea=True&amp;isModal=False" TargetMode="External"/><Relationship Id="rId128" Type="http://schemas.openxmlformats.org/officeDocument/2006/relationships/hyperlink" Target="https://community.secop.gov.co/Public/Tendering/OpportunityDetail/Index?noticeUID=CO1.NTC.3892458&amp;isFromPublicArea=True&amp;isModal=False" TargetMode="External"/><Relationship Id="rId335" Type="http://schemas.openxmlformats.org/officeDocument/2006/relationships/hyperlink" Target="mailto:juancaaraujo5@gmail.com" TargetMode="External"/><Relationship Id="rId542" Type="http://schemas.openxmlformats.org/officeDocument/2006/relationships/hyperlink" Target="https://community.secop.gov.co/Public/Tendering/OpportunityDetail/Index?noticeUID=CO1.NTC.5357145&amp;isFromPublicArea=True&amp;isModal=False" TargetMode="External"/><Relationship Id="rId181" Type="http://schemas.openxmlformats.org/officeDocument/2006/relationships/hyperlink" Target="mailto:lauravivianaordoez.26@gmail.com" TargetMode="External"/><Relationship Id="rId402" Type="http://schemas.openxmlformats.org/officeDocument/2006/relationships/hyperlink" Target="https://community.secop.gov.co/Public/Tendering/OpportunityDetail/Index?noticeUID=CO1.NTC.4857814&amp;isFromPublicArea=True&amp;isModal=False" TargetMode="External"/><Relationship Id="rId279" Type="http://schemas.openxmlformats.org/officeDocument/2006/relationships/hyperlink" Target="https://www.contratos.gov.co/consultas/detalleProceso.do?numConstancia=23-22-69190&amp;g-recaptcha-response=03AAYGu2Qk1XfcuB7qxyxjekCiqJJ48GJhJ5FDj3fZxdlCqssYF1FfYEwsTMlmtGTmg025ebaUsKM4iD_n1DarEcNEI2L4eivtJjmvrhwracMip11R_Zn3IcQ92IyI3t-SG7l1OwJjVSk9cKAFeIwhpLIe69ixVaeKoosm2JLf8nvcSjlIt-1izPaa25t_2RAl5MZSMW8hQ9tAuIOenJi0QO2paivPSiH5FS4twgIuNJjOByWgT6_dstxsBSZykUaOSoAq7aV2WqY6SWDaLqELeyFUUUUxQ6A1jraYAZHuMD9qUPKVA6REoKowvgxzjlHI5rCwkaUxjioYQb8LWAqlXCsvMvELNt6ENBSxBqgp_4v6SwpZ_2BerVMo-3turOnJf_VovOyj9S7Nv8mowAbXp3eIq1XHplxhK-hx9JPwvxRIsWsNFkaI_RyN-SyvPhEuJr_jINni4EBnWDuwG5y-1k7H86BC10VyIXqMBm_AWBTGE953_2GKOEttTW8kdLcNQb5xIC-p4vXniQGYUucbwTNzjSyXGaAW1PBDtsoJwNEfE7CwhHPCtZXlQs9b-Xf7t0_QVX_cVGVCNTqQri5QCURLIvzOuI9Wyw" TargetMode="External"/><Relationship Id="rId486" Type="http://schemas.openxmlformats.org/officeDocument/2006/relationships/hyperlink" Target="mailto:maff-2707@hotmail.com" TargetMode="External"/><Relationship Id="rId43" Type="http://schemas.openxmlformats.org/officeDocument/2006/relationships/hyperlink" Target="https://community.secop.gov.co/Public/Tendering/OpportunityDetail/Index?noticeUID=CO1.NTC.3779242&amp;isFromPublicArea=True&amp;isModal=False" TargetMode="External"/><Relationship Id="rId139" Type="http://schemas.openxmlformats.org/officeDocument/2006/relationships/hyperlink" Target="https://community.secop.gov.co/Public/Tendering/OpportunityDetail/Index?noticeUID=CO1.NTC.3892135&amp;isFromPublicArea=True&amp;isModal=False" TargetMode="External"/><Relationship Id="rId346" Type="http://schemas.openxmlformats.org/officeDocument/2006/relationships/hyperlink" Target="mailto:zamorajuridica@gmail.com" TargetMode="External"/><Relationship Id="rId553" Type="http://schemas.openxmlformats.org/officeDocument/2006/relationships/hyperlink" Target="https://community.secop.gov.co/Public/Tendering/OpportunityDetail/Index?noticeUID=CO1.NTC.5359265&amp;isFromPublicArea=True&amp;isModal=False" TargetMode="External"/><Relationship Id="rId192" Type="http://schemas.openxmlformats.org/officeDocument/2006/relationships/hyperlink" Target="mailto:dapagus@yahoo.com" TargetMode="External"/><Relationship Id="rId206" Type="http://schemas.openxmlformats.org/officeDocument/2006/relationships/hyperlink" Target="mailto:tati.leal25@gmail.com" TargetMode="External"/><Relationship Id="rId413" Type="http://schemas.openxmlformats.org/officeDocument/2006/relationships/hyperlink" Target="mailto:conviest@gmail.com" TargetMode="External"/><Relationship Id="rId497" Type="http://schemas.openxmlformats.org/officeDocument/2006/relationships/hyperlink" Target="mailto:gestionydesarrollo.psc@gmail.com" TargetMode="External"/><Relationship Id="rId620" Type="http://schemas.openxmlformats.org/officeDocument/2006/relationships/hyperlink" Target="https://community.secop.gov.co/Public/Common/GoogleReCaptcha/Index?previousUrl=https%3a%2f%2fcommunity.secop.gov.co%2fPublic%2fTendering%2fOpportunityDetail%2fIndex%3fnoticeUID%3dCO1.NTC.4211537%26isFromPublicArea%3dTrue%26isModal%3dFalse" TargetMode="External"/><Relationship Id="rId357" Type="http://schemas.openxmlformats.org/officeDocument/2006/relationships/hyperlink" Target="mailto:angiepaola_camilita@hotmail.com" TargetMode="External"/><Relationship Id="rId54" Type="http://schemas.openxmlformats.org/officeDocument/2006/relationships/hyperlink" Target="https://community.secop.gov.co/Public/Tendering/OpportunityDetail/Index?noticeUID=CO1.NTC.3798730&amp;isFromPublicArea=True&amp;isModal=False" TargetMode="External"/><Relationship Id="rId217" Type="http://schemas.openxmlformats.org/officeDocument/2006/relationships/hyperlink" Target="mailto:dir.comercial@lasusas.co" TargetMode="External"/><Relationship Id="rId564" Type="http://schemas.openxmlformats.org/officeDocument/2006/relationships/hyperlink" Target="mailto:yesepat@yahoo.es" TargetMode="External"/><Relationship Id="rId424" Type="http://schemas.openxmlformats.org/officeDocument/2006/relationships/hyperlink" Target="mailto:nazareno539@yahoo.es" TargetMode="External"/><Relationship Id="rId270" Type="http://schemas.openxmlformats.org/officeDocument/2006/relationships/hyperlink" Target="https://community.secop.gov.co/Public/Tendering/OpportunityDetail/Index?noticeUID=CO1.NTC.4664551&amp;isFromPublicArea=True&amp;isModal=False" TargetMode="External"/><Relationship Id="rId65" Type="http://schemas.openxmlformats.org/officeDocument/2006/relationships/hyperlink" Target="https://community.secop.gov.co/Public/Tendering/OpportunityDetail/Index?noticeUID=CO1.NTC.3806065&amp;isFromPublicArea=True&amp;isModal=False" TargetMode="External"/><Relationship Id="rId130" Type="http://schemas.openxmlformats.org/officeDocument/2006/relationships/hyperlink" Target="https://community.secop.gov.co/Public/Tendering/OpportunityDetail/Index?noticeUID=CO1.NTC.3904878&amp;isFromPublicArea=True&amp;isModal=False" TargetMode="External"/><Relationship Id="rId368" Type="http://schemas.openxmlformats.org/officeDocument/2006/relationships/hyperlink" Target="https://community.secop.gov.co/Public/Tendering/OpportunityDetail/Index?noticeUID=CO1.NTC.4778911&amp;isFromPublicArea=True&amp;isModal=False" TargetMode="External"/><Relationship Id="rId575" Type="http://schemas.openxmlformats.org/officeDocument/2006/relationships/hyperlink" Target="https://community.secop.gov.co/Public/Tendering/OpportunityDetail/Index?noticeUID=CO1.NTC.5368326&amp;isFromPublicArea=True&amp;isModal=False" TargetMode="External"/><Relationship Id="rId228" Type="http://schemas.openxmlformats.org/officeDocument/2006/relationships/hyperlink" Target="https://community.secop.gov.co/Public/Tendering/OpportunityDetail/Index?noticeUID=CO1.NTC.4372549&amp;isFromPublicArea=True&amp;isModal=False" TargetMode="External"/><Relationship Id="rId435" Type="http://schemas.openxmlformats.org/officeDocument/2006/relationships/hyperlink" Target="https://community.secop.gov.co/Public/Tendering/OpportunityDetail/Index?noticeUID=CO1.NTC.4987930&amp;isFromPublicArea=True&amp;isModal=False" TargetMode="External"/><Relationship Id="rId281" Type="http://schemas.openxmlformats.org/officeDocument/2006/relationships/hyperlink" Target="https://www.contratos.gov.co/consultas/detalleProceso.do?numConstancia=23-22-66644&amp;g-recaptcha-response=03AAYGu2SZcReKAmRB_o2-U1SjJ6z3QNzNzcUG12AvnBWuMMxZY2Y_3djGS4eaIkWxLoNhpaQt2vkjxNd1s9NGZz8G74xR0GL0cuifBlMcc4o8FZZblUQtaf9GGv_8iX9-HV4-YexXkdA2d7O_Ms5MGNoMKXPoyCSxx9sOrY6JNfAmbmh4gIMqDCRE3Fk_AxFfpHr3BSrFQEOg0BUk-88t_3e5M3eqLuB7INRLQnfw896sqxeOqZHyEuOwD6Ri30KoFkMMKaD_pP-AJ89MEx_dJLfTKE8qgDWPDpt9GJnunR6AFTSIpLGScCU-H-eMlhOGX8nwkcO5U1MRVJvbCI-6g1vwkyINnU-Yigf206YJJBKmdj3SypJZHI8ikAiJ4PRxyExBWTg-WG3LuUU13BKa5qW-5lUpELWuGE5sEDFRdKlwD2khVpE0yfoyEripKSZAmpkkCD9AlaHNFb2NbgffVq3Bdl0c89dfD6iwazNRCsqHP6bw0BCi5II0OZ-kiBdc9pqSUBea0urauO6FXntuZk5tlcBg6szQKE106aTLtxd77-DLggJZEuPFJ9OD8fJ5bdcRtEh3d1Vg" TargetMode="External"/><Relationship Id="rId502" Type="http://schemas.openxmlformats.org/officeDocument/2006/relationships/hyperlink" Target="https://community.secop.gov.co/Public/Tendering/OpportunityDetail/Index?noticeUID=CO1.NTC.5250114&amp;isFromPublicArea=True&amp;isModal=False" TargetMode="External"/><Relationship Id="rId76" Type="http://schemas.openxmlformats.org/officeDocument/2006/relationships/hyperlink" Target="https://community.secop.gov.co/Public/Tendering/OpportunityDetail/Index?noticeUID=CO1.NTC.3857494&amp;isFromPublicArea=True&amp;isModal=False" TargetMode="External"/><Relationship Id="rId141" Type="http://schemas.openxmlformats.org/officeDocument/2006/relationships/hyperlink" Target="https://community.secop.gov.co/Public/Tendering/OpportunityDetail/Index?noticeUID=CO1.NTC.4080235&amp;isFromPublicArea=True&amp;isModal=False" TargetMode="External"/><Relationship Id="rId379" Type="http://schemas.openxmlformats.org/officeDocument/2006/relationships/hyperlink" Target="https://community.secop.gov.co/Public/Tendering/OpportunityDetail/Index?noticeUID=CO1.NTC.4779148&amp;isFromPublicArea=True&amp;isModal=False" TargetMode="External"/><Relationship Id="rId586" Type="http://schemas.openxmlformats.org/officeDocument/2006/relationships/hyperlink" Target="mailto:aurav.morcoter84@gmail.com" TargetMode="External"/><Relationship Id="rId7" Type="http://schemas.openxmlformats.org/officeDocument/2006/relationships/hyperlink" Target="https://community.secop.gov.co/Public/Tendering/OpportunityDetail/Index?noticeUID=CO1.NTC.3757248&amp;isFromPublicArea=True&amp;isModal=False" TargetMode="External"/><Relationship Id="rId239" Type="http://schemas.openxmlformats.org/officeDocument/2006/relationships/hyperlink" Target="mailto:contratacionlyn@gmail.com" TargetMode="External"/><Relationship Id="rId446" Type="http://schemas.openxmlformats.org/officeDocument/2006/relationships/hyperlink" Target="mailto:sebasb1.2050@gmail.com" TargetMode="External"/><Relationship Id="rId292" Type="http://schemas.openxmlformats.org/officeDocument/2006/relationships/hyperlink" Target="mailto:juridica@aldesarrollo.gov.co" TargetMode="External"/><Relationship Id="rId306" Type="http://schemas.openxmlformats.org/officeDocument/2006/relationships/hyperlink" Target="https://community.secop.gov.co/Public/Tendering/OpportunityDetail/Index?noticeUID=CO1.NTC.4753502&amp;isFromPublicArea=True&amp;isModal=False" TargetMode="External"/><Relationship Id="rId87" Type="http://schemas.openxmlformats.org/officeDocument/2006/relationships/hyperlink" Target="https://community.secop.gov.co/Public/Tendering/OpportunityDetail/Index?noticeUID=CO1.NTC.3831055&amp;isFromPublicArea=True&amp;isModal=False" TargetMode="External"/><Relationship Id="rId513" Type="http://schemas.openxmlformats.org/officeDocument/2006/relationships/hyperlink" Target="mailto:richie.cano@gmail.com" TargetMode="External"/><Relationship Id="rId597" Type="http://schemas.openxmlformats.org/officeDocument/2006/relationships/hyperlink" Target="mailto:fcortes@solidaria.com.co" TargetMode="External"/><Relationship Id="rId152" Type="http://schemas.openxmlformats.org/officeDocument/2006/relationships/hyperlink" Target="mailto:angiepaola_camilita@hotmail.com" TargetMode="External"/><Relationship Id="rId457" Type="http://schemas.openxmlformats.org/officeDocument/2006/relationships/hyperlink" Target="https://community.secop.gov.co/Public/Tendering/OpportunityDetail/Index?noticeUID=CO1.NTC.5033202&amp;isFromPublicArea=True&amp;isModal=False" TargetMode="External"/><Relationship Id="rId14" Type="http://schemas.openxmlformats.org/officeDocument/2006/relationships/hyperlink" Target="https://community.secop.gov.co/Public/Tendering/OpportunityDetail/Index?noticeUID=CO1.NTC.3758612&amp;isFromPublicArea=True&amp;isModal=False" TargetMode="External"/><Relationship Id="rId317" Type="http://schemas.openxmlformats.org/officeDocument/2006/relationships/hyperlink" Target="mailto:john.urregob@hotmail.es" TargetMode="External"/><Relationship Id="rId524" Type="http://schemas.openxmlformats.org/officeDocument/2006/relationships/hyperlink" Target="https://community.secop.gov.co/Public/Tendering/OpportunityDetail/Index?noticeUID=CO1.NTC.5302722&amp;isFromPublicArea=True&amp;isModal=False" TargetMode="External"/><Relationship Id="rId98" Type="http://schemas.openxmlformats.org/officeDocument/2006/relationships/hyperlink" Target="https://community.secop.gov.co/Public/Tendering/OpportunityDetail/Index?noticeUID=CO1.NTC.3885777&amp;isFromPublicArea=True&amp;isModal=False" TargetMode="External"/><Relationship Id="rId163" Type="http://schemas.openxmlformats.org/officeDocument/2006/relationships/hyperlink" Target="https://community.secop.gov.co/Public/Tendering/OpportunityDetail/Index?noticeUID=CO1.NTC.4132182&amp;isFromPublicArea=True&amp;isModal=False" TargetMode="External"/><Relationship Id="rId370" Type="http://schemas.openxmlformats.org/officeDocument/2006/relationships/hyperlink" Target="https://community.secop.gov.co/Public/Tendering/OpportunityDetail/Index?noticeUID=CO1.NTC.4778594&amp;isFromPublicArea=True&amp;isModal=False" TargetMode="External"/><Relationship Id="rId230" Type="http://schemas.openxmlformats.org/officeDocument/2006/relationships/hyperlink" Target="https://community.secop.gov.co/Public/Tendering/OpportunityDetail/Index?noticeUID=CO1.NTC.4387618&amp;isFromPublicArea=True&amp;isModal=False" TargetMode="External"/><Relationship Id="rId468" Type="http://schemas.openxmlformats.org/officeDocument/2006/relationships/hyperlink" Target="mailto:lzdosmas@gmail.com" TargetMode="External"/><Relationship Id="rId25" Type="http://schemas.openxmlformats.org/officeDocument/2006/relationships/hyperlink" Target="https://community.secop.gov.co/Public/Tendering/OpportunityDetail/Index?noticeUID=CO1.NTC.3771993&amp;isFromPublicArea=True&amp;isModal=False" TargetMode="External"/><Relationship Id="rId328" Type="http://schemas.openxmlformats.org/officeDocument/2006/relationships/hyperlink" Target="mailto:jimenawilches@gmail.com" TargetMode="External"/><Relationship Id="rId535" Type="http://schemas.openxmlformats.org/officeDocument/2006/relationships/hyperlink" Target="mailto:salamancarod@gmail.com" TargetMode="External"/><Relationship Id="rId174" Type="http://schemas.openxmlformats.org/officeDocument/2006/relationships/hyperlink" Target="mailto:mauricio.perez1822@gmail.com" TargetMode="External"/><Relationship Id="rId381" Type="http://schemas.openxmlformats.org/officeDocument/2006/relationships/hyperlink" Target="https://community.secop.gov.co/Public/Tendering/OpportunityDetail/Index?noticeUID=CO1.NTC.4779064&amp;isFromPublicArea=True&amp;isModal=False" TargetMode="External"/><Relationship Id="rId602" Type="http://schemas.openxmlformats.org/officeDocument/2006/relationships/hyperlink" Target="https://community.secop.gov.co/Public/Tendering/OpportunityDetail/Index?noticeUID=CO1.NTC.4702576&amp;isFromPublicArea=True&amp;isModal=False" TargetMode="External"/><Relationship Id="rId241" Type="http://schemas.openxmlformats.org/officeDocument/2006/relationships/hyperlink" Target="mailto:alexandra.rojasbusiness@gmail.com" TargetMode="External"/><Relationship Id="rId479" Type="http://schemas.openxmlformats.org/officeDocument/2006/relationships/hyperlink" Target="mailto:maryjudith@gmail.com" TargetMode="External"/><Relationship Id="rId36" Type="http://schemas.openxmlformats.org/officeDocument/2006/relationships/hyperlink" Target="https://community.secop.gov.co/Public/Tendering/OpportunityDetail/Index?noticeUID=CO1.NTC.3769710&amp;isFromPublicArea=True&amp;isModal=False" TargetMode="External"/><Relationship Id="rId339" Type="http://schemas.openxmlformats.org/officeDocument/2006/relationships/hyperlink" Target="mailto:cafuagudelo@gmail.com" TargetMode="External"/><Relationship Id="rId546" Type="http://schemas.openxmlformats.org/officeDocument/2006/relationships/hyperlink" Target="mailto:jer1518@hotmail.com" TargetMode="External"/><Relationship Id="rId78" Type="http://schemas.openxmlformats.org/officeDocument/2006/relationships/hyperlink" Target="https://community.secop.gov.co/Public/Tendering/OpportunityDetail/Index?noticeUID=CO1.NTC.3819917&amp;isFromPublicArea=True&amp;isModal=False" TargetMode="External"/><Relationship Id="rId101" Type="http://schemas.openxmlformats.org/officeDocument/2006/relationships/hyperlink" Target="https://community.secop.gov.co/Public/Tendering/OpportunityDetail/Index?noticeUID=CO1.NTC.3877917&amp;isFromPublicArea=True&amp;isModal=False" TargetMode="External"/><Relationship Id="rId143" Type="http://schemas.openxmlformats.org/officeDocument/2006/relationships/hyperlink" Target="mailto:DIEGO.GF9@OUTLOOK.COM" TargetMode="External"/><Relationship Id="rId185" Type="http://schemas.openxmlformats.org/officeDocument/2006/relationships/hyperlink" Target="mailto:francisco82rojas@gmail.com" TargetMode="External"/><Relationship Id="rId350" Type="http://schemas.openxmlformats.org/officeDocument/2006/relationships/hyperlink" Target="https://community.secop.gov.co/Public/Tendering/OpportunityDetail/Index?noticeUID=CO1.NTC.4702576&amp;isFromPublicArea=True&amp;isModal=False" TargetMode="External"/><Relationship Id="rId406" Type="http://schemas.openxmlformats.org/officeDocument/2006/relationships/hyperlink" Target="https://community.secop.gov.co/Public/Tendering/OpportunityDetail/Index?noticeUID=CO1.NTC.4674879&amp;isFromPublicArea=True&amp;isModal=False" TargetMode="External"/><Relationship Id="rId588" Type="http://schemas.openxmlformats.org/officeDocument/2006/relationships/hyperlink" Target="mailto:corporacionpuntoscardinales@gmail.com" TargetMode="External"/><Relationship Id="rId9" Type="http://schemas.openxmlformats.org/officeDocument/2006/relationships/hyperlink" Target="https://community.secop.gov.co/Public/Tendering/OpportunityDetail/Index?noticeUID=CO1.NTC.3757965&amp;isFromPublicArea=True&amp;isModal=False" TargetMode="External"/><Relationship Id="rId210" Type="http://schemas.openxmlformats.org/officeDocument/2006/relationships/hyperlink" Target="mailto:nataliarodriguezsar95@gmail.com" TargetMode="External"/><Relationship Id="rId392" Type="http://schemas.openxmlformats.org/officeDocument/2006/relationships/hyperlink" Target="mailto:neiraguerrerosuministros@hotmail.com" TargetMode="External"/><Relationship Id="rId448" Type="http://schemas.openxmlformats.org/officeDocument/2006/relationships/hyperlink" Target="mailto:cedm0527@gmail.com" TargetMode="External"/><Relationship Id="rId613" Type="http://schemas.openxmlformats.org/officeDocument/2006/relationships/hyperlink" Target="https://www.secop.gov.co/CO1BusinessLine/Tendering/ProcedureEdit/View?docUniqueIdentifier=CO1.REQ.4446513&amp;prevCtxLbl=Proceso&amp;prevCtxUrl=https%3a%2f%2fwww.secop.gov.co%3a443%2fCO1BusinessLine%2fTendering%2fBuyerWorkArea%2fIndex%3fdocUniqueIdentifier%3dCO1.BDOS.4345232" TargetMode="External"/><Relationship Id="rId252" Type="http://schemas.openxmlformats.org/officeDocument/2006/relationships/hyperlink" Target="https://community.secop.gov.co/Public/Tendering/OpportunityDetail/Index?noticeUID=CO1.NTC.4599154&amp;isFromPublicArea=True&amp;isModal=False" TargetMode="External"/><Relationship Id="rId294" Type="http://schemas.openxmlformats.org/officeDocument/2006/relationships/hyperlink" Target="mailto:diego.forero077@educacionbogota.edu.co" TargetMode="External"/><Relationship Id="rId308" Type="http://schemas.openxmlformats.org/officeDocument/2006/relationships/hyperlink" Target="https://community.secop.gov.co/Public/Tendering/OpportunityDetail/Index?noticeUID=CO1.NTC.4753503&amp;isFromPublicArea=True&amp;isModal=False" TargetMode="External"/><Relationship Id="rId515" Type="http://schemas.openxmlformats.org/officeDocument/2006/relationships/hyperlink" Target="mailto:camiloagt@hotmail.com" TargetMode="External"/><Relationship Id="rId47" Type="http://schemas.openxmlformats.org/officeDocument/2006/relationships/hyperlink" Target="https://community.secop.gov.co/Public/Tendering/OpportunityDetail/Index?noticeUID=CO1.NTC.3789284&amp;isFromPublicArea=True&amp;isModal=False" TargetMode="External"/><Relationship Id="rId89" Type="http://schemas.openxmlformats.org/officeDocument/2006/relationships/hyperlink" Target="https://community.secop.gov.co/Public/Tendering/OpportunityDetail/Index?noticeUID=CO1.NTC.3833531&amp;isFromPublicArea=True&amp;isModal=False" TargetMode="External"/><Relationship Id="rId112" Type="http://schemas.openxmlformats.org/officeDocument/2006/relationships/hyperlink" Target="mailto:Lohn.urregob@hotmail.es" TargetMode="External"/><Relationship Id="rId154" Type="http://schemas.openxmlformats.org/officeDocument/2006/relationships/hyperlink" Target="mailto:antonyhuher@hotmail.com" TargetMode="External"/><Relationship Id="rId361" Type="http://schemas.openxmlformats.org/officeDocument/2006/relationships/hyperlink" Target="https://community.secop.gov.co/Public/Tendering/OpportunityDetail/Index?noticeUID=CO1.NTC.4776474&amp;isFromPublicArea=True&amp;isModal=False" TargetMode="External"/><Relationship Id="rId557" Type="http://schemas.openxmlformats.org/officeDocument/2006/relationships/hyperlink" Target="https://community.secop.gov.co/Public/Tendering/OpportunityDetail/Index?noticeUID=CO1.NTC.5359258&amp;isFromPublicArea=True&amp;isModal=False" TargetMode="External"/><Relationship Id="rId599" Type="http://schemas.openxmlformats.org/officeDocument/2006/relationships/hyperlink" Target="https://community.secop.gov.co/Public/Tendering/OpportunityDetail/Index?noticeUID=CO1.NTC.3998024&amp;isFromPublicArea=True&amp;isModal=False" TargetMode="External"/><Relationship Id="rId196" Type="http://schemas.openxmlformats.org/officeDocument/2006/relationships/hyperlink" Target="mailto:MATEO_9214@HOTMAIL.COM" TargetMode="External"/><Relationship Id="rId417" Type="http://schemas.openxmlformats.org/officeDocument/2006/relationships/hyperlink" Target="https://community.secop.gov.co/Public/Tendering/OpportunityDetail/Index?noticeUID=CO1.NTC.4968956&amp;isFromPublicArea=True&amp;isModal=False" TargetMode="External"/><Relationship Id="rId459" Type="http://schemas.openxmlformats.org/officeDocument/2006/relationships/hyperlink" Target="https://community.secop.gov.co/Public/Tendering/OpportunityDetail/Index?noticeUID=CO1.NTC.5045661&amp;isFromPublicArea=True&amp;isModal=False" TargetMode="External"/><Relationship Id="rId624" Type="http://schemas.openxmlformats.org/officeDocument/2006/relationships/hyperlink" Target="https://community.secop.gov.co/Public/Tendering/OpportunityDetail/Index?noticeUID=CO1.NTC.3823712&amp;isFromPublicArea=True&amp;isModal=False" TargetMode="External"/><Relationship Id="rId16" Type="http://schemas.openxmlformats.org/officeDocument/2006/relationships/hyperlink" Target="https://community.secop.gov.co/Public/Tendering/OpportunityDetail/Index?noticeUID=CO1.NTC.3772798&amp;isFromPublicArea=True&amp;isModal=False" TargetMode="External"/><Relationship Id="rId221" Type="http://schemas.openxmlformats.org/officeDocument/2006/relationships/hyperlink" Target="https://www.colombiacompra.gov.co/tienda-virtual-del-estado-colombiano/ordenes-compra/88709" TargetMode="External"/><Relationship Id="rId263" Type="http://schemas.openxmlformats.org/officeDocument/2006/relationships/hyperlink" Target="https://community.secop.gov.co/Public/Tendering/OpportunityDetail/Index?noticeUID=CO1.NTC.4648199&amp;isFromPublicArea=True&amp;isModal=False" TargetMode="External"/><Relationship Id="rId319" Type="http://schemas.openxmlformats.org/officeDocument/2006/relationships/hyperlink" Target="mailto:gmarfaraco@gmail.com" TargetMode="External"/><Relationship Id="rId470" Type="http://schemas.openxmlformats.org/officeDocument/2006/relationships/hyperlink" Target="https://community.secop.gov.co/Public/Tendering/OpportunityDetail/Index?noticeUID=CO1.NTC.5121533&amp;isFromPublicArea=True&amp;isModal=False" TargetMode="External"/><Relationship Id="rId526" Type="http://schemas.openxmlformats.org/officeDocument/2006/relationships/hyperlink" Target="https://community.secop.gov.co/Public/Tendering/OpportunityDetail/Index?noticeUID=CO1.NTC.5302479&amp;isFromPublicArea=True&amp;isModal=False" TargetMode="External"/><Relationship Id="rId58" Type="http://schemas.openxmlformats.org/officeDocument/2006/relationships/hyperlink" Target="https://community.secop.gov.co/Public/Tendering/OpportunityDetail/Index?noticeUID=CO1.NTC.3772889&amp;isFromPublicArea=True&amp;isModal=False" TargetMode="External"/><Relationship Id="rId123" Type="http://schemas.openxmlformats.org/officeDocument/2006/relationships/hyperlink" Target="mailto:rubianoosusana@gmail.com" TargetMode="External"/><Relationship Id="rId330" Type="http://schemas.openxmlformats.org/officeDocument/2006/relationships/hyperlink" Target="mailto:everyara15@gmail.com" TargetMode="External"/><Relationship Id="rId568" Type="http://schemas.openxmlformats.org/officeDocument/2006/relationships/hyperlink" Target="mailto:contacto.colombia@above.com.co" TargetMode="External"/><Relationship Id="rId165" Type="http://schemas.openxmlformats.org/officeDocument/2006/relationships/hyperlink" Target="https://community.secop.gov.co/Public/Tendering/OpportunityDetail/Index?noticeUID=CO1.NTC.4154051&amp;isFromPublicArea=True&amp;isModal=False" TargetMode="External"/><Relationship Id="rId372" Type="http://schemas.openxmlformats.org/officeDocument/2006/relationships/hyperlink" Target="https://community.secop.gov.co/Public/Tendering/OpportunityDetail/Index?noticeUID=CO1.NTC.4779047&amp;isFromPublicArea=True&amp;isModal=False" TargetMode="External"/><Relationship Id="rId428" Type="http://schemas.openxmlformats.org/officeDocument/2006/relationships/hyperlink" Target="mailto:fgarzon.salas@gmail.com" TargetMode="External"/><Relationship Id="rId232" Type="http://schemas.openxmlformats.org/officeDocument/2006/relationships/hyperlink" Target="https://community.secop.gov.co/Public/Tendering/OpportunityDetail/Index?noticeUID=CO1.NTC.4370622&amp;isFromPublicArea=True&amp;isModal=False" TargetMode="External"/><Relationship Id="rId274" Type="http://schemas.openxmlformats.org/officeDocument/2006/relationships/hyperlink" Target="https://community.secop.gov.co/Public/Tendering/OpportunityDetail/Index?noticeUID=CO1.NTC.4666985&amp;isFromPublicArea=True&amp;isModal=False" TargetMode="External"/><Relationship Id="rId481" Type="http://schemas.openxmlformats.org/officeDocument/2006/relationships/hyperlink" Target="https://community.secop.gov.co/Public/Tendering/OpportunityDetail/Index?noticeUID=CO1.NTC.5243720&amp;isFromPublicArea=True&amp;isModal=False" TargetMode="External"/><Relationship Id="rId27" Type="http://schemas.openxmlformats.org/officeDocument/2006/relationships/hyperlink" Target="https://community.secop.gov.co/Public/Tendering/OpportunityDetail/Index?noticeUID=CO1.NTC.3771263&amp;isFromPublicArea=True&amp;isModal=False" TargetMode="External"/><Relationship Id="rId69" Type="http://schemas.openxmlformats.org/officeDocument/2006/relationships/hyperlink" Target="mailto:mr_giovanny@hotmail.com" TargetMode="External"/><Relationship Id="rId134" Type="http://schemas.openxmlformats.org/officeDocument/2006/relationships/hyperlink" Target="https://community.secop.gov.co/Public/Tendering/OpportunityDetail/Index?noticeUID=CO1.NTC.3967470&amp;isFromPublicArea=True&amp;isModal=False" TargetMode="External"/><Relationship Id="rId537" Type="http://schemas.openxmlformats.org/officeDocument/2006/relationships/hyperlink" Target="mailto:grupomabrilsas.licitaciones@gmail.com" TargetMode="External"/><Relationship Id="rId579" Type="http://schemas.openxmlformats.org/officeDocument/2006/relationships/hyperlink" Target="https://community.secop.gov.co/Public/Tendering/OpportunityDetail/Index?noticeUID=CO1.NTC.5330578&amp;isFromPublicArea=True&amp;isModal=False" TargetMode="External"/><Relationship Id="rId80" Type="http://schemas.openxmlformats.org/officeDocument/2006/relationships/hyperlink" Target="https://community.secop.gov.co/Public/Tendering/OpportunityDetail/Index?noticeUID=CO1.NTC.3822462&amp;isFromPublicArea=True&amp;isModal=False" TargetMode="External"/><Relationship Id="rId176" Type="http://schemas.openxmlformats.org/officeDocument/2006/relationships/hyperlink" Target="mailto:nazareno539@yahoo.es" TargetMode="External"/><Relationship Id="rId341" Type="http://schemas.openxmlformats.org/officeDocument/2006/relationships/hyperlink" Target="mailto:camiloa56@hotmail.com" TargetMode="External"/><Relationship Id="rId383" Type="http://schemas.openxmlformats.org/officeDocument/2006/relationships/hyperlink" Target="https://community.secop.gov.co/Public/Tendering/OpportunityDetail/Index?noticeUID=CO1.NTC.4779223&amp;isFromPublicArea=True&amp;isModal=False" TargetMode="External"/><Relationship Id="rId439" Type="http://schemas.openxmlformats.org/officeDocument/2006/relationships/hyperlink" Target="https://community.secop.gov.co/Public/Tendering/OpportunityDetail/Index?noticeUID=CO1.NTC.4997841&amp;isFromPublicArea=True&amp;isModal=False" TargetMode="External"/><Relationship Id="rId590" Type="http://schemas.openxmlformats.org/officeDocument/2006/relationships/hyperlink" Target="mailto:dgeneral@gnsas.co" TargetMode="External"/><Relationship Id="rId604" Type="http://schemas.openxmlformats.org/officeDocument/2006/relationships/hyperlink" Target="https://community.secop.gov.co/Public/Tendering/OpportunityDetail/Index?noticeUID=CO1.NTC.5263075&amp;isFromPublicArea=True&amp;isModal=False" TargetMode="External"/><Relationship Id="rId201" Type="http://schemas.openxmlformats.org/officeDocument/2006/relationships/hyperlink" Target="mailto:dayanarubiano@hotmail.com" TargetMode="External"/><Relationship Id="rId243" Type="http://schemas.openxmlformats.org/officeDocument/2006/relationships/hyperlink" Target="mailto:arangomorales12@hotmail.com" TargetMode="External"/><Relationship Id="rId285" Type="http://schemas.openxmlformats.org/officeDocument/2006/relationships/hyperlink" Target="https://community.secop.gov.co/Public/Tendering/OpportunityDetail/Index?noticeUID=CO1.NTC.4665081&amp;isFromPublicArea=True&amp;isModal=False" TargetMode="External"/><Relationship Id="rId450" Type="http://schemas.openxmlformats.org/officeDocument/2006/relationships/hyperlink" Target="https://community.secop.gov.co/Public/Tendering/OpportunityDetail/Index?noticeUID=CO1.NTC.5010118&amp;isFromPublicArea=True&amp;isModal=False" TargetMode="External"/><Relationship Id="rId506" Type="http://schemas.openxmlformats.org/officeDocument/2006/relationships/hyperlink" Target="mailto:yamapa87@gmail.com" TargetMode="External"/><Relationship Id="rId38" Type="http://schemas.openxmlformats.org/officeDocument/2006/relationships/hyperlink" Target="https://community.secop.gov.co/Public/Tendering/OpportunityDetail/Index?noticeUID=CO1.NTC.3771194&amp;isFromPublicArea=True&amp;isModal=False" TargetMode="External"/><Relationship Id="rId103" Type="http://schemas.openxmlformats.org/officeDocument/2006/relationships/hyperlink" Target="https://community.secop.gov.co/Public/Tendering/OpportunityDetail/Index?noticeUID=CO1.NTC.3888942&amp;isFromPublicArea=True&amp;isModal=False" TargetMode="External"/><Relationship Id="rId310" Type="http://schemas.openxmlformats.org/officeDocument/2006/relationships/hyperlink" Target="https://community.secop.gov.co/Public/Tendering/OpportunityDetail/Index?noticeUID=CO1.NTC.4757843&amp;isFromPublicArea=True&amp;isModal=False" TargetMode="External"/><Relationship Id="rId492" Type="http://schemas.openxmlformats.org/officeDocument/2006/relationships/hyperlink" Target="mailto:gueofd@gmail.com" TargetMode="External"/><Relationship Id="rId548" Type="http://schemas.openxmlformats.org/officeDocument/2006/relationships/hyperlink" Target="mailto:yenniffer.canon@gmail.com" TargetMode="External"/><Relationship Id="rId91" Type="http://schemas.openxmlformats.org/officeDocument/2006/relationships/hyperlink" Target="https://community.secop.gov.co/Public/Tendering/OpportunityDetail/Index?noticeUID=CO1.NTC.3841811&amp;isFromPublicArea=True&amp;isModal=False" TargetMode="External"/><Relationship Id="rId145" Type="http://schemas.openxmlformats.org/officeDocument/2006/relationships/hyperlink" Target="mailto:jaime_arias68@outlook.com" TargetMode="External"/><Relationship Id="rId187" Type="http://schemas.openxmlformats.org/officeDocument/2006/relationships/hyperlink" Target="https://community.secop.gov.co/Public/Tendering/OpportunityDetail/Index?noticeUID=CO1.NTC.4136823&amp;isFromPublicArea=True&amp;isModal=False" TargetMode="External"/><Relationship Id="rId352" Type="http://schemas.openxmlformats.org/officeDocument/2006/relationships/hyperlink" Target="https://community.secop.gov.co/Public/Tendering/OpportunityDetail/Index?noticeUID=CO1.NTC.4766973&amp;isFromPublicArea=True&amp;isModal=False" TargetMode="External"/><Relationship Id="rId394" Type="http://schemas.openxmlformats.org/officeDocument/2006/relationships/hyperlink" Target="mailto:snmorag@gmail.com" TargetMode="External"/><Relationship Id="rId408" Type="http://schemas.openxmlformats.org/officeDocument/2006/relationships/hyperlink" Target="mailto:pauandre93@hotmail.com" TargetMode="External"/><Relationship Id="rId615" Type="http://schemas.openxmlformats.org/officeDocument/2006/relationships/hyperlink" Target="https://community.secop.gov.co/Public/Common/GoogleReCaptcha/Index?previousUrl=https%3a%2f%2fcommunity.secop.gov.co%2fPublic%2fTendering%2fOpportunityDetail%2fIndex%3fnoticeUID%3dCO1.NTC.4010101%26isFromPublicArea%3dTrue%26isModal%3dFalse" TargetMode="External"/><Relationship Id="rId212" Type="http://schemas.openxmlformats.org/officeDocument/2006/relationships/hyperlink" Target="mailto:abogadoluisquezada@gmail.com" TargetMode="External"/><Relationship Id="rId254" Type="http://schemas.openxmlformats.org/officeDocument/2006/relationships/hyperlink" Target="https://community.secop.gov.co/Public/Tendering/OpportunityDetail/Index?noticeUID=CO1.NTC.4600928&amp;isFromPublicArea=True&amp;isModal=False" TargetMode="External"/><Relationship Id="rId49" Type="http://schemas.openxmlformats.org/officeDocument/2006/relationships/hyperlink" Target="https://community.secop.gov.co/Public/Tendering/OpportunityDetail/Index?noticeUID=CO1.NTC.3788165&amp;isFromPublicArea=True&amp;isModal=False" TargetMode="External"/><Relationship Id="rId114" Type="http://schemas.openxmlformats.org/officeDocument/2006/relationships/hyperlink" Target="mailto:akherrera92@gmail.com" TargetMode="External"/><Relationship Id="rId296" Type="http://schemas.openxmlformats.org/officeDocument/2006/relationships/hyperlink" Target="https://community.secop.gov.co/Public/Tendering/OpportunityDetail/Index?noticeUID=CO1.NTC.4753311&amp;isFromPublicArea=True&amp;isModal=False" TargetMode="External"/><Relationship Id="rId461" Type="http://schemas.openxmlformats.org/officeDocument/2006/relationships/hyperlink" Target="https://community.secop.gov.co/Public/Tendering/OpportunityDetail/Index?noticeUID=CO1.NTC.4488675&amp;isFromPublicArea=True&amp;isModal=False" TargetMode="External"/><Relationship Id="rId517" Type="http://schemas.openxmlformats.org/officeDocument/2006/relationships/hyperlink" Target="mailto:claudiaayalabeltran@hotmail.com" TargetMode="External"/><Relationship Id="rId559" Type="http://schemas.openxmlformats.org/officeDocument/2006/relationships/hyperlink" Target="https://community.secop.gov.co/Public/Tendering/OpportunityDetail/Index?noticeUID=CO1.NTC.5362454&amp;isFromPublicArea=True&amp;isModal=False" TargetMode="External"/><Relationship Id="rId60" Type="http://schemas.openxmlformats.org/officeDocument/2006/relationships/hyperlink" Target="https://community.secop.gov.co/Public/Tendering/OpportunityDetail/Index?noticeUID=CO1.NTC.3807985&amp;isFromPublicArea=True&amp;isModal=False" TargetMode="External"/><Relationship Id="rId156" Type="http://schemas.openxmlformats.org/officeDocument/2006/relationships/hyperlink" Target="https://community.secop.gov.co/Public/Tendering/OpportunityDetail/Index?noticeUID=CO1.NTC.4094849&amp;isFromPublicArea=True&amp;isModal=False" TargetMode="External"/><Relationship Id="rId198" Type="http://schemas.openxmlformats.org/officeDocument/2006/relationships/hyperlink" Target="https://community.secop.gov.co/Public/Tendering/OpportunityDetail/Index?noticeUID=CO1.NTC.3893051&amp;isFromPublicArea=True&amp;isModal=False" TargetMode="External"/><Relationship Id="rId321" Type="http://schemas.openxmlformats.org/officeDocument/2006/relationships/hyperlink" Target="mailto:natysav0128@gmail.com" TargetMode="External"/><Relationship Id="rId363" Type="http://schemas.openxmlformats.org/officeDocument/2006/relationships/hyperlink" Target="https://community.secop.gov.co/Public/Tendering/OpportunityDetail/Index?noticeUID=CO1.NTC.4778502&amp;isFromPublicArea=True&amp;isModal=False" TargetMode="External"/><Relationship Id="rId419" Type="http://schemas.openxmlformats.org/officeDocument/2006/relationships/hyperlink" Target="https://community.secop.gov.co/Public/Tendering/OpportunityDetail/Index?noticeUID=CO1.NTC.4968980&amp;isFromPublicArea=True&amp;isModal=False" TargetMode="External"/><Relationship Id="rId570" Type="http://schemas.openxmlformats.org/officeDocument/2006/relationships/hyperlink" Target="mailto:ventasserlecom@gmail.com" TargetMode="External"/><Relationship Id="rId626" Type="http://schemas.openxmlformats.org/officeDocument/2006/relationships/hyperlink" Target="https://community.secop.gov.co/Public/Tendering/OpportunityDetail/Index?noticeUID=CO1.NTC.4773474&amp;isFromPublicArea=True&amp;isModal=False" TargetMode="External"/><Relationship Id="rId223" Type="http://schemas.openxmlformats.org/officeDocument/2006/relationships/hyperlink" Target="https://community.secop.gov.co/Public/Tendering/OpportunityDetail/Index?noticeUID=CO1.NTC.4238434&amp;isFromPublicArea=True&amp;isModal=False" TargetMode="External"/><Relationship Id="rId430" Type="http://schemas.openxmlformats.org/officeDocument/2006/relationships/hyperlink" Target="https://community.secop.gov.co/Public/Tendering/OpportunityDetail/Index?noticeUID=CO1.NTC.4986487&amp;isFromPublicArea=True&amp;isModal=False" TargetMode="External"/><Relationship Id="rId18" Type="http://schemas.openxmlformats.org/officeDocument/2006/relationships/hyperlink" Target="https://community.secop.gov.co/Public/Tendering/OpportunityDetail/Index?noticeUID=CO1.NTC.3756912&amp;isFromPublicArea=True&amp;isModal=False" TargetMode="External"/><Relationship Id="rId265" Type="http://schemas.openxmlformats.org/officeDocument/2006/relationships/hyperlink" Target="mailto:luz.cruz1537@gmail.com" TargetMode="External"/><Relationship Id="rId472" Type="http://schemas.openxmlformats.org/officeDocument/2006/relationships/hyperlink" Target="mailto:ludeinavega@gmail.com" TargetMode="External"/><Relationship Id="rId528" Type="http://schemas.openxmlformats.org/officeDocument/2006/relationships/hyperlink" Target="https://community.secop.gov.co/Public/Tendering/OpportunityDetail/Index?noticeUID=CO1.NTC.5263075&amp;isFromPublicArea=True&amp;isModal=False" TargetMode="External"/><Relationship Id="rId125" Type="http://schemas.openxmlformats.org/officeDocument/2006/relationships/hyperlink" Target="https://community.secop.gov.co/Public/Tendering/OpportunityDetail/Index?noticeUID=CO1.NTC.3837782&amp;isFromPublicArea=True&amp;isModal=False" TargetMode="External"/><Relationship Id="rId167" Type="http://schemas.openxmlformats.org/officeDocument/2006/relationships/hyperlink" Target="mailto:ay-box@hotmail.com" TargetMode="External"/><Relationship Id="rId332" Type="http://schemas.openxmlformats.org/officeDocument/2006/relationships/hyperlink" Target="mailto:kathymoling@gmail.com" TargetMode="External"/><Relationship Id="rId374" Type="http://schemas.openxmlformats.org/officeDocument/2006/relationships/hyperlink" Target="https://community.secop.gov.co/Public/Tendering/OpportunityDetail/Index?noticeUID=CO1.NTC.4779041&amp;isFromPublicArea=True&amp;isModal=False" TargetMode="External"/><Relationship Id="rId581" Type="http://schemas.openxmlformats.org/officeDocument/2006/relationships/hyperlink" Target="https://community.secop.gov.co/Public/Tendering/OpportunityDetail/Index?noticeUID=CO1.NTC.5368249&amp;isFromPublicArea=True&amp;isModal=False" TargetMode="External"/><Relationship Id="rId71" Type="http://schemas.openxmlformats.org/officeDocument/2006/relationships/hyperlink" Target="https://community.secop.gov.co/Public/Tendering/OpportunityDetail/Index?noticeUID=CO1.NTC.3819741&amp;isFromPublicArea=True&amp;isModal=False" TargetMode="External"/><Relationship Id="rId234" Type="http://schemas.openxmlformats.org/officeDocument/2006/relationships/hyperlink" Target="https://community.secop.gov.co/Public/Tendering/OpportunityDetail/Index?noticeUID=CO1.NTC.4351734&amp;isFromPublicArea=True&amp;isModal=False" TargetMode="External"/><Relationship Id="rId2" Type="http://schemas.openxmlformats.org/officeDocument/2006/relationships/hyperlink" Target="https://community.secop.gov.co/Public/Tendering/OpportunityDetail/Index?noticeUID=CO1.NTC.3756104&amp;isFromPublicArea=True&amp;isModal=False" TargetMode="External"/><Relationship Id="rId29" Type="http://schemas.openxmlformats.org/officeDocument/2006/relationships/hyperlink" Target="https://community.secop.gov.co/Public/Tendering/OpportunityDetail/Index?noticeUID=CO1.NTC.3780335&amp;isFromPublicArea=True&amp;isModal=False" TargetMode="External"/><Relationship Id="rId276" Type="http://schemas.openxmlformats.org/officeDocument/2006/relationships/hyperlink" Target="mailto:shirley1302chuskis@gmail.com" TargetMode="External"/><Relationship Id="rId441" Type="http://schemas.openxmlformats.org/officeDocument/2006/relationships/hyperlink" Target="https://community.secop.gov.co/Public/Tendering/OpportunityDetail/Index?noticeUID=CO1.NTC.5003037&amp;isFromPublicArea=True&amp;isModal=False" TargetMode="External"/><Relationship Id="rId483" Type="http://schemas.openxmlformats.org/officeDocument/2006/relationships/hyperlink" Target="https://community.secop.gov.co/Public/Tendering/OpportunityDetail/Index?noticeUID=CO1.NTC.5231819&amp;isFromPublicArea=True&amp;isModal=False" TargetMode="External"/><Relationship Id="rId539" Type="http://schemas.openxmlformats.org/officeDocument/2006/relationships/hyperlink" Target="mailto:senalesltda@senalesltda.com" TargetMode="External"/><Relationship Id="rId40" Type="http://schemas.openxmlformats.org/officeDocument/2006/relationships/hyperlink" Target="https://community.secop.gov.co/Public/Tendering/OpportunityDetail/Index?noticeUID=CO1.NTC.3757485&amp;isFromPublicArea=True&amp;isModal=False" TargetMode="External"/><Relationship Id="rId136" Type="http://schemas.openxmlformats.org/officeDocument/2006/relationships/hyperlink" Target="https://community.secop.gov.co/Public/Tendering/OpportunityDetail/Index?noticeUID=CO1.NTC.4009961&amp;isFromPublicArea=True&amp;isModal=False" TargetMode="External"/><Relationship Id="rId178" Type="http://schemas.openxmlformats.org/officeDocument/2006/relationships/hyperlink" Target="mailto:pauandre93@hotmail.com" TargetMode="External"/><Relationship Id="rId301" Type="http://schemas.openxmlformats.org/officeDocument/2006/relationships/hyperlink" Target="mailto:ingema2016@gmail.com" TargetMode="External"/><Relationship Id="rId343" Type="http://schemas.openxmlformats.org/officeDocument/2006/relationships/hyperlink" Target="mailto:dalfonso@archivogeneral.gov.co" TargetMode="External"/><Relationship Id="rId550" Type="http://schemas.openxmlformats.org/officeDocument/2006/relationships/hyperlink" Target="mailto:constructora@ecohabitatsas.com" TargetMode="External"/><Relationship Id="rId82" Type="http://schemas.openxmlformats.org/officeDocument/2006/relationships/hyperlink" Target="https://community.secop.gov.co/Public/Tendering/OpportunityDetail/Index?noticeUID=CO1.NTC.3823295&amp;isFromPublicArea=True&amp;isModal=False" TargetMode="External"/><Relationship Id="rId203" Type="http://schemas.openxmlformats.org/officeDocument/2006/relationships/hyperlink" Target="mailto:Johannapg4@outlook.com" TargetMode="External"/><Relationship Id="rId385" Type="http://schemas.openxmlformats.org/officeDocument/2006/relationships/hyperlink" Target="https://community.secop.gov.co/Public/Tendering/OpportunityDetail/Index?noticeUID=CO1.NTC.4716956&amp;isFromPublicArea=True&amp;isModal=False" TargetMode="External"/><Relationship Id="rId592" Type="http://schemas.openxmlformats.org/officeDocument/2006/relationships/hyperlink" Target="mailto:alejandrogomezc1146@gmail.com" TargetMode="External"/><Relationship Id="rId606" Type="http://schemas.openxmlformats.org/officeDocument/2006/relationships/hyperlink" Target="https://community.secop.gov.co/Public/Tendering/OpportunityDetail/Index?noticeUID=CO1.NTC.5093841&amp;isFromPublicArea=True&amp;isModal=False" TargetMode="External"/><Relationship Id="rId245" Type="http://schemas.openxmlformats.org/officeDocument/2006/relationships/hyperlink" Target="mailto:yinaka0313@gmail.com" TargetMode="External"/><Relationship Id="rId287" Type="http://schemas.openxmlformats.org/officeDocument/2006/relationships/hyperlink" Target="mailto:jacvivetuvilla@gmail.com" TargetMode="External"/><Relationship Id="rId410" Type="http://schemas.openxmlformats.org/officeDocument/2006/relationships/hyperlink" Target="mailto:COMAYFERSANTABARBARA@GMAIL.COM" TargetMode="External"/><Relationship Id="rId452" Type="http://schemas.openxmlformats.org/officeDocument/2006/relationships/hyperlink" Target="mailto:lmelogarcia21@gmail.com" TargetMode="External"/><Relationship Id="rId494" Type="http://schemas.openxmlformats.org/officeDocument/2006/relationships/hyperlink" Target="mailto:dalalpinilla@gmail.com" TargetMode="External"/><Relationship Id="rId508" Type="http://schemas.openxmlformats.org/officeDocument/2006/relationships/hyperlink" Target="https://community.secop.gov.co/Public/Tendering/OpportunityDetail/Index?noticeUID=CO1.NTC.5280658&amp;isFromPublicArea=True&amp;isModal=False" TargetMode="External"/><Relationship Id="rId105" Type="http://schemas.openxmlformats.org/officeDocument/2006/relationships/hyperlink" Target="https://community.secop.gov.co/Public/Tendering/OpportunityDetail/Index?noticeUID=CO1.NTC.3909337&amp;isFromPublicArea=True&amp;isModal=False" TargetMode="External"/><Relationship Id="rId147" Type="http://schemas.openxmlformats.org/officeDocument/2006/relationships/hyperlink" Target="mailto:calar56@hotmail.com" TargetMode="External"/><Relationship Id="rId312" Type="http://schemas.openxmlformats.org/officeDocument/2006/relationships/hyperlink" Target="https://community.secop.gov.co/Public/Tendering/OpportunityDetail/Index?noticeUID=CO1.NTC.4762309&amp;isFromPublicArea=True&amp;isModal=False" TargetMode="External"/><Relationship Id="rId354" Type="http://schemas.openxmlformats.org/officeDocument/2006/relationships/hyperlink" Target="https://community.secop.gov.co/Public/Tendering/OpportunityDetail/Index?noticeUID=CO1.NTC.4773474&amp;isFromPublicArea=True&amp;isModal=False" TargetMode="External"/><Relationship Id="rId51" Type="http://schemas.openxmlformats.org/officeDocument/2006/relationships/hyperlink" Target="https://community.secop.gov.co/Public/Tendering/OpportunityDetail/Index?noticeUID=CO1.NTC.3787769&amp;isFromPublicArea=True&amp;isModal=False" TargetMode="External"/><Relationship Id="rId93" Type="http://schemas.openxmlformats.org/officeDocument/2006/relationships/hyperlink" Target="https://community.secop.gov.co/Public/Tendering/OpportunityDetail/Index?noticeUID=CO1.NTC.3844466&amp;isFromPublicArea=True&amp;isModal=False" TargetMode="External"/><Relationship Id="rId189" Type="http://schemas.openxmlformats.org/officeDocument/2006/relationships/hyperlink" Target="https://community.secop.gov.co/Public/Tendering/OpportunityDetail/Index?noticeUID=CO1.NTC.4168921&amp;isFromPublicArea=True&amp;isModal=False" TargetMode="External"/><Relationship Id="rId396" Type="http://schemas.openxmlformats.org/officeDocument/2006/relationships/hyperlink" Target="mailto:jacquelinefriede@hotmail.com" TargetMode="External"/><Relationship Id="rId561" Type="http://schemas.openxmlformats.org/officeDocument/2006/relationships/hyperlink" Target="https://community.secop.gov.co/Public/Tendering/OpportunityDetail/Index?noticeUID=CO1.NTC.5364998&amp;isFromPublicArea=True&amp;isModal=False" TargetMode="External"/><Relationship Id="rId617" Type="http://schemas.openxmlformats.org/officeDocument/2006/relationships/hyperlink" Target="https://community.secop.gov.co/Public/Common/GoogleReCaptcha/Index?previousUrl=https%3a%2f%2fcommunity.secop.gov.co%2fPublic%2fTendering%2fOpportunityDetail%2fIndex%3fnoticeUID%3dCO1.NTC.4204030%26isFromPublicArea%3dTrue%26isModal%3dFalse" TargetMode="External"/><Relationship Id="rId214" Type="http://schemas.openxmlformats.org/officeDocument/2006/relationships/hyperlink" Target="https://cdi.gobiernobogota.gov.co/cdi/detalles.php?detrad=20236520000803&amp;old=" TargetMode="External"/><Relationship Id="rId256" Type="http://schemas.openxmlformats.org/officeDocument/2006/relationships/hyperlink" Target="https://community.secop.gov.co/Public/Tendering/OpportunityDetail/Index?noticeUID=CO1.NTC.4637659&amp;isFromPublicArea=True&amp;isModal=False" TargetMode="External"/><Relationship Id="rId298" Type="http://schemas.openxmlformats.org/officeDocument/2006/relationships/hyperlink" Target="mailto:andrea.solano1229@gmail.com" TargetMode="External"/><Relationship Id="rId421" Type="http://schemas.openxmlformats.org/officeDocument/2006/relationships/hyperlink" Target="https://community.secop.gov.co/Public/Tendering/OpportunityDetail/Index?noticeUID=CO1.NTC.4957016&amp;isFromPublicArea=True&amp;isModal=False" TargetMode="External"/><Relationship Id="rId463" Type="http://schemas.openxmlformats.org/officeDocument/2006/relationships/hyperlink" Target="mailto:miefraruiz@gmail.com" TargetMode="External"/><Relationship Id="rId519" Type="http://schemas.openxmlformats.org/officeDocument/2006/relationships/hyperlink" Target="mailto:ingema2016@gmail.com" TargetMode="External"/><Relationship Id="rId116" Type="http://schemas.openxmlformats.org/officeDocument/2006/relationships/hyperlink" Target="mailto:nataliarodriguezsar95@gmail.com" TargetMode="External"/><Relationship Id="rId158" Type="http://schemas.openxmlformats.org/officeDocument/2006/relationships/hyperlink" Target="https://community.secop.gov.co/Public/Tendering/OpportunityDetail/Index?noticeUID=CO1.NTC.4094708&amp;isFromPublicArea=True&amp;isModal=False" TargetMode="External"/><Relationship Id="rId323" Type="http://schemas.openxmlformats.org/officeDocument/2006/relationships/hyperlink" Target="mailto:herrenogarcia23@gmail.com" TargetMode="External"/><Relationship Id="rId530" Type="http://schemas.openxmlformats.org/officeDocument/2006/relationships/hyperlink" Target="https://community.secop.gov.co/Public/Tendering/OpportunityDetail/Index?noticeUID=CO1.NTC.5317527&amp;isFromPublicArea=True&amp;isModal=False" TargetMode="External"/><Relationship Id="rId20" Type="http://schemas.openxmlformats.org/officeDocument/2006/relationships/hyperlink" Target="mailto:cami-511@hotmail.com" TargetMode="External"/><Relationship Id="rId62" Type="http://schemas.openxmlformats.org/officeDocument/2006/relationships/hyperlink" Target="https://community.secop.gov.co/Public/Tendering/OpportunityDetail/Index?noticeUID=CO1.NTC.3803253&amp;isFromPublicArea=True&amp;isModal=False" TargetMode="External"/><Relationship Id="rId365" Type="http://schemas.openxmlformats.org/officeDocument/2006/relationships/hyperlink" Target="https://community.secop.gov.co/Public/Tendering/OpportunityDetail/Index?noticeUID=CO1.NTC.4778424&amp;isFromPublicArea=True&amp;isModal=False" TargetMode="External"/><Relationship Id="rId572" Type="http://schemas.openxmlformats.org/officeDocument/2006/relationships/hyperlink" Target="mailto:carlosmendozalatorre@gmail.com" TargetMode="External"/><Relationship Id="rId628" Type="http://schemas.openxmlformats.org/officeDocument/2006/relationships/vmlDrawing" Target="../drawings/vmlDrawing1.vml"/><Relationship Id="rId225" Type="http://schemas.openxmlformats.org/officeDocument/2006/relationships/hyperlink" Target="mailto:bluest999@gmail.com" TargetMode="External"/><Relationship Id="rId267" Type="http://schemas.openxmlformats.org/officeDocument/2006/relationships/hyperlink" Target="mailto:sergio.alejandro02@hotmail.com" TargetMode="External"/><Relationship Id="rId432" Type="http://schemas.openxmlformats.org/officeDocument/2006/relationships/hyperlink" Target="mailto:grmanch@hotmail.com" TargetMode="External"/><Relationship Id="rId474" Type="http://schemas.openxmlformats.org/officeDocument/2006/relationships/hyperlink" Target="https://community.secop.gov.co/Public/Tendering/OpportunityDetail/Index?noticeUID=CO1.NTC.4674879&amp;isFromPublicArea=True&amp;isModal=False" TargetMode="External"/><Relationship Id="rId127" Type="http://schemas.openxmlformats.org/officeDocument/2006/relationships/hyperlink" Target="https://community.secop.gov.co/Public/Tendering/OpportunityDetail/Index?noticeUID=CO1.NTC.3893488&amp;isFromPublicArea=True&amp;isModal=False" TargetMode="External"/><Relationship Id="rId31" Type="http://schemas.openxmlformats.org/officeDocument/2006/relationships/hyperlink" Target="https://community.secop.gov.co/Public/Tendering/OpportunityDetail/Index?noticeUID=CO1.NTC.3772831&amp;isFromPublicArea=True&amp;isModal=False" TargetMode="External"/><Relationship Id="rId73" Type="http://schemas.openxmlformats.org/officeDocument/2006/relationships/hyperlink" Target="https://community.secop.gov.co/Public/Tendering/OpportunityDetail/Index?noticeUID=CO1.NTC.3837930&amp;isFromPublicArea=True&amp;isModal=False" TargetMode="External"/><Relationship Id="rId169" Type="http://schemas.openxmlformats.org/officeDocument/2006/relationships/hyperlink" Target="mailto:alvaroamartinezc@gmail.com" TargetMode="External"/><Relationship Id="rId334" Type="http://schemas.openxmlformats.org/officeDocument/2006/relationships/hyperlink" Target="mailto:EFREY.SANABRIA@YAHOO.ES" TargetMode="External"/><Relationship Id="rId376" Type="http://schemas.openxmlformats.org/officeDocument/2006/relationships/hyperlink" Target="https://community.secop.gov.co/Public/Tendering/OpportunityDetail/Index?noticeUID=CO1.NTC.4778791&amp;isFromPublicArea=True&amp;isModal=False" TargetMode="External"/><Relationship Id="rId541" Type="http://schemas.openxmlformats.org/officeDocument/2006/relationships/hyperlink" Target="mailto:cantillolopezl@gmail.com" TargetMode="External"/><Relationship Id="rId583" Type="http://schemas.openxmlformats.org/officeDocument/2006/relationships/hyperlink" Target="https://community.secop.gov.co/Public/Tendering/OpportunityDetail/Index?noticeUID=CO1.NTC.5334465&amp;isFromPublicArea=True&amp;isModal=False" TargetMode="External"/><Relationship Id="rId4" Type="http://schemas.openxmlformats.org/officeDocument/2006/relationships/hyperlink" Target="https://community.secop.gov.co/Public/Tendering/OpportunityDetail/Index?noticeUID=CO1.NTC.3754067&amp;isFromPublicArea=True&amp;isModal=False" TargetMode="External"/><Relationship Id="rId180" Type="http://schemas.openxmlformats.org/officeDocument/2006/relationships/hyperlink" Target="mailto:claudiaayalabeltran@hotmail.com" TargetMode="External"/><Relationship Id="rId236" Type="http://schemas.openxmlformats.org/officeDocument/2006/relationships/hyperlink" Target="https://community.secop.gov.co/Public/Tendering/OpportunityDetail/Index?noticeUID=CO1.NTC.4442530&amp;isFromPublicArea=True&amp;isModal=False" TargetMode="External"/><Relationship Id="rId278" Type="http://schemas.openxmlformats.org/officeDocument/2006/relationships/hyperlink" Target="mailto:edisongb@hotmail.es" TargetMode="External"/><Relationship Id="rId401" Type="http://schemas.openxmlformats.org/officeDocument/2006/relationships/hyperlink" Target="mailto:jaime.sal.ladino@gmail.com" TargetMode="External"/><Relationship Id="rId443" Type="http://schemas.openxmlformats.org/officeDocument/2006/relationships/hyperlink" Target="https://community.secop.gov.co/Public/Tendering/OpportunityDetail/Index?noticeUID=CO1.NTC.5002572&amp;isFromPublicArea=True&amp;isModal=False" TargetMode="External"/><Relationship Id="rId303" Type="http://schemas.openxmlformats.org/officeDocument/2006/relationships/hyperlink" Target="mailto:valentina1119@hotmail.com" TargetMode="External"/><Relationship Id="rId485" Type="http://schemas.openxmlformats.org/officeDocument/2006/relationships/hyperlink" Target="https://community.secop.gov.co/Public/Tendering/OpportunityDetail/Index?noticeUID=CO1.NTC.5242218&amp;isFromPublicArea=True&amp;isModal=False" TargetMode="External"/><Relationship Id="rId42" Type="http://schemas.openxmlformats.org/officeDocument/2006/relationships/hyperlink" Target="https://community.secop.gov.co/Public/Tendering/OpportunityDetail/Index?noticeUID=CO1.NTC.3779360&amp;isFromPublicArea=True&amp;isModal=False" TargetMode="External"/><Relationship Id="rId84" Type="http://schemas.openxmlformats.org/officeDocument/2006/relationships/hyperlink" Target="https://community.secop.gov.co/Public/Tendering/OpportunityDetail/Index?noticeUID=CO1.NTC.3821654&amp;isFromPublicArea=True&amp;isModal=False" TargetMode="External"/><Relationship Id="rId138" Type="http://schemas.openxmlformats.org/officeDocument/2006/relationships/hyperlink" Target="mailto:carlosbojaca8817@hotmail.com" TargetMode="External"/><Relationship Id="rId345" Type="http://schemas.openxmlformats.org/officeDocument/2006/relationships/hyperlink" Target="mailto:mimurciac@hotmail.com" TargetMode="External"/><Relationship Id="rId387" Type="http://schemas.openxmlformats.org/officeDocument/2006/relationships/hyperlink" Target="https://community.secop.gov.co/Public/Tendering/OpportunityDetail/Index?noticeUID=CO1.NTC.4824138&amp;isFromPublicArea=True&amp;isModal=False" TargetMode="External"/><Relationship Id="rId510" Type="http://schemas.openxmlformats.org/officeDocument/2006/relationships/hyperlink" Target="https://community.secop.gov.co/Public/Tendering/OpportunityDetail/Index?noticeUID=CO1.NTC.5278804&amp;isFromPublicArea=True&amp;isModal=False" TargetMode="External"/><Relationship Id="rId552" Type="http://schemas.openxmlformats.org/officeDocument/2006/relationships/hyperlink" Target="mailto:nubiaprieto20167@gmail.com" TargetMode="External"/><Relationship Id="rId594" Type="http://schemas.openxmlformats.org/officeDocument/2006/relationships/hyperlink" Target="https://community.secop.gov.co/Public/Common/GoogleReCaptcha/Index?previousUrl=https%3a%2f%2fcommunity.secop.gov.co%2fPublic%2fTendering%2fOpportunityDetail%2fIndex%3fnoticeUID%3dCO1.NTC.5368722%26isFromPublicArea%3dTrue%26isModal%3dFalse" TargetMode="External"/><Relationship Id="rId608" Type="http://schemas.openxmlformats.org/officeDocument/2006/relationships/hyperlink" Target="https://community.secop.gov.co/Public/Tendering/OpportunityDetail/Index?noticeUID=CO1.NTC.4780190&amp;isFromPublicArea=True&amp;isModal=False" TargetMode="External"/><Relationship Id="rId191" Type="http://schemas.openxmlformats.org/officeDocument/2006/relationships/hyperlink" Target="mailto:mnmv182@gmail.com" TargetMode="External"/><Relationship Id="rId205" Type="http://schemas.openxmlformats.org/officeDocument/2006/relationships/hyperlink" Target="mailto:WILLYVAR2001@GMAIL.COM" TargetMode="External"/><Relationship Id="rId247" Type="http://schemas.openxmlformats.org/officeDocument/2006/relationships/hyperlink" Target="mailto:aaronsierrapardo2@gmail.com" TargetMode="External"/><Relationship Id="rId412" Type="http://schemas.openxmlformats.org/officeDocument/2006/relationships/hyperlink" Target="mailto:asesorias.especializadas@yahoo.es" TargetMode="External"/><Relationship Id="rId107" Type="http://schemas.openxmlformats.org/officeDocument/2006/relationships/hyperlink" Target="mailto:judacuzo@gmail.com" TargetMode="External"/><Relationship Id="rId289" Type="http://schemas.openxmlformats.org/officeDocument/2006/relationships/hyperlink" Target="mailto:mariovargasc77@gmail.com" TargetMode="External"/><Relationship Id="rId454" Type="http://schemas.openxmlformats.org/officeDocument/2006/relationships/hyperlink" Target="https://community.secop.gov.co/Public/Tendering/OpportunityDetail/Index?noticeUID=CO1.NTC.5027535&amp;isFromPublicArea=True&amp;isModal=False" TargetMode="External"/><Relationship Id="rId496" Type="http://schemas.openxmlformats.org/officeDocument/2006/relationships/hyperlink" Target="https://community.secop.gov.co/Public/Common/GoogleReCaptcha/Index?previousUrl=https%3a%2f%2fcommunity.secop.gov.co%2fPublic%2fTendering%2fOpportunityDetail%2fIndex%3fnoticeUID%3dCO1.NTC.5242766%26isFromPublicArea%3dTrue%26isModal%3dFalse" TargetMode="External"/><Relationship Id="rId11" Type="http://schemas.openxmlformats.org/officeDocument/2006/relationships/hyperlink" Target="https://community.secop.gov.co/Public/Tendering/OpportunityDetail/Index?noticeUID=CO1.NTC.3758008&amp;isFromPublicArea=True&amp;isModal=False" TargetMode="External"/><Relationship Id="rId53" Type="http://schemas.openxmlformats.org/officeDocument/2006/relationships/hyperlink" Target="https://community.secop.gov.co/Public/Tendering/OpportunityDetail/Index?noticeUID=CO1.NTC.3799551&amp;isFromPublicArea=True&amp;isModal=False" TargetMode="External"/><Relationship Id="rId149" Type="http://schemas.openxmlformats.org/officeDocument/2006/relationships/hyperlink" Target="mailto:grmanch@hotmail.com" TargetMode="External"/><Relationship Id="rId314" Type="http://schemas.openxmlformats.org/officeDocument/2006/relationships/hyperlink" Target="mailto:ginamarce077@yahoo.com" TargetMode="External"/><Relationship Id="rId356" Type="http://schemas.openxmlformats.org/officeDocument/2006/relationships/hyperlink" Target="https://community.secop.gov.co/Public/Tendering/OpportunityDetail/Index?noticeUID=CO1.NTC.4778787&amp;isFromPublicArea=True&amp;isModal=False" TargetMode="External"/><Relationship Id="rId398" Type="http://schemas.openxmlformats.org/officeDocument/2006/relationships/hyperlink" Target="https://community.secop.gov.co/Public/Tendering/OpportunityDetail/Index?noticeUID=CO1.NTC.4854108&amp;isFromPublicArea=True&amp;isModal=False" TargetMode="External"/><Relationship Id="rId521" Type="http://schemas.openxmlformats.org/officeDocument/2006/relationships/hyperlink" Target="mailto:JEDA.BERMUDEZ@GMAIL.COM" TargetMode="External"/><Relationship Id="rId563" Type="http://schemas.openxmlformats.org/officeDocument/2006/relationships/hyperlink" Target="https://community.secop.gov.co/Public/Tendering/OpportunityDetail/Index?noticeUID=CO1.NTC.5364999&amp;isFromPublicArea=True&amp;isModal=False" TargetMode="External"/><Relationship Id="rId619" Type="http://schemas.openxmlformats.org/officeDocument/2006/relationships/hyperlink" Target="https://community.secop.gov.co/Public/Common/GoogleReCaptcha/Index?previousUrl=https%3a%2f%2fcommunity.secop.gov.co%2fPublic%2fTendering%2fOpportunityDetail%2fIndex%3fnoticeUID%3dCO1.NTC.4203377%26isFromPublicArea%3dTrue%26isModal%3dFalse" TargetMode="External"/><Relationship Id="rId95" Type="http://schemas.openxmlformats.org/officeDocument/2006/relationships/hyperlink" Target="https://community.secop.gov.co/Public/Tendering/OpportunityDetail/Index?noticeUID=CO1.NTC.3839958&amp;isFromPublicArea=True&amp;isModal=False" TargetMode="External"/><Relationship Id="rId160" Type="http://schemas.openxmlformats.org/officeDocument/2006/relationships/hyperlink" Target="https://community.secop.gov.co/Public/Tendering/OpportunityDetail/Index?noticeUID=CO1.NTC.4069229&amp;isFromPublicArea=True&amp;isModal=False://community.secop.gov.co/Public/Tendering/ContractNoticePhases/View?PPI=CO1.PPI.23211517&amp;isFromPublicArea=True&amp;isModal=False" TargetMode="External"/><Relationship Id="rId216" Type="http://schemas.openxmlformats.org/officeDocument/2006/relationships/hyperlink" Target="mailto:newcopiers@hotmail.com" TargetMode="External"/><Relationship Id="rId423" Type="http://schemas.openxmlformats.org/officeDocument/2006/relationships/hyperlink" Target="mailto:johannapg4@outlook.com" TargetMode="External"/><Relationship Id="rId258" Type="http://schemas.openxmlformats.org/officeDocument/2006/relationships/hyperlink" Target="https://community.secop.gov.co/Public/Tendering/OpportunityDetail/Index?noticeUID=CO1.NTC.4550466&amp;isFromPublicArea=True&amp;isModal=False" TargetMode="External"/><Relationship Id="rId465" Type="http://schemas.openxmlformats.org/officeDocument/2006/relationships/hyperlink" Target="mailto:alejandra.solano81@gmail.com" TargetMode="External"/><Relationship Id="rId630" Type="http://schemas.microsoft.com/office/2017/10/relationships/threadedComment" Target="../threadedComments/threadedComment1.xml"/><Relationship Id="rId22" Type="http://schemas.openxmlformats.org/officeDocument/2006/relationships/hyperlink" Target="mailto:julii.pinillos@hotmail.com" TargetMode="External"/><Relationship Id="rId64" Type="http://schemas.openxmlformats.org/officeDocument/2006/relationships/hyperlink" Target="https://community.secop.gov.co/Public/Tendering/OpportunityDetail/Index?noticeUID=CO1.NTC.3807350&amp;isFromPublicArea=True&amp;isModal=False" TargetMode="External"/><Relationship Id="rId118" Type="http://schemas.openxmlformats.org/officeDocument/2006/relationships/hyperlink" Target="mailto:acastidu@gmail.com" TargetMode="External"/><Relationship Id="rId325" Type="http://schemas.openxmlformats.org/officeDocument/2006/relationships/hyperlink" Target="mailto:michellebarrios51213@gmail.com" TargetMode="External"/><Relationship Id="rId367" Type="http://schemas.openxmlformats.org/officeDocument/2006/relationships/hyperlink" Target="https://community.secop.gov.co/Public/Tendering/OpportunityDetail/Index?noticeUID=CO1.NTC.4778233&amp;isFromPublicArea=True&amp;isModal=False" TargetMode="External"/><Relationship Id="rId532" Type="http://schemas.openxmlformats.org/officeDocument/2006/relationships/hyperlink" Target="https://community.secop.gov.co/Public/Tendering/OpportunityDetail/Index?noticeUID=CO1.NTC.5323721&amp;isFromPublicArea=True&amp;isModal=False" TargetMode="External"/><Relationship Id="rId574" Type="http://schemas.openxmlformats.org/officeDocument/2006/relationships/hyperlink" Target="mailto:PAU.ALEJANDRAR85@GMAIL.COM" TargetMode="External"/><Relationship Id="rId171" Type="http://schemas.openxmlformats.org/officeDocument/2006/relationships/hyperlink" Target="mailto:LINAMACORO@GMAIL.COM" TargetMode="External"/><Relationship Id="rId227" Type="http://schemas.openxmlformats.org/officeDocument/2006/relationships/hyperlink" Target="mailto:jaime.sal.ladino@gmail.com" TargetMode="External"/><Relationship Id="rId269" Type="http://schemas.openxmlformats.org/officeDocument/2006/relationships/hyperlink" Target="mailto:nicolasms.5572@hotmail.com" TargetMode="External"/><Relationship Id="rId434" Type="http://schemas.openxmlformats.org/officeDocument/2006/relationships/hyperlink" Target="mailto:ogarzon1707@gmail.com" TargetMode="External"/><Relationship Id="rId476" Type="http://schemas.openxmlformats.org/officeDocument/2006/relationships/hyperlink" Target="https://community.secop.gov.co/Public/Tendering/ContractNoticePhases/View?PPI=CO1.PPI.27714838&amp;isFromPublicArea=True&amp;isModal=False" TargetMode="External"/><Relationship Id="rId33" Type="http://schemas.openxmlformats.org/officeDocument/2006/relationships/hyperlink" Target="https://community.secop.gov.co/Public/Tendering/OpportunityDetail/Index?noticeUID=CO1.NTC.3773726&amp;isFromPublicArea=True&amp;isModal=False" TargetMode="External"/><Relationship Id="rId129" Type="http://schemas.openxmlformats.org/officeDocument/2006/relationships/hyperlink" Target="https://community.secop.gov.co/Public/Tendering/OpportunityDetail/Index?noticeUID=CO1.NTC.3924743&amp;isFromPublicArea=True&amp;isModal=False" TargetMode="External"/><Relationship Id="rId280" Type="http://schemas.openxmlformats.org/officeDocument/2006/relationships/hyperlink" Target="https://www.contratos.gov.co/consultas/detalleProceso.do?numConstancia=23-22-69321&amp;g-recaptcha-response=03AAYGu2QhRAe1fLIuwvJcGnLVbBacatIfU19v9eGyXjf0micwNYjlNakp_eeylXIuEupH20ZI3b1cLztmrfu2sC-1qzlG6JLHMWB_85lawSfmfdxEdyFOe17_VEwLSC5VG8RTl0dnmPmZIO2WJX6rphlDbu0f9LCZ5I9PVVKEbNI_ysUOh1beZc935_TDtlgEbqGLg4_StIAha-CFQrhK5Rq7vE2_usBB92k_rodvrYRuJnTZO3TVd1XMRvSLfUd_thLKpVDhYdJ66ocjZfu6MhrJfnHzQCrtTqPViaJq1v6MrxjZ-DVRqzmbiAZyWZsnX50eikhoz4ZXmzSnLcmt6T4CJHfPGDWUsG3EEnD6nLVXJ2-I8hBbMkFTu-wFWEna1xAQXqcgsgjdYioHSz6tcptRvg-NufMyKfe6k9-XYtT-ZpxkhSJRukJyjMCXgvsoorixyM8-9hU-UMDVIfDCkSvvPfflIx4WGl1DBvLXoeif4HnQzAT9wYLBVp0_ugnSBmJaxopueJh8pxWr0hUVxQq8fD2hBf2ODiTK6XHNN7QFKu2lDLRJJXKVGkVv6gKeDrND6SXqohbV" TargetMode="External"/><Relationship Id="rId336" Type="http://schemas.openxmlformats.org/officeDocument/2006/relationships/hyperlink" Target="mailto:camilocuellar9401c@gmail.com" TargetMode="External"/><Relationship Id="rId501" Type="http://schemas.openxmlformats.org/officeDocument/2006/relationships/hyperlink" Target="mailto:vamoreno31@gmail.com" TargetMode="External"/><Relationship Id="rId543" Type="http://schemas.openxmlformats.org/officeDocument/2006/relationships/hyperlink" Target="https://community.secop.gov.co/Public/Tendering/OpportunityDetail/Index?noticeUID=CO1.NTC.5356224&amp;isFromPublicArea=True&amp;isModal=False" TargetMode="External"/><Relationship Id="rId75" Type="http://schemas.openxmlformats.org/officeDocument/2006/relationships/hyperlink" Target="https://community.secop.gov.co/Public/Tendering/OpportunityDetail/Index?noticeUID=CO1.NTC.3857437&amp;isFromPublicArea=True&amp;isModal=False" TargetMode="External"/><Relationship Id="rId140" Type="http://schemas.openxmlformats.org/officeDocument/2006/relationships/hyperlink" Target="https://community.secop.gov.co/Public/Tendering/OpportunityDetail/Index?noticeUID=CO1.NTC.4054197&amp;isFromPublicArea=True&amp;isModal=False" TargetMode="External"/><Relationship Id="rId182" Type="http://schemas.openxmlformats.org/officeDocument/2006/relationships/hyperlink" Target="mailto:zamorajuridica@gmail.com" TargetMode="External"/><Relationship Id="rId378" Type="http://schemas.openxmlformats.org/officeDocument/2006/relationships/hyperlink" Target="https://community.secop.gov.co/Public/Tendering/OpportunityDetail/Index?noticeUID=CO1.NTC.4778951&amp;isFromPublicArea=True&amp;isModal=False" TargetMode="External"/><Relationship Id="rId403" Type="http://schemas.openxmlformats.org/officeDocument/2006/relationships/hyperlink" Target="mailto:latiendacg@gmail.com" TargetMode="External"/><Relationship Id="rId585" Type="http://schemas.openxmlformats.org/officeDocument/2006/relationships/hyperlink" Target="mailto:admonedilbertomateus@gmail.com" TargetMode="External"/><Relationship Id="rId6" Type="http://schemas.openxmlformats.org/officeDocument/2006/relationships/hyperlink" Target="https://community.secop.gov.co/Public/Tendering/OpportunityDetail/Index?noticeUID=CO1.NTC.3757654&amp;isFromPublicArea=True&amp;isModal=False" TargetMode="External"/><Relationship Id="rId238" Type="http://schemas.openxmlformats.org/officeDocument/2006/relationships/hyperlink" Target="mailto:alfredoprieto32@yahoo.com" TargetMode="External"/><Relationship Id="rId445" Type="http://schemas.openxmlformats.org/officeDocument/2006/relationships/hyperlink" Target="https://community.secop.gov.co/Public/Tendering/OpportunityDetail/Index?noticeUID=CO1.NTC.4659105&amp;isFromPublicArea=True&amp;isModal=False" TargetMode="External"/><Relationship Id="rId487" Type="http://schemas.openxmlformats.org/officeDocument/2006/relationships/hyperlink" Target="https://community.secop.gov.co/Public/Tendering/OpportunityDetail/Index?noticeUID=CO1.NTC.5236132&amp;isFromPublicArea=True&amp;isModal=False" TargetMode="External"/><Relationship Id="rId610" Type="http://schemas.openxmlformats.org/officeDocument/2006/relationships/hyperlink" Target="https://community.secop.gov.co/Public/Tendering/OpportunityDetail/Index?noticeUID=CO1.NTC.4182519&amp;isFromPublicArea=True&amp;isModal=False" TargetMode="External"/><Relationship Id="rId291" Type="http://schemas.openxmlformats.org/officeDocument/2006/relationships/hyperlink" Target="https://community.secop.gov.co/Public/Tendering/OpportunityDetail/Index?noticeUID=CO1.NTC.4658944&amp;isFromPublicArea=True&amp;isModal=False" TargetMode="External"/><Relationship Id="rId305" Type="http://schemas.openxmlformats.org/officeDocument/2006/relationships/hyperlink" Target="https://community.secop.gov.co/Public/Tendering/OpportunityDetail/Index?noticeUID=CO1.NTC.4753559&amp;isFromPublicArea=True&amp;isModal=False" TargetMode="External"/><Relationship Id="rId347" Type="http://schemas.openxmlformats.org/officeDocument/2006/relationships/hyperlink" Target="https://community.secop.gov.co/Public/Tendering/OpportunityDetail/Index?noticeUID=CO1.NTC.4757961&amp;isFromPublicArea=True&amp;isModal=False" TargetMode="External"/><Relationship Id="rId512" Type="http://schemas.openxmlformats.org/officeDocument/2006/relationships/hyperlink" Target="https://community.secop.gov.co/Public/Tendering/OpportunityDetail/Index?noticeUID=CO1.NTC.5276014&amp;isFromPublicArea=True&amp;isModal=False" TargetMode="External"/><Relationship Id="rId44" Type="http://schemas.openxmlformats.org/officeDocument/2006/relationships/hyperlink" Target="https://community.secop.gov.co/Public/Tendering/OpportunityDetail/Index?noticeUID=CO1.NTC.3779245&amp;isFromPublicArea=True&amp;isModal=False" TargetMode="External"/><Relationship Id="rId86" Type="http://schemas.openxmlformats.org/officeDocument/2006/relationships/hyperlink" Target="https://community.secop.gov.co/Public/Tendering/OpportunityDetail/Index?noticeUID=CO1.NTC.3823435&amp;isFromPublicArea=True&amp;isModal=False" TargetMode="External"/><Relationship Id="rId151" Type="http://schemas.openxmlformats.org/officeDocument/2006/relationships/hyperlink" Target="mailto:nancyvivihernandez@hotmail.com" TargetMode="External"/><Relationship Id="rId389" Type="http://schemas.openxmlformats.org/officeDocument/2006/relationships/hyperlink" Target="https://community.secop.gov.co/Public/Tendering/OpportunityDetail/Index?noticeUID=CO1.NTC.4824260&amp;isFromPublicArea=True&amp;isModal=False" TargetMode="External"/><Relationship Id="rId554" Type="http://schemas.openxmlformats.org/officeDocument/2006/relationships/hyperlink" Target="https://community.secop.gov.co/Public/Tendering/OpportunityDetail/Index?noticeUID=CO1.NTC.5359259&amp;isFromPublicArea=True&amp;isModal=False" TargetMode="External"/><Relationship Id="rId596" Type="http://schemas.openxmlformats.org/officeDocument/2006/relationships/hyperlink" Target="https://community.secop.gov.co/Public/Tendering/OpportunityDetail/Index?noticeUID=CO1.NTC.3892135&amp;isFromPublicArea=True&amp;isModal=False" TargetMode="External"/><Relationship Id="rId193" Type="http://schemas.openxmlformats.org/officeDocument/2006/relationships/hyperlink" Target="mailto:casallas80@hotmail.com" TargetMode="External"/><Relationship Id="rId207" Type="http://schemas.openxmlformats.org/officeDocument/2006/relationships/hyperlink" Target="mailto:juancaaraujo5@gmail.com" TargetMode="External"/><Relationship Id="rId249" Type="http://schemas.openxmlformats.org/officeDocument/2006/relationships/hyperlink" Target="mailto:arkambiental@hotmail.com" TargetMode="External"/><Relationship Id="rId414" Type="http://schemas.openxmlformats.org/officeDocument/2006/relationships/hyperlink" Target="https://community.secop.gov.co/Public/Tendering/OpportunityDetail/Index?noticeUID=CO1.NTC.4956251&amp;isFromPublicArea=True&amp;isModal=False" TargetMode="External"/><Relationship Id="rId456" Type="http://schemas.openxmlformats.org/officeDocument/2006/relationships/hyperlink" Target="https://community.secop.gov.co/Public/Tendering/OpportunityDetail/Index?noticeUID=CO1.NTC.5027542&amp;isFromPublicArea=True&amp;isModal=False" TargetMode="External"/><Relationship Id="rId498" Type="http://schemas.openxmlformats.org/officeDocument/2006/relationships/hyperlink" Target="https://community.secop.gov.co/Public/Tendering/OpportunityDetail/Index?noticeUID=CO1.NTC.5244152&amp;isFromPublicArea=True&amp;isModal=False" TargetMode="External"/><Relationship Id="rId621" Type="http://schemas.openxmlformats.org/officeDocument/2006/relationships/hyperlink" Target="https://www.secop.gov.co/CO1BusinessLine/Tendering/BuyerWorkArea/Index?docUniqueIdentifier=CO1.BDOS.4223012&amp;prevCtxUrl=https%3a%2f%2fwww.secop.gov.co%2fCO1BusinessLine%2fTendering%2fBuyerDossierWorkspace%2fIndex%3fcreateDateFrom%3d03%2f11%2f2022+19%3a37%3a19%26createDateTo%3d03%2f05%2f2023+19%3a37%3a19%26filteringState%3d0%26sortingState%3dLastModifiedDESC%26showAdvancedSearch%3dFalse%26showAdvancedSearchFields%3dFalse%26folderCode%3dALL%26selectedDossier%3dCO1.BDOS.4223012%26selectedRequest%3dCO1.REQ.4321476%26&amp;prevCtxLbl=Procesos+de+la+Entidad+Estatal" TargetMode="External"/><Relationship Id="rId13" Type="http://schemas.openxmlformats.org/officeDocument/2006/relationships/hyperlink" Target="https://community.secop.gov.co/Public/Tendering/OpportunityDetail/Index?noticeUID=CO1.NTC.3758321&amp;isFromPublicArea=True&amp;isModal=False" TargetMode="External"/><Relationship Id="rId109" Type="http://schemas.openxmlformats.org/officeDocument/2006/relationships/hyperlink" Target="mailto:frjsalazargu@unal.edu.co" TargetMode="External"/><Relationship Id="rId260" Type="http://schemas.openxmlformats.org/officeDocument/2006/relationships/hyperlink" Target="mailto:jaime_arias68@outlook.es" TargetMode="External"/><Relationship Id="rId316" Type="http://schemas.openxmlformats.org/officeDocument/2006/relationships/hyperlink" Target="mailto:arkambiental@hotmail.com" TargetMode="External"/><Relationship Id="rId523" Type="http://schemas.openxmlformats.org/officeDocument/2006/relationships/hyperlink" Target="mailto:alejandro-r-27@hotmail.com" TargetMode="External"/><Relationship Id="rId55" Type="http://schemas.openxmlformats.org/officeDocument/2006/relationships/hyperlink" Target="https://community.secop.gov.co/Public/Tendering/OpportunityDetail/Index?noticeUID=CO1.NTC.3798845&amp;isFromPublicArea=True&amp;isModal=False" TargetMode="External"/><Relationship Id="rId97" Type="http://schemas.openxmlformats.org/officeDocument/2006/relationships/hyperlink" Target="https://community.secop.gov.co/Public/Tendering/OpportunityDetail/Index?noticeUID=CO1.NTC.3853265&amp;isFromPublicArea=True&amp;isModal=False" TargetMode="External"/><Relationship Id="rId120" Type="http://schemas.openxmlformats.org/officeDocument/2006/relationships/hyperlink" Target="mailto:cesarladino2009@gmail.com" TargetMode="External"/><Relationship Id="rId358" Type="http://schemas.openxmlformats.org/officeDocument/2006/relationships/hyperlink" Target="https://community.secop.gov.co/Public/Tendering/OpportunityDetail/Index?noticeUID=CO1.NTC.4769612&amp;isFromPublicArea=True&amp;isModal=False" TargetMode="External"/><Relationship Id="rId565" Type="http://schemas.openxmlformats.org/officeDocument/2006/relationships/hyperlink" Target="mailto:lufranfer2525@yahoo.com" TargetMode="External"/><Relationship Id="rId162" Type="http://schemas.openxmlformats.org/officeDocument/2006/relationships/hyperlink" Target="https://community.secop.gov.co/Public/Tendering/OpportunityDetail/Index?noticeUID=CO1.NTC.4133497&amp;isFromPublicArea=True&amp;isModal=False" TargetMode="External"/><Relationship Id="rId218" Type="http://schemas.openxmlformats.org/officeDocument/2006/relationships/hyperlink" Target="mailto:DANIELA_JG@OUTLOOK.COM" TargetMode="External"/><Relationship Id="rId425" Type="http://schemas.openxmlformats.org/officeDocument/2006/relationships/hyperlink" Target="https://community.secop.gov.co/Public/Tendering/OpportunityDetail/Index?noticeUID=CO1.NTC.4970414&amp;isFromPublicArea=True&amp;isModal=False" TargetMode="External"/><Relationship Id="rId467" Type="http://schemas.openxmlformats.org/officeDocument/2006/relationships/hyperlink" Target="https://community.secop.gov.co/Public/Tendering/OpportunityDetail/Index?noticeUID=CO1.NTC.5098858&amp;isFromPublicArea=True&amp;isModal=False" TargetMode="External"/><Relationship Id="rId271" Type="http://schemas.openxmlformats.org/officeDocument/2006/relationships/hyperlink" Target="mailto:whas@live.com" TargetMode="External"/><Relationship Id="rId24" Type="http://schemas.openxmlformats.org/officeDocument/2006/relationships/hyperlink" Target="mailto:luzadriana1025@hotmail.com" TargetMode="External"/><Relationship Id="rId66" Type="http://schemas.openxmlformats.org/officeDocument/2006/relationships/hyperlink" Target="https://community.secop.gov.co/Public/Tendering/OpportunityDetail/Index?noticeUID=CO1.NTC.3807069&amp;isFromPublicArea=True&amp;isModal=False" TargetMode="External"/><Relationship Id="rId131" Type="http://schemas.openxmlformats.org/officeDocument/2006/relationships/hyperlink" Target="https://community.secop.gov.co/Public/Tendering/OpportunityDetail/Index?noticeUID=CO1.NTC.3914129&amp;isFromPublicArea=True&amp;isModal=False" TargetMode="External"/><Relationship Id="rId327" Type="http://schemas.openxmlformats.org/officeDocument/2006/relationships/hyperlink" Target="mailto:julianparra_05@hotmail.com" TargetMode="External"/><Relationship Id="rId369" Type="http://schemas.openxmlformats.org/officeDocument/2006/relationships/hyperlink" Target="https://community.secop.gov.co/Public/Tendering/OpportunityDetail/Index?noticeUID=CO1.NTC.4779003&amp;isFromPublicArea=True&amp;isModal=False" TargetMode="External"/><Relationship Id="rId534" Type="http://schemas.openxmlformats.org/officeDocument/2006/relationships/hyperlink" Target="https://community.secop.gov.co/Public/Tendering/OpportunityDetail/Index?noticeUID=CO1.NTC.5354746&amp;isFromPublicArea=True&amp;isModal=False" TargetMode="External"/><Relationship Id="rId576" Type="http://schemas.openxmlformats.org/officeDocument/2006/relationships/hyperlink" Target="https://community.secop.gov.co/Public/Common/GoogleReCaptcha/Index?previousUrl=https%3a%2f%2fcommunity.secop.gov.co%2fPublic%2fTendering%2fOpportunityDetail%2fIndex%3fnoticeUID%3dCO1.NTC.5368256%26isFromPublicArea%3dTrue%26isModal%3dFalse" TargetMode="External"/><Relationship Id="rId173" Type="http://schemas.openxmlformats.org/officeDocument/2006/relationships/hyperlink" Target="mailto:natharopero04@gmail.com" TargetMode="External"/><Relationship Id="rId229" Type="http://schemas.openxmlformats.org/officeDocument/2006/relationships/hyperlink" Target="mailto:daniela.duartearq@gmail.com" TargetMode="External"/><Relationship Id="rId380" Type="http://schemas.openxmlformats.org/officeDocument/2006/relationships/hyperlink" Target="https://community.secop.gov.co/Public/Tendering/OpportunityDetail/Index?noticeUID=CO1.NTC.4778974&amp;isFromPublicArea=True&amp;isModal=False" TargetMode="External"/><Relationship Id="rId436" Type="http://schemas.openxmlformats.org/officeDocument/2006/relationships/hyperlink" Target="mailto:edwinharveygl@hotmail.com" TargetMode="External"/><Relationship Id="rId601" Type="http://schemas.openxmlformats.org/officeDocument/2006/relationships/hyperlink" Target="https://community.secop.gov.co/Public/Tendering/OpportunityDetail/Index?noticeUID=CO1.NTC.4676471&amp;isFromPublicArea=True&amp;isModal=False" TargetMode="External"/><Relationship Id="rId240" Type="http://schemas.openxmlformats.org/officeDocument/2006/relationships/hyperlink" Target="mailto:wolfkike@hotmail.com" TargetMode="External"/><Relationship Id="rId478" Type="http://schemas.openxmlformats.org/officeDocument/2006/relationships/hyperlink" Target="mailto:mathagarcia87@hotmail.com" TargetMode="External"/><Relationship Id="rId35" Type="http://schemas.openxmlformats.org/officeDocument/2006/relationships/hyperlink" Target="https://community.secop.gov.co/Public/Tendering/OpportunityDetail/Index?noticeUID=CO1.NTC.3780266&amp;isFromPublicArea=True&amp;isModal=False" TargetMode="External"/><Relationship Id="rId77" Type="http://schemas.openxmlformats.org/officeDocument/2006/relationships/hyperlink" Target="https://community.secop.gov.co/Public/Tendering/OpportunityDetail/Index?noticeUID=CO1.NTC.3857579&amp;isFromPublicArea=True&amp;isModal=False" TargetMode="External"/><Relationship Id="rId100" Type="http://schemas.openxmlformats.org/officeDocument/2006/relationships/hyperlink" Target="https://community.secop.gov.co/Public/Tendering/OpportunityDetail/Index?noticeUID=CO1.NTC.3877650&amp;isFromPublicArea=True&amp;isModal=False" TargetMode="External"/><Relationship Id="rId282" Type="http://schemas.openxmlformats.org/officeDocument/2006/relationships/hyperlink" Target="https://community.secop.gov.co/Public/Tendering/OpportunityDetail/Index?noticeUID=CO1.NTC.4649845&amp;isFromPublicArea=True&amp;isModal=False" TargetMode="External"/><Relationship Id="rId338" Type="http://schemas.openxmlformats.org/officeDocument/2006/relationships/hyperlink" Target="mailto:mauro1822arpe@outlook.es" TargetMode="External"/><Relationship Id="rId503" Type="http://schemas.openxmlformats.org/officeDocument/2006/relationships/hyperlink" Target="mailto:cesaralarcon1975@gmail.com" TargetMode="External"/><Relationship Id="rId545" Type="http://schemas.openxmlformats.org/officeDocument/2006/relationships/hyperlink" Target="https://community.secop.gov.co/Public/Tendering/OpportunityDetail/Index?noticeUID=CO1.NTC.5358269&amp;isFromPublicArea=True&amp;isModal=False" TargetMode="External"/><Relationship Id="rId587" Type="http://schemas.openxmlformats.org/officeDocument/2006/relationships/hyperlink" Target="mailto:uancamiloherrera771@gmail.com" TargetMode="External"/><Relationship Id="rId8" Type="http://schemas.openxmlformats.org/officeDocument/2006/relationships/hyperlink" Target="https://community.secop.gov.co/Public/Tendering/OpportunityDetail/Index?noticeUID=CO1.NTC.3759781&amp;isFromPublicArea=True&amp;isModal=False" TargetMode="External"/><Relationship Id="rId142" Type="http://schemas.openxmlformats.org/officeDocument/2006/relationships/hyperlink" Target="mailto:lauraa.morenom@gmail.com" TargetMode="External"/><Relationship Id="rId184" Type="http://schemas.openxmlformats.org/officeDocument/2006/relationships/hyperlink" Target="mailto:sergiopovedaleon@gmail.com" TargetMode="External"/><Relationship Id="rId391" Type="http://schemas.openxmlformats.org/officeDocument/2006/relationships/hyperlink" Target="https://community.secop.gov.co/Public/Tendering/OpportunityDetail/Index?noticeUID=CO1.NTC.4841017&amp;isFromPublicArea=True&amp;isModal=False" TargetMode="External"/><Relationship Id="rId405" Type="http://schemas.openxmlformats.org/officeDocument/2006/relationships/hyperlink" Target="mailto:alejo32173@gmail.com" TargetMode="External"/><Relationship Id="rId447" Type="http://schemas.openxmlformats.org/officeDocument/2006/relationships/hyperlink" Target="https://community.secop.gov.co/Public/Tendering/OpportunityDetail/Index?noticeUID=CO1.NTC.5001819&amp;isFromPublicArea=True&amp;isModal=False" TargetMode="External"/><Relationship Id="rId612" Type="http://schemas.openxmlformats.org/officeDocument/2006/relationships/hyperlink" Target="https://www.secop.gov.co/CO1BusinessLine/Tendering/ProcedureEdit/View?docUniqueIdentifier=CO1.REQ.4322918&amp;prevCtxLbl=Proceso&amp;prevCtxUrl=https%3a%2f%2fwww.secop.gov.co%3a443%2fCO1BusinessLine%2fTendering%2fBuyerWorkArea%2fIndex%3fdocUniqueIdentifier%3dCO1.BDOS.4224115" TargetMode="External"/><Relationship Id="rId251" Type="http://schemas.openxmlformats.org/officeDocument/2006/relationships/hyperlink" Target="mailto:cmingambiental@gmail.com" TargetMode="External"/><Relationship Id="rId489" Type="http://schemas.openxmlformats.org/officeDocument/2006/relationships/hyperlink" Target="https://community.secop.gov.co/Public/Tendering/OpportunityDetail/Index?noticeUID=CO1.NTC.5243592&amp;isFromPublicArea=True&amp;isModal=False" TargetMode="External"/><Relationship Id="rId46" Type="http://schemas.openxmlformats.org/officeDocument/2006/relationships/hyperlink" Target="https://community.secop.gov.co/Public/Tendering/OpportunityDetail/Index?noticeUID=CO1.NTC.3787708&amp;isFromPublicArea=True&amp;isModal=False" TargetMode="External"/><Relationship Id="rId293" Type="http://schemas.openxmlformats.org/officeDocument/2006/relationships/hyperlink" Target="https://community.secop.gov.co/Public/Tendering/OpportunityDetail/Index?noticeUID=CO1.NTC.4516553&amp;isFromPublicArea=True&amp;isModal=False" TargetMode="External"/><Relationship Id="rId307" Type="http://schemas.openxmlformats.org/officeDocument/2006/relationships/hyperlink" Target="mailto:luzadriana1025@hotmail.com" TargetMode="External"/><Relationship Id="rId349" Type="http://schemas.openxmlformats.org/officeDocument/2006/relationships/hyperlink" Target="https://community.secop.gov.co/Public/Tendering/OpportunityDetail/Index?noticeUID=CO1.NTC.4762454&amp;isFromPublicArea=True&amp;isModal=False" TargetMode="External"/><Relationship Id="rId514" Type="http://schemas.openxmlformats.org/officeDocument/2006/relationships/hyperlink" Target="https://community.secop.gov.co/Public/Tendering/OpportunityDetail/Index?noticeUID=CO1.NTC.5279735&amp;isFromPublicArea=True&amp;isModal=False" TargetMode="External"/><Relationship Id="rId556" Type="http://schemas.openxmlformats.org/officeDocument/2006/relationships/hyperlink" Target="mailto:gutierrezgm@gmail.com" TargetMode="External"/><Relationship Id="rId88" Type="http://schemas.openxmlformats.org/officeDocument/2006/relationships/hyperlink" Target="https://community.secop.gov.co/Public/Tendering/OpportunityDetail/Index?noticeUID=CO1.NTC.3831436&amp;isFromPublicArea=True&amp;isModal=False" TargetMode="External"/><Relationship Id="rId111" Type="http://schemas.openxmlformats.org/officeDocument/2006/relationships/hyperlink" Target="mailto:Javierguzman7124@gmail.com" TargetMode="External"/><Relationship Id="rId153" Type="http://schemas.openxmlformats.org/officeDocument/2006/relationships/hyperlink" Target="mailto:gmarfaraco@gmail.com" TargetMode="External"/><Relationship Id="rId195" Type="http://schemas.openxmlformats.org/officeDocument/2006/relationships/hyperlink" Target="mailto:CARLOSPRODIGO@HOTMAIL.COM" TargetMode="External"/><Relationship Id="rId209" Type="http://schemas.openxmlformats.org/officeDocument/2006/relationships/hyperlink" Target="mailto:BRAYANGV119@GMAIL.COM" TargetMode="External"/><Relationship Id="rId360" Type="http://schemas.openxmlformats.org/officeDocument/2006/relationships/hyperlink" Target="https://community.secop.gov.co/Public/Tendering/OpportunityDetail/Index?noticeUID=CO1.NTC.4771725&amp;isFromPublicArea=True&amp;isModal=False" TargetMode="External"/><Relationship Id="rId416" Type="http://schemas.openxmlformats.org/officeDocument/2006/relationships/hyperlink" Target="https://community.secop.gov.co/Public/Tendering/OpportunityDetail/Index?noticeUID=CO1.NTC.4955829&amp;isFromPublicArea=True&amp;isModal=False" TargetMode="External"/><Relationship Id="rId598" Type="http://schemas.openxmlformats.org/officeDocument/2006/relationships/hyperlink" Target="https://community.secop.gov.co/Public/Tendering/OpportunityDetail/Index?noticeUID=CO1.NTC.3998024&amp;isFromPublicArea=True&amp;isModal=False" TargetMode="External"/><Relationship Id="rId220" Type="http://schemas.openxmlformats.org/officeDocument/2006/relationships/hyperlink" Target="mailto:elecomelevatorcomponentsas@gmail.com" TargetMode="External"/><Relationship Id="rId458" Type="http://schemas.openxmlformats.org/officeDocument/2006/relationships/hyperlink" Target="https://community.secop.gov.co/Public/Tendering/OpportunityDetail/Index?noticeUID=CO1.NTC.5032499&amp;isFromPublicArea=True&amp;isModal=False" TargetMode="External"/><Relationship Id="rId623" Type="http://schemas.openxmlformats.org/officeDocument/2006/relationships/hyperlink" Target="mailto:sanchezpapagayol@gmail.com" TargetMode="External"/><Relationship Id="rId15" Type="http://schemas.openxmlformats.org/officeDocument/2006/relationships/hyperlink" Target="https://community.secop.gov.co/Public/Tendering/OpportunityDetail/Index?noticeUID=CO1.NTC.3758501&amp;isFromPublicArea=True&amp;isModal=False" TargetMode="External"/><Relationship Id="rId57" Type="http://schemas.openxmlformats.org/officeDocument/2006/relationships/hyperlink" Target="https://community.secop.gov.co/Public/Tendering/OpportunityDetail/Index?noticeUID=CO1.NTC.3802908&amp;isFromPublicArea=True&amp;isModal=False" TargetMode="External"/><Relationship Id="rId262" Type="http://schemas.openxmlformats.org/officeDocument/2006/relationships/hyperlink" Target="mailto:nancyvivihernandez@hotmail.com" TargetMode="External"/><Relationship Id="rId318" Type="http://schemas.openxmlformats.org/officeDocument/2006/relationships/hyperlink" Target="mailto:ecodesfundacion@gmail.com" TargetMode="External"/><Relationship Id="rId525" Type="http://schemas.openxmlformats.org/officeDocument/2006/relationships/hyperlink" Target="mailto:lemante2012@gmail.com" TargetMode="External"/><Relationship Id="rId567" Type="http://schemas.openxmlformats.org/officeDocument/2006/relationships/hyperlink" Target="mailto:heidyy0424@gmail.com" TargetMode="External"/><Relationship Id="rId99" Type="http://schemas.openxmlformats.org/officeDocument/2006/relationships/hyperlink" Target="https://community.secop.gov.co/Public/Tendering/OpportunityDetail/Index?noticeUID=CO1.NTC.3856435&amp;isFromPublicArea=True&amp;isModal=False" TargetMode="External"/><Relationship Id="rId122" Type="http://schemas.openxmlformats.org/officeDocument/2006/relationships/hyperlink" Target="mailto:sebastianbravoz9c@gmail.com" TargetMode="External"/><Relationship Id="rId164" Type="http://schemas.openxmlformats.org/officeDocument/2006/relationships/hyperlink" Target="https://community.secop.gov.co/Public/Tendering/OpportunityDetail/Index?noticeUID=CO1.NTC.4166130&amp;isFromPublicArea=True&amp;isModal=False" TargetMode="External"/><Relationship Id="rId371" Type="http://schemas.openxmlformats.org/officeDocument/2006/relationships/hyperlink" Target="https://community.secop.gov.co/Public/Tendering/OpportunityDetail/Index?noticeUID=CO1.NTC.4779045&amp;isFromPublicArea=True&amp;isModal=False" TargetMode="External"/><Relationship Id="rId427" Type="http://schemas.openxmlformats.org/officeDocument/2006/relationships/hyperlink" Target="https://community.secop.gov.co/Public/Tendering/OpportunityDetail/Index?noticeUID=CO1.NTC.4982370&amp;isFromPublicArea=True&amp;isModal=False" TargetMode="External"/><Relationship Id="rId469" Type="http://schemas.openxmlformats.org/officeDocument/2006/relationships/hyperlink" Target="mailto:yolimalopezforero@gmail.com" TargetMode="External"/><Relationship Id="rId26" Type="http://schemas.openxmlformats.org/officeDocument/2006/relationships/hyperlink" Target="mailto:andrea.solano1229@gmail.com" TargetMode="External"/><Relationship Id="rId231" Type="http://schemas.openxmlformats.org/officeDocument/2006/relationships/hyperlink" Target="mailto:Rubianoosusana@gmail.com" TargetMode="External"/><Relationship Id="rId273" Type="http://schemas.openxmlformats.org/officeDocument/2006/relationships/hyperlink" Target="mailto:maxime@hotmail.es" TargetMode="External"/><Relationship Id="rId329" Type="http://schemas.openxmlformats.org/officeDocument/2006/relationships/hyperlink" Target="mailto:jjmp71@hotmail.com" TargetMode="External"/><Relationship Id="rId480" Type="http://schemas.openxmlformats.org/officeDocument/2006/relationships/hyperlink" Target="https://community.secop.gov.co/Public/Tendering/OpportunityDetail/Index?noticeUID=CO1.NTC.5229152&amp;isFromPublicArea=True&amp;isModal=False" TargetMode="External"/><Relationship Id="rId536" Type="http://schemas.openxmlformats.org/officeDocument/2006/relationships/hyperlink" Target="https://community.secop.gov.co/Public/Tendering/OpportunityDetail/Index?noticeUID=CO1.NTC.5173471&amp;isFromPublicArea=True&amp;isModal=False" TargetMode="External"/><Relationship Id="rId68" Type="http://schemas.openxmlformats.org/officeDocument/2006/relationships/hyperlink" Target="https://community.secop.gov.co/Public/Tendering/OpportunityDetail/Index?noticeUID=CO1.NTC.3819843&amp;isFromPublicArea=True&amp;isModal=False" TargetMode="External"/><Relationship Id="rId133" Type="http://schemas.openxmlformats.org/officeDocument/2006/relationships/hyperlink" Target="https://community.secop.gov.co/Public/Tendering/OpportunityDetail/Index?noticeUID=CO1.NTC.3950810&amp;isFromPublicArea=True&amp;isModal=False" TargetMode="External"/><Relationship Id="rId175" Type="http://schemas.openxmlformats.org/officeDocument/2006/relationships/hyperlink" Target="mailto:nata18rubiio@gmail.com" TargetMode="External"/><Relationship Id="rId340" Type="http://schemas.openxmlformats.org/officeDocument/2006/relationships/hyperlink" Target="mailto:giovanny.camacho.gomez@gmail.com" TargetMode="External"/><Relationship Id="rId578" Type="http://schemas.openxmlformats.org/officeDocument/2006/relationships/hyperlink" Target="https://community.secop.gov.co/Public/Common/GoogleReCaptcha/Index?previousUrl=https%3a%2f%2fcommunity.secop.gov.co%2fPublic%2fTendering%2fOpportunityDetail%2fIndex%3fnoticeUID%3dCO1.NTC.5368405%26isFromPublicArea%3dTrue%26isModal%3dFalse" TargetMode="External"/><Relationship Id="rId200" Type="http://schemas.openxmlformats.org/officeDocument/2006/relationships/hyperlink" Target="mailto:neiraguerrerosuministros@hotmail.com" TargetMode="External"/><Relationship Id="rId382" Type="http://schemas.openxmlformats.org/officeDocument/2006/relationships/hyperlink" Target="https://community.secop.gov.co/Public/Tendering/OpportunityDetail/Index?noticeUID=CO1.NTC.4779058&amp;isFromPublicArea=True&amp;isModal=False" TargetMode="External"/><Relationship Id="rId438" Type="http://schemas.openxmlformats.org/officeDocument/2006/relationships/hyperlink" Target="https://community.secop.gov.co/Public/Tendering/OpportunityDetail/Index?noticeUID=CO1.NTC.5002221&amp;isFromPublicArea=True&amp;isModal=False" TargetMode="External"/><Relationship Id="rId603" Type="http://schemas.openxmlformats.org/officeDocument/2006/relationships/hyperlink" Target="https://community.secop.gov.co/Public/Tendering/OpportunityDetail/Index?noticeUID=CO1.NTC.5173471&amp;isFromPublicArea=True&amp;isModal=False" TargetMode="External"/><Relationship Id="rId242" Type="http://schemas.openxmlformats.org/officeDocument/2006/relationships/hyperlink" Target="mailto:ramirooj1964@gmail.com" TargetMode="External"/><Relationship Id="rId284" Type="http://schemas.openxmlformats.org/officeDocument/2006/relationships/hyperlink" Target="https://community.secop.gov.co/Public/Tendering/OpportunityDetail/Index?noticeUID=CO1.NTC.4664798&amp;isFromPublicArea=True&amp;isModal=False" TargetMode="External"/><Relationship Id="rId491" Type="http://schemas.openxmlformats.org/officeDocument/2006/relationships/hyperlink" Target="https://community.secop.gov.co/Public/Tendering/OpportunityDetail/Index?noticeUID=CO1.NTC.5239611&amp;isFromPublicArea=True&amp;isModal=False" TargetMode="External"/><Relationship Id="rId505" Type="http://schemas.openxmlformats.org/officeDocument/2006/relationships/hyperlink" Target="https://community.secop.gov.co/Public/Tendering/OpportunityDetail/Index?noticeUID=CO1.NTC.5257243&amp;isFromPublicArea=True&amp;isModal=False" TargetMode="External"/><Relationship Id="rId37" Type="http://schemas.openxmlformats.org/officeDocument/2006/relationships/hyperlink" Target="https://community.secop.gov.co/Public/Tendering/OpportunityDetail/Index?noticeUID=CO1.NTC.3757691&amp;isFromPublicArea=True&amp;isModal=False" TargetMode="External"/><Relationship Id="rId79" Type="http://schemas.openxmlformats.org/officeDocument/2006/relationships/hyperlink" Target="https://community.secop.gov.co/Public/Tendering/OpportunityDetail/Index?noticeUID=CO1.NTC.3821677&amp;isFromPublicArea=True&amp;isModal=False" TargetMode="External"/><Relationship Id="rId102" Type="http://schemas.openxmlformats.org/officeDocument/2006/relationships/hyperlink" Target="https://community.secop.gov.co/Public/Tendering/OpportunityDetail/Index?noticeUID=CO1.NTC.3878218&amp;isFromPublicArea=True&amp;isModal=False" TargetMode="External"/><Relationship Id="rId144" Type="http://schemas.openxmlformats.org/officeDocument/2006/relationships/hyperlink" Target="mailto:snmorag@gmail.com" TargetMode="External"/><Relationship Id="rId547" Type="http://schemas.openxmlformats.org/officeDocument/2006/relationships/hyperlink" Target="https://community.secop.gov.co/Public/Tendering/OpportunityDetail/Index?noticeUID=CO1.NTC.5359360&amp;isFromPublicArea=True&amp;isModal=False" TargetMode="External"/><Relationship Id="rId589" Type="http://schemas.openxmlformats.org/officeDocument/2006/relationships/hyperlink" Target="mailto:admonedilbertomateus@gmail.com" TargetMode="External"/><Relationship Id="rId90" Type="http://schemas.openxmlformats.org/officeDocument/2006/relationships/hyperlink" Target="https://community.secop.gov.co/Public/Tendering/OpportunityDetail/Index?noticeUID=CO1.NTC.3892811&amp;isFromPublicArea=True&amp;isModal=False" TargetMode="External"/><Relationship Id="rId186" Type="http://schemas.openxmlformats.org/officeDocument/2006/relationships/hyperlink" Target="mailto:JJMP71@GMAIL.COM" TargetMode="External"/><Relationship Id="rId351" Type="http://schemas.openxmlformats.org/officeDocument/2006/relationships/hyperlink" Target="https://community.secop.gov.co/Public/Tendering/OpportunityDetail/Index?noticeUID=CO1.NTC.4766238&amp;isFromPublicArea=True&amp;isModal=False" TargetMode="External"/><Relationship Id="rId393" Type="http://schemas.openxmlformats.org/officeDocument/2006/relationships/hyperlink" Target="https://community.secop.gov.co/Public/Tendering/OpportunityDetail/Index?noticeUID=CO1.NTC.4840827&amp;isFromPublicArea=True&amp;isModal=False" TargetMode="External"/><Relationship Id="rId407" Type="http://schemas.openxmlformats.org/officeDocument/2006/relationships/hyperlink" Target="https://community.secop.gov.co/Public/Common/GoogleReCaptcha/Index?previousUrl=https%3a%2f%2fcommunity.secop.gov.co%2fPublic%2fTendering%2fOpportunityDetail%2fIndex%3fnoticeUID%3dCO1.NTC.4856873%26isFromPublicArea%3dTrue%26isModal%3dFalse" TargetMode="External"/><Relationship Id="rId449" Type="http://schemas.openxmlformats.org/officeDocument/2006/relationships/hyperlink" Target="https://community.secop.gov.co/Public/Tendering/OpportunityDetail/Index?noticeUID=CO1.NTC.5012196&amp;isFromPublicArea=True&amp;isModal=False" TargetMode="External"/><Relationship Id="rId614" Type="http://schemas.openxmlformats.org/officeDocument/2006/relationships/hyperlink" Target="https://www.secop.gov.co/CO1BusinessLine/Tendering/ProcedureEdit/View?docUniqueIdentifier=CO1.REQ.4424777&amp;prevCtxLbl=Proceso&amp;prevCtxUrl=https%3a%2f%2fwww.secop.gov.co%3a443%2fCO1BusinessLine%2fTendering%2fBuyerWorkArea%2fIndex%3fdocUniqueIdentifier%3dCO1.BDOS.4324577" TargetMode="External"/><Relationship Id="rId211" Type="http://schemas.openxmlformats.org/officeDocument/2006/relationships/hyperlink" Target="mailto:marcelar5@hotmail.com" TargetMode="External"/><Relationship Id="rId253" Type="http://schemas.openxmlformats.org/officeDocument/2006/relationships/hyperlink" Target="mailto:luisa.luque28@gmail.com" TargetMode="External"/><Relationship Id="rId295" Type="http://schemas.openxmlformats.org/officeDocument/2006/relationships/hyperlink" Target="mailto:gilmarcuestapalacios@gmail.com" TargetMode="External"/><Relationship Id="rId309" Type="http://schemas.openxmlformats.org/officeDocument/2006/relationships/hyperlink" Target="mailto:chmperez13@gmail.com" TargetMode="External"/><Relationship Id="rId460" Type="http://schemas.openxmlformats.org/officeDocument/2006/relationships/hyperlink" Target="mailto:arleytabares28@gmail.com" TargetMode="External"/><Relationship Id="rId516" Type="http://schemas.openxmlformats.org/officeDocument/2006/relationships/hyperlink" Target="https://community.secop.gov.co/Public/Tendering/OpportunityDetail/Index?noticeUID=CO1.NTC.5290796&amp;isFromPublicArea=True&amp;isModal=False" TargetMode="External"/><Relationship Id="rId48" Type="http://schemas.openxmlformats.org/officeDocument/2006/relationships/hyperlink" Target="https://community.secop.gov.co/Public/Tendering/OpportunityDetail/Index?noticeUID=CO1.NTC.3788045&amp;isFromPublicArea=True&amp;isModal=False" TargetMode="External"/><Relationship Id="rId113" Type="http://schemas.openxmlformats.org/officeDocument/2006/relationships/hyperlink" Target="mailto:jerojashe@gmail.com" TargetMode="External"/><Relationship Id="rId320" Type="http://schemas.openxmlformats.org/officeDocument/2006/relationships/hyperlink" Target="mailto:angela.van86@gmail.com" TargetMode="External"/><Relationship Id="rId558" Type="http://schemas.openxmlformats.org/officeDocument/2006/relationships/hyperlink" Target="mailto:lissra@gmail.com" TargetMode="External"/><Relationship Id="rId155" Type="http://schemas.openxmlformats.org/officeDocument/2006/relationships/hyperlink" Target="https://community.secop.gov.co/Public/Tendering/OpportunityDetail/Index?noticeUID=CO1.NTC.4069606&amp;isFromPublicArea=True&amp;isModal=False" TargetMode="External"/><Relationship Id="rId197" Type="http://schemas.openxmlformats.org/officeDocument/2006/relationships/hyperlink" Target="mailto:Edwinharveygl@hotmail.com" TargetMode="External"/><Relationship Id="rId362" Type="http://schemas.openxmlformats.org/officeDocument/2006/relationships/hyperlink" Target="https://community.secop.gov.co/Public/Tendering/OpportunityDetail/Index?noticeUID=CO1.NTC.4778693&amp;isFromPublicArea=True&amp;isModal=False" TargetMode="External"/><Relationship Id="rId418" Type="http://schemas.openxmlformats.org/officeDocument/2006/relationships/hyperlink" Target="mailto:tati.leal25@gmail.com" TargetMode="External"/><Relationship Id="rId625" Type="http://schemas.openxmlformats.org/officeDocument/2006/relationships/hyperlink" Target="https://community.secop.gov.co/Public/Tendering/OpportunityDetail/Index?noticeUID=CO1.NTC.3831436&amp;isFromPublicArea=True&amp;isModal=False" TargetMode="External"/><Relationship Id="rId222" Type="http://schemas.openxmlformats.org/officeDocument/2006/relationships/hyperlink" Target="mailto:contabilidadboxtool@gmail.com" TargetMode="External"/><Relationship Id="rId264" Type="http://schemas.openxmlformats.org/officeDocument/2006/relationships/hyperlink" Target="mailto:moisesgomez12@hotmail.com" TargetMode="External"/><Relationship Id="rId471" Type="http://schemas.openxmlformats.org/officeDocument/2006/relationships/hyperlink" Target="https://community.secop.gov.co/Public/Tendering/OpportunityDetail/Index?noticeUID=CO1.NTC.5112253&amp;isFromPublicArea=True&amp;isModal=False" TargetMode="External"/><Relationship Id="rId17" Type="http://schemas.openxmlformats.org/officeDocument/2006/relationships/hyperlink" Target="https://community.secop.gov.co/Public/Tendering/OpportunityDetail/Index?noticeUID=CO1.NTC.3758213&amp;isFromPublicArea=True&amp;isModal=False" TargetMode="External"/><Relationship Id="rId59" Type="http://schemas.openxmlformats.org/officeDocument/2006/relationships/hyperlink" Target="https://community.secop.gov.co/Public/Tendering/OpportunityDetail/Index?noticeUID=CO1.NTC.3807662&amp;isFromPublicArea=True&amp;isModal=False" TargetMode="External"/><Relationship Id="rId124" Type="http://schemas.openxmlformats.org/officeDocument/2006/relationships/hyperlink" Target="https://community.secop.gov.co/Public/Tendering/OpportunityDetail/Index?noticeUID=CO1.NTC.3856056&amp;isFromPublicArea=True&amp;isModal=False" TargetMode="External"/><Relationship Id="rId527" Type="http://schemas.openxmlformats.org/officeDocument/2006/relationships/hyperlink" Target="mailto:hugoalejandroom@hotmail.com" TargetMode="External"/><Relationship Id="rId569" Type="http://schemas.openxmlformats.org/officeDocument/2006/relationships/hyperlink" Target="https://community.secop.gov.co/Public/Tendering/OpportunityDetail/Index?noticeUID=CO1.NTC.5316520&amp;isFromPublicArea=True&amp;isModal=False" TargetMode="External"/><Relationship Id="rId70" Type="http://schemas.openxmlformats.org/officeDocument/2006/relationships/hyperlink" Target="https://community.secop.gov.co/Public/Tendering/OpportunityDetail/Index?noticeUID=CO1.NTC.3823712&amp;isFromPublicArea=True&amp;isModal=False" TargetMode="External"/><Relationship Id="rId166" Type="http://schemas.openxmlformats.org/officeDocument/2006/relationships/hyperlink" Target="https://community.secop.gov.co/Public/Tendering/OpportunityDetail/Index?noticeUID=CO1.NTC.4141586&amp;isFromPublicArea=True&amp;isModal=False" TargetMode="External"/><Relationship Id="rId331" Type="http://schemas.openxmlformats.org/officeDocument/2006/relationships/hyperlink" Target="mailto:alejandramarinh01@gmail.com" TargetMode="External"/><Relationship Id="rId373" Type="http://schemas.openxmlformats.org/officeDocument/2006/relationships/hyperlink" Target="https://community.secop.gov.co/Public/Tendering/OpportunityDetail/Index?noticeUID=CO1.NTC.4779137&amp;isFromPublicArea=True&amp;isModal=False" TargetMode="External"/><Relationship Id="rId429" Type="http://schemas.openxmlformats.org/officeDocument/2006/relationships/hyperlink" Target="https://community.secop.gov.co/Public/Tendering/OpportunityDetail/Index?noticeUID=CO1.NTC.4971032&amp;isFromPublicArea=True&amp;isModal=False" TargetMode="External"/><Relationship Id="rId580" Type="http://schemas.openxmlformats.org/officeDocument/2006/relationships/hyperlink" Target="https://community.secop.gov.co/Public/Tendering/OpportunityDetail/Index?noticeUID=CO1.NTC.5319846&amp;isFromPublicArea=True&amp;isModal=False" TargetMode="External"/><Relationship Id="rId1" Type="http://schemas.openxmlformats.org/officeDocument/2006/relationships/hyperlink" Target="https://community.secop.gov.co/Public/Tendering/OpportunityDetail/Index?noticeUID=CO1.NTC.3753669&amp;isFromPublicArea=True&amp;isModal=False" TargetMode="External"/><Relationship Id="rId233" Type="http://schemas.openxmlformats.org/officeDocument/2006/relationships/hyperlink" Target="mailto:biciclicker@gmail.com" TargetMode="External"/><Relationship Id="rId440" Type="http://schemas.openxmlformats.org/officeDocument/2006/relationships/hyperlink" Target="https://community.secop.gov.co/Public/Tendering/OpportunityDetail/Index?noticeUID=CO1.NTC.5003021&amp;isFromPublicArea=True&amp;isModal=False" TargetMode="External"/><Relationship Id="rId28" Type="http://schemas.openxmlformats.org/officeDocument/2006/relationships/hyperlink" Target="https://community.secop.gov.co/Public/Tendering/OpportunityDetail/Index?noticeUID=CO1.NTC.3768594&amp;isFromPublicArea=True&amp;isModal=False" TargetMode="External"/><Relationship Id="rId275" Type="http://schemas.openxmlformats.org/officeDocument/2006/relationships/hyperlink" Target="https://community.secop.gov.co/Public/Tendering/OpportunityDetail/Index?noticeUID=CO1.NTC.4667602&amp;isFromPublicArea=True&amp;isModal=False" TargetMode="External"/><Relationship Id="rId300" Type="http://schemas.openxmlformats.org/officeDocument/2006/relationships/hyperlink" Target="https://community.secop.gov.co/Public/Tendering/OpportunityDetail/Index?noticeUID=CO1.NTC.4753508&amp;isFromPublicArea=True&amp;isModal=False" TargetMode="External"/><Relationship Id="rId482" Type="http://schemas.openxmlformats.org/officeDocument/2006/relationships/hyperlink" Target="mailto:luisafernandasalazarch@gmail.com" TargetMode="External"/><Relationship Id="rId538" Type="http://schemas.openxmlformats.org/officeDocument/2006/relationships/hyperlink" Target="https://community.secop.gov.co/Public/Tendering/OpportunityDetail/Index?noticeUID=CO1.NTC.5179591&amp;isFromPublicArea=True&amp;isModal=False" TargetMode="External"/><Relationship Id="rId81" Type="http://schemas.openxmlformats.org/officeDocument/2006/relationships/hyperlink" Target="https://community.secop.gov.co/Public/Tendering/OpportunityDetail/Index?noticeUID=CO1.NTC.3822008&amp;isFromPublicArea=True&amp;isModal=False" TargetMode="External"/><Relationship Id="rId135" Type="http://schemas.openxmlformats.org/officeDocument/2006/relationships/hyperlink" Target="https://community.secop.gov.co/Public/Tendering/OpportunityDetail/Index?noticeUID=CO1.NTC.3963581&amp;isFromPublicArea=True&amp;isModal=False" TargetMode="External"/><Relationship Id="rId177" Type="http://schemas.openxmlformats.org/officeDocument/2006/relationships/hyperlink" Target="mailto:everyara15@gmail.com" TargetMode="External"/><Relationship Id="rId342" Type="http://schemas.openxmlformats.org/officeDocument/2006/relationships/hyperlink" Target="mailto:andrea8718@hotmail.com" TargetMode="External"/><Relationship Id="rId384" Type="http://schemas.openxmlformats.org/officeDocument/2006/relationships/hyperlink" Target="https://community.secop.gov.co/Public/Tendering/OpportunityDetail/Index?noticeUID=CO1.NTC.4523137&amp;isFromPublicArea=True&amp;isModal=False" TargetMode="External"/><Relationship Id="rId591" Type="http://schemas.openxmlformats.org/officeDocument/2006/relationships/hyperlink" Target="mailto:victorlozada509@gmail.com" TargetMode="External"/><Relationship Id="rId605" Type="http://schemas.openxmlformats.org/officeDocument/2006/relationships/hyperlink" Target="https://community.secop.gov.co/Public/Tendering/OpportunityDetail/Index?noticeUID=CO1.NTC.5179591&amp;isFromPublicArea=True&amp;isModal=False" TargetMode="External"/><Relationship Id="rId202" Type="http://schemas.openxmlformats.org/officeDocument/2006/relationships/hyperlink" Target="mailto:deliaisabel7@yahoo.com" TargetMode="External"/><Relationship Id="rId244" Type="http://schemas.openxmlformats.org/officeDocument/2006/relationships/hyperlink" Target="https://community.secop.gov.co/Public/Tendering/OpportunityDetail/Index?noticeUID=CO1.NTC.4488378&amp;isFromPublicArea=True&amp;isModal=False" TargetMode="External"/><Relationship Id="rId39" Type="http://schemas.openxmlformats.org/officeDocument/2006/relationships/hyperlink" Target="https://community.secop.gov.co/Public/Tendering/OpportunityDetail/Index?noticeUID=CO1.NTC.3771233&amp;isFromPublicArea=True&amp;isModal=False" TargetMode="External"/><Relationship Id="rId286" Type="http://schemas.openxmlformats.org/officeDocument/2006/relationships/hyperlink" Target="mailto:directivosjac5nov@gmail.com" TargetMode="External"/><Relationship Id="rId451" Type="http://schemas.openxmlformats.org/officeDocument/2006/relationships/hyperlink" Target="https://www.colombiacompra.gov.co/tienda-virtual-del-estado-colombiano/ordenes-compra/111736" TargetMode="External"/><Relationship Id="rId493" Type="http://schemas.openxmlformats.org/officeDocument/2006/relationships/hyperlink" Target="https://community.secop.gov.co/Public/Tendering/OpportunityDetail/Index?noticeUID=CO1.NTC.5236221&amp;isFromPublicArea=True&amp;isModal=False" TargetMode="External"/><Relationship Id="rId507" Type="http://schemas.openxmlformats.org/officeDocument/2006/relationships/hyperlink" Target="mailto:ximena.ruedaa@hotmail.com" TargetMode="External"/><Relationship Id="rId549" Type="http://schemas.openxmlformats.org/officeDocument/2006/relationships/hyperlink" Target="https://community.secop.gov.co/Public/Tendering/OpportunityDetail/Index?noticeUID=CO1.NTC.5290797&amp;isFromPublicArea=True&amp;isModal=False" TargetMode="External"/><Relationship Id="rId50" Type="http://schemas.openxmlformats.org/officeDocument/2006/relationships/hyperlink" Target="https://community.secop.gov.co/Public/Tendering/OpportunityDetail/Index?noticeUID=CO1.NTC.3788513&amp;isFromPublicArea=True&amp;isModal=False" TargetMode="External"/><Relationship Id="rId104" Type="http://schemas.openxmlformats.org/officeDocument/2006/relationships/hyperlink" Target="https://community.secop.gov.co/Public/Tendering/OpportunityDetail/Index?noticeUID=CO1.NTC.3892297&amp;isFromPublicArea=True&amp;isModal=False" TargetMode="External"/><Relationship Id="rId146" Type="http://schemas.openxmlformats.org/officeDocument/2006/relationships/hyperlink" Target="mailto:jimenawilches@gmail.com" TargetMode="External"/><Relationship Id="rId188" Type="http://schemas.openxmlformats.org/officeDocument/2006/relationships/hyperlink" Target="https://community.secop.gov.co/Public/Tendering/OpportunityDetail/Index?noticeUID=CO1.NTC.4199479&amp;isFromPublicArea=True&amp;isModal=False" TargetMode="External"/><Relationship Id="rId311" Type="http://schemas.openxmlformats.org/officeDocument/2006/relationships/hyperlink" Target="mailto:carlosbojaca8817@hotmail.com" TargetMode="External"/><Relationship Id="rId353" Type="http://schemas.openxmlformats.org/officeDocument/2006/relationships/hyperlink" Target="https://community.secop.gov.co/Public/Tendering/OpportunityDetail/Index?noticeUID=CO1.NTC.4771567&amp;isFromPublicArea=True&amp;isModal=False" TargetMode="External"/><Relationship Id="rId395" Type="http://schemas.openxmlformats.org/officeDocument/2006/relationships/hyperlink" Target="https://community.secop.gov.co/Public/Tendering/OpportunityDetail/Index?noticeUID=CO1.NTC.4840742&amp;isFromPublicArea=True&amp;isModal=False" TargetMode="External"/><Relationship Id="rId409" Type="http://schemas.openxmlformats.org/officeDocument/2006/relationships/hyperlink" Target="https://community.secop.gov.co/Public/Tendering/OpportunityDetail/Index?noticeUID=CO1.NTC.4757961&amp;isFromPublicArea=True&amp;isModal=False" TargetMode="External"/><Relationship Id="rId560" Type="http://schemas.openxmlformats.org/officeDocument/2006/relationships/hyperlink" Target="mailto:diealemargom@gmail.com" TargetMode="External"/><Relationship Id="rId92" Type="http://schemas.openxmlformats.org/officeDocument/2006/relationships/hyperlink" Target="https://community.secop.gov.co/Public/Tendering/OpportunityDetail/Index?noticeUID=CO1.NTC.3830580&amp;isFromPublicArea=True&amp;isModal=False" TargetMode="External"/><Relationship Id="rId213" Type="http://schemas.openxmlformats.org/officeDocument/2006/relationships/hyperlink" Target="mailto:ADRICIFUENTES@GMAIL.COM" TargetMode="External"/><Relationship Id="rId420" Type="http://schemas.openxmlformats.org/officeDocument/2006/relationships/hyperlink" Target="mailto:nata18rubiio@gmail.com" TargetMode="External"/><Relationship Id="rId616" Type="http://schemas.openxmlformats.org/officeDocument/2006/relationships/hyperlink" Target="https://community.secop.gov.co/Public/Common/GoogleReCaptcha/Index?previousUrl=https%3a%2f%2fcommunity.secop.gov.co%2fPublic%2fTendering%2fOpportunityDetail%2fIndex%3fnoticeUID%3dCO1.NTC.4204021%26isFromPublicArea%3dTrue%26isModal%3dFalse" TargetMode="External"/><Relationship Id="rId255" Type="http://schemas.openxmlformats.org/officeDocument/2006/relationships/hyperlink" Target="mailto:josehh34@gmail.com" TargetMode="External"/><Relationship Id="rId297" Type="http://schemas.openxmlformats.org/officeDocument/2006/relationships/hyperlink" Target="https://community.secop.gov.co/Public/Tendering/OpportunityDetail/Index?noticeUID=CO1.NTC.4753408&amp;isFromPublicArea=True&amp;isModal=False" TargetMode="External"/><Relationship Id="rId462" Type="http://schemas.openxmlformats.org/officeDocument/2006/relationships/hyperlink" Target="https://community.secop.gov.co/Public/Tendering/OpportunityDetail/Index?noticeUID=CO1.NTC.5098503&amp;isFromPublicArea=True&amp;isModal=False" TargetMode="External"/><Relationship Id="rId518" Type="http://schemas.openxmlformats.org/officeDocument/2006/relationships/hyperlink" Target="https://community.secop.gov.co/Public/Tendering/OpportunityDetail/Index?noticeUID=CO1.NTC.5296267&amp;isFromPublicArea=True&amp;isModal=False" TargetMode="External"/><Relationship Id="rId115" Type="http://schemas.openxmlformats.org/officeDocument/2006/relationships/hyperlink" Target="mailto:jennymonch@hotmail.com" TargetMode="External"/><Relationship Id="rId157" Type="http://schemas.openxmlformats.org/officeDocument/2006/relationships/hyperlink" Target="https://community.secop.gov.co/Public/Tendering/OpportunityDetail/Index?noticeUID=CO1.NTC.4095339&amp;isFromPublicArea=True&amp;isModal=False" TargetMode="External"/><Relationship Id="rId322" Type="http://schemas.openxmlformats.org/officeDocument/2006/relationships/hyperlink" Target="mailto:jennymonch@hotmail.com" TargetMode="External"/><Relationship Id="rId364" Type="http://schemas.openxmlformats.org/officeDocument/2006/relationships/hyperlink" Target="https://community.secop.gov.co/Public/Tendering/OpportunityDetail/Index?noticeUID=CO1.NTC.4779145&amp;isFromPublicArea=True&amp;isModal=False" TargetMode="External"/><Relationship Id="rId61" Type="http://schemas.openxmlformats.org/officeDocument/2006/relationships/hyperlink" Target="https://community.secop.gov.co/Public/Tendering/OpportunityDetail/Index?noticeUID=CO1.NTC.3803094&amp;isFromPublicArea=True&amp;isModal=False" TargetMode="External"/><Relationship Id="rId199" Type="http://schemas.openxmlformats.org/officeDocument/2006/relationships/hyperlink" Target="mailto:Davidingcivil@gmail.com" TargetMode="External"/><Relationship Id="rId571" Type="http://schemas.openxmlformats.org/officeDocument/2006/relationships/hyperlink" Target="https://community.secop.gov.co/Public/Tendering/OpportunityDetail/Index?noticeUID=CO1.NTC.5368030&amp;isFromPublicArea=True&amp;isModal=False" TargetMode="External"/><Relationship Id="rId627" Type="http://schemas.openxmlformats.org/officeDocument/2006/relationships/printerSettings" Target="../printerSettings/printerSettings1.bin"/><Relationship Id="rId19" Type="http://schemas.openxmlformats.org/officeDocument/2006/relationships/hyperlink" Target="https://community.secop.gov.co/Public/Tendering/OpportunityDetail/Index?noticeUID=CO1.NTC.3767472&amp;isFromPublicArea=True&amp;isModal=False" TargetMode="External"/><Relationship Id="rId224" Type="http://schemas.openxmlformats.org/officeDocument/2006/relationships/hyperlink" Target="https://community.secop.gov.co/Public/Tendering/OpportunityDetail/Index?noticeUID=CO1.NTC.4299767&amp;isFromPublicArea=True&amp;isModal=False" TargetMode="External"/><Relationship Id="rId266" Type="http://schemas.openxmlformats.org/officeDocument/2006/relationships/hyperlink" Target="https://community.secop.gov.co/Public/Tendering/OpportunityDetail/Index?noticeUID=CO1.NTC.4664888&amp;isFromPublicArea=True&amp;isModal=False" TargetMode="External"/><Relationship Id="rId431" Type="http://schemas.openxmlformats.org/officeDocument/2006/relationships/hyperlink" Target="https://community.secop.gov.co/Public/Tendering/OpportunityDetail/Index?noticeUID=CO1.NTC.4986486&amp;isFromPublicArea=True&amp;isModal=False" TargetMode="External"/><Relationship Id="rId473" Type="http://schemas.openxmlformats.org/officeDocument/2006/relationships/hyperlink" Target="https://community.secop.gov.co/Public/Tendering/OpportunityDetail/Index?noticeUID=CO1.NTC.5112368&amp;isFromPublicArea=True&amp;isModal=False" TargetMode="External"/><Relationship Id="rId529" Type="http://schemas.openxmlformats.org/officeDocument/2006/relationships/hyperlink" Target="mailto:fundacion.fundesco@hotmail.com" TargetMode="External"/><Relationship Id="rId30" Type="http://schemas.openxmlformats.org/officeDocument/2006/relationships/hyperlink" Target="https://community.secop.gov.co/Public/Tendering/OpportunityDetail/Index?noticeUID=CO1.NTC.3773421&amp;isFromPublicArea=True&amp;isModal=False" TargetMode="External"/><Relationship Id="rId126" Type="http://schemas.openxmlformats.org/officeDocument/2006/relationships/hyperlink" Target="https://community.secop.gov.co/Public/Tendering/OpportunityDetail/Index?noticeUID=CO1.NTC.3950159&amp;isFromPublicArea=True&amp;isModal=False" TargetMode="External"/><Relationship Id="rId168" Type="http://schemas.openxmlformats.org/officeDocument/2006/relationships/hyperlink" Target="mailto:dandy969@hotmail.com" TargetMode="External"/><Relationship Id="rId333" Type="http://schemas.openxmlformats.org/officeDocument/2006/relationships/hyperlink" Target="mailto:maconybb@gmail.com" TargetMode="External"/><Relationship Id="rId540" Type="http://schemas.openxmlformats.org/officeDocument/2006/relationships/hyperlink" Target="https://community.secop.gov.co/Public/Tendering/OpportunityDetail/Index?noticeUID=CO1.NTC.5356225&amp;isFromPublicArea=True&amp;isModal=False" TargetMode="External"/><Relationship Id="rId72" Type="http://schemas.openxmlformats.org/officeDocument/2006/relationships/hyperlink" Target="https://community.secop.gov.co/Public/Tendering/OpportunityDetail/Index?noticeUID=CO1.NTC.3812604&amp;isFromPublicArea=True&amp;isModal=False" TargetMode="External"/><Relationship Id="rId375" Type="http://schemas.openxmlformats.org/officeDocument/2006/relationships/hyperlink" Target="https://community.secop.gov.co/Public/Tendering/OpportunityDetail/Index?noticeUID=CO1.NTC.4778968&amp;isFromPublicArea=True&amp;isModal=False" TargetMode="External"/><Relationship Id="rId582" Type="http://schemas.openxmlformats.org/officeDocument/2006/relationships/hyperlink" Target="https://community.secop.gov.co/Public/Tendering/OpportunityDetail/Index?noticeUID=CO1.NTC.5368501&amp;isFromPublicArea=True&amp;isModal=False" TargetMode="External"/><Relationship Id="rId3" Type="http://schemas.openxmlformats.org/officeDocument/2006/relationships/hyperlink" Target="https://community.secop.gov.co/Public/Tendering/OpportunityDetail/Index?noticeUID=CO1.NTC.3753680&amp;isFromPublicArea=True&amp;isModal=False" TargetMode="External"/><Relationship Id="rId235" Type="http://schemas.openxmlformats.org/officeDocument/2006/relationships/hyperlink" Target="mailto:procesosdecontratacion4@gmail.com" TargetMode="External"/><Relationship Id="rId277" Type="http://schemas.openxmlformats.org/officeDocument/2006/relationships/hyperlink" Target="https://community.secop.gov.co/Public/Tendering/OpportunityDetail/Index?noticeUID=CO1.NTC.4460430&amp;isFromPublicArea=True&amp;isModal=False" TargetMode="External"/><Relationship Id="rId400" Type="http://schemas.openxmlformats.org/officeDocument/2006/relationships/hyperlink" Target="https://community.secop.gov.co/Public/Tendering/OpportunityDetail/Index?noticeUID=CO1.NTC.4856501&amp;isFromPublicArea=True&amp;isModal=False" TargetMode="External"/><Relationship Id="rId442" Type="http://schemas.openxmlformats.org/officeDocument/2006/relationships/hyperlink" Target="https://community.secop.gov.co/Public/Tendering/OpportunityDetail/Index?noticeUID=CO1.NTC.5003127&amp;isFromPublicArea=True&amp;isModal=False" TargetMode="External"/><Relationship Id="rId484" Type="http://schemas.openxmlformats.org/officeDocument/2006/relationships/hyperlink" Target="mailto:dancy4@gmail.com" TargetMode="External"/><Relationship Id="rId137" Type="http://schemas.openxmlformats.org/officeDocument/2006/relationships/hyperlink" Target="https://community.secop.gov.co/Public/Tendering/OpportunityDetail/Index?noticeUID=CO1.NTC.4022987&amp;isFromPublicArea=True&amp;isModal=False" TargetMode="External"/><Relationship Id="rId302" Type="http://schemas.openxmlformats.org/officeDocument/2006/relationships/hyperlink" Target="https://community.secop.gov.co/Public/Tendering/OpportunityDetail/Index?noticeUID=CO1.NTC.4753099&amp;isFromPublicArea=True&amp;isModal=False" TargetMode="External"/><Relationship Id="rId344" Type="http://schemas.openxmlformats.org/officeDocument/2006/relationships/hyperlink" Target="mailto:carlosprodigo@hotmail.com" TargetMode="External"/><Relationship Id="rId41" Type="http://schemas.openxmlformats.org/officeDocument/2006/relationships/hyperlink" Target="https://community.secop.gov.co/Public/Tendering/OpportunityDetail/Index?noticeUID=CO1.NTC.3771956&amp;isFromPublicArea=True&amp;isModal=False" TargetMode="External"/><Relationship Id="rId83" Type="http://schemas.openxmlformats.org/officeDocument/2006/relationships/hyperlink" Target="https://community.secop.gov.co/Public/Tendering/OpportunityDetail/Index?noticeUID=CO1.NTC.3829479&amp;isFromPublicArea=True&amp;isModal=False" TargetMode="External"/><Relationship Id="rId179" Type="http://schemas.openxmlformats.org/officeDocument/2006/relationships/hyperlink" Target="mailto:mimurciac@hotmail.com" TargetMode="External"/><Relationship Id="rId386" Type="http://schemas.openxmlformats.org/officeDocument/2006/relationships/hyperlink" Target="mailto:acierto.e7sas@gmail.com" TargetMode="External"/><Relationship Id="rId551" Type="http://schemas.openxmlformats.org/officeDocument/2006/relationships/hyperlink" Target="https://community.secop.gov.co/Public/Tendering/OpportunityDetail/Index?noticeUID=CO1.NTC.5359263&amp;isFromPublicArea=True&amp;isModal=False" TargetMode="External"/><Relationship Id="rId593" Type="http://schemas.openxmlformats.org/officeDocument/2006/relationships/hyperlink" Target="mailto:jleniseconomista@gmail.com" TargetMode="External"/><Relationship Id="rId607" Type="http://schemas.openxmlformats.org/officeDocument/2006/relationships/hyperlink" Target="https://community.secop.gov.co/Public/Tendering/OpportunityDetail/Index?noticeUID=CO1.NTC.4782194&amp;isFromPublicArea=True&amp;isModal=False" TargetMode="External"/><Relationship Id="rId190" Type="http://schemas.openxmlformats.org/officeDocument/2006/relationships/hyperlink" Target="mailto:juantoniozafra@gmail.com" TargetMode="External"/><Relationship Id="rId204" Type="http://schemas.openxmlformats.org/officeDocument/2006/relationships/hyperlink" Target="mailto:amparotorrese@gmail.com" TargetMode="External"/><Relationship Id="rId246" Type="http://schemas.openxmlformats.org/officeDocument/2006/relationships/hyperlink" Target="https://community.secop.gov.co/Public/Tendering/OpportunityDetail/Index?noticeUID=CO1.NTC.4490408&amp;isFromPublicArea=True&amp;isModal=False" TargetMode="External"/><Relationship Id="rId288" Type="http://schemas.openxmlformats.org/officeDocument/2006/relationships/hyperlink" Target="mailto:graceguerrero1960@gmail.com" TargetMode="External"/><Relationship Id="rId411" Type="http://schemas.openxmlformats.org/officeDocument/2006/relationships/hyperlink" Target="https://community.secop.gov.co/Public/Tendering/OpportunityDetail/Index?noticeUID=CO1.NTC.4780190&amp;isFromPublicArea=True&amp;isModal=False" TargetMode="External"/><Relationship Id="rId453" Type="http://schemas.openxmlformats.org/officeDocument/2006/relationships/hyperlink" Target="mailto:ingrid.anzola@uniminuto.edu.co" TargetMode="External"/><Relationship Id="rId509" Type="http://schemas.openxmlformats.org/officeDocument/2006/relationships/hyperlink" Target="mailto:jtimberlake535@gmail.com" TargetMode="External"/><Relationship Id="rId106" Type="http://schemas.openxmlformats.org/officeDocument/2006/relationships/hyperlink" Target="mailto:rubencafuagudelo@gmail.com" TargetMode="External"/><Relationship Id="rId313" Type="http://schemas.openxmlformats.org/officeDocument/2006/relationships/hyperlink" Target="mailto:licitaciones@procivin.co" TargetMode="External"/><Relationship Id="rId495" Type="http://schemas.openxmlformats.org/officeDocument/2006/relationships/hyperlink" Target="https://community.secop.gov.co/Public/Tendering/OpportunityDetail/Index?noticeUID=CO1.NTC.5242515&amp;isFromPublicArea=True&amp;isModal=False" TargetMode="External"/><Relationship Id="rId10" Type="http://schemas.openxmlformats.org/officeDocument/2006/relationships/hyperlink" Target="https://community.secop.gov.co/Public/Tendering/OpportunityDetail/Index?noticeUID=CO1.NTC.3754228&amp;isFromPublicArea=True&amp;isModal=False" TargetMode="External"/><Relationship Id="rId52" Type="http://schemas.openxmlformats.org/officeDocument/2006/relationships/hyperlink" Target="https://community.secop.gov.co/Public/Tendering/OpportunityDetail/Index?noticeUID=CO1.NTC.3792387&amp;isFromPublicArea=True&amp;isModal=False" TargetMode="External"/><Relationship Id="rId94" Type="http://schemas.openxmlformats.org/officeDocument/2006/relationships/hyperlink" Target="https://community.secop.gov.co/Public/Tendering/OpportunityDetail/Index?noticeUID=CO1.NTC.3844831&amp;isFromPublicArea=True&amp;isModal=False" TargetMode="External"/><Relationship Id="rId148" Type="http://schemas.openxmlformats.org/officeDocument/2006/relationships/hyperlink" Target="mailto:camilocuellar9401c@gmail.com" TargetMode="External"/><Relationship Id="rId355" Type="http://schemas.openxmlformats.org/officeDocument/2006/relationships/hyperlink" Target="https://community.secop.gov.co/Public/Tendering/OpportunityDetail/Index?noticeUID=CO1.NTC.4778677&amp;isFromPublicArea=True&amp;isModal=False" TargetMode="External"/><Relationship Id="rId397" Type="http://schemas.openxmlformats.org/officeDocument/2006/relationships/hyperlink" Target="mailto:memphijo@gmail.com" TargetMode="External"/><Relationship Id="rId520" Type="http://schemas.openxmlformats.org/officeDocument/2006/relationships/hyperlink" Target="https://community.secop.gov.co/Public/Tendering/OpportunityDetail/Index?noticeUID=CO1.NTC.5315472&amp;isFromPublicArea=True&amp;isModal=False" TargetMode="External"/><Relationship Id="rId562" Type="http://schemas.openxmlformats.org/officeDocument/2006/relationships/hyperlink" Target="mailto:maosantana@hotmail.com" TargetMode="External"/><Relationship Id="rId618" Type="http://schemas.openxmlformats.org/officeDocument/2006/relationships/hyperlink" Target="https://community.secop.gov.co/Public/Tendering/OpportunityDetail/Index?noticeUID=CO1.NTC.4197324&amp;isFromPublicArea=True&amp;isModal=False" TargetMode="External"/><Relationship Id="rId215" Type="http://schemas.openxmlformats.org/officeDocument/2006/relationships/hyperlink" Target="https://community.secop.gov.co/Public/Tendering/OpportunityDetail/Index?noticeUID=CO1.NTC.4129239&amp;isFromPublicArea=True&amp;isModal=False" TargetMode="External"/><Relationship Id="rId257" Type="http://schemas.openxmlformats.org/officeDocument/2006/relationships/hyperlink" Target="mailto:robert.jakson@gmail.com" TargetMode="External"/><Relationship Id="rId422" Type="http://schemas.openxmlformats.org/officeDocument/2006/relationships/hyperlink" Target="https://community.secop.gov.co/Public/Tendering/OpportunityDetail/Index?noticeUID=CO1.NTC.4955750&amp;isFromPublicArea=True&amp;isModal=False" TargetMode="External"/><Relationship Id="rId464" Type="http://schemas.openxmlformats.org/officeDocument/2006/relationships/hyperlink" Target="https://community.secop.gov.co/Public/Tendering/OpportunityDetail/Index?noticeUID=CO1.NTC.5093887&amp;isFromPublicArea=True&amp;isModal=False" TargetMode="External"/><Relationship Id="rId299" Type="http://schemas.openxmlformats.org/officeDocument/2006/relationships/hyperlink" Target="mailto:prietojaime059@gmail.com" TargetMode="External"/><Relationship Id="rId63" Type="http://schemas.openxmlformats.org/officeDocument/2006/relationships/hyperlink" Target="https://community.secop.gov.co/Public/Tendering/OpportunityDetail/Index?noticeUID=CO1.NTC.3805566&amp;isFromPublicArea=True&amp;isModal=False" TargetMode="External"/><Relationship Id="rId159" Type="http://schemas.openxmlformats.org/officeDocument/2006/relationships/hyperlink" Target="https://community.secop.gov.co/Public/Tendering/OpportunityDetail/Index?noticeUID=CO1.NTC.4095125&amp;isFromPublicArea=True&amp;isModal=False" TargetMode="External"/><Relationship Id="rId366" Type="http://schemas.openxmlformats.org/officeDocument/2006/relationships/hyperlink" Target="https://community.secop.gov.co/Public/Tendering/OpportunityDetail/Index?noticeUID=CO1.NTC.4778721&amp;isFromPublicArea=True&amp;isModal=False" TargetMode="External"/><Relationship Id="rId573" Type="http://schemas.openxmlformats.org/officeDocument/2006/relationships/hyperlink" Target="https://community.secop.gov.co/Public/Tendering/OpportunityDetail/Index?noticeUID=CO1.NTC.5368070&amp;isFromPublicArea=True&amp;isModal=False" TargetMode="External"/><Relationship Id="rId226" Type="http://schemas.openxmlformats.org/officeDocument/2006/relationships/hyperlink" Target="https://community.secop.gov.co/Public/Tendering/OpportunityDetail/Index?noticeUID=CO1.NTC.4305431&amp;isFromPublicArea=True&amp;isModal=False" TargetMode="External"/><Relationship Id="rId433" Type="http://schemas.openxmlformats.org/officeDocument/2006/relationships/hyperlink" Target="https://community.secop.gov.co/Public/Tendering/OpportunityDetail/Index?noticeUID=CO1.NTC.4987822&amp;isFromPublicArea=True&amp;isModal=False" TargetMode="External"/><Relationship Id="rId74" Type="http://schemas.openxmlformats.org/officeDocument/2006/relationships/hyperlink" Target="https://community.secop.gov.co/Public/Tendering/OpportunityDetail/Index?noticeUID=CO1.NTC.3837770&amp;isFromPublicArea=True&amp;isModal=False" TargetMode="External"/><Relationship Id="rId377" Type="http://schemas.openxmlformats.org/officeDocument/2006/relationships/hyperlink" Target="https://community.secop.gov.co/Public/Tendering/OpportunityDetail/Index?noticeUID=CO1.NTC.4779120&amp;isFromPublicArea=True&amp;isModal=False" TargetMode="External"/><Relationship Id="rId500" Type="http://schemas.openxmlformats.org/officeDocument/2006/relationships/hyperlink" Target="https://community.secop.gov.co/Public/Tendering/OpportunityDetail/Index?noticeUID=CO1.NTC.5250302&amp;isFromPublicArea=True&amp;isModal=False" TargetMode="External"/><Relationship Id="rId584" Type="http://schemas.openxmlformats.org/officeDocument/2006/relationships/hyperlink" Target="https://community.secop.gov.co/Public/Tendering/OpportunityDetail/Index?noticeUID=CO1.NTC.5368406&amp;isFromPublicArea=True&amp;isModal=False" TargetMode="External"/><Relationship Id="rId5" Type="http://schemas.openxmlformats.org/officeDocument/2006/relationships/hyperlink" Target="https://community.secop.gov.co/Public/Tendering/OpportunityDetail/Index?noticeUID=CO1.NTC.3753888&amp;isFromPublicArea=True&amp;isModal=False" TargetMode="External"/><Relationship Id="rId237" Type="http://schemas.openxmlformats.org/officeDocument/2006/relationships/hyperlink" Target="https://community.secop.gov.co/Public/Tendering/OpportunityDetail/Index?noticeUID=CO1.NTC.4432425&amp;isFromPublicArea=True&amp;isModal=False" TargetMode="External"/><Relationship Id="rId444" Type="http://schemas.openxmlformats.org/officeDocument/2006/relationships/hyperlink" Target="mailto:nazareno539@yahoo.es" TargetMode="External"/><Relationship Id="rId290" Type="http://schemas.openxmlformats.org/officeDocument/2006/relationships/hyperlink" Target="https://community.secop.gov.co/Public/Tendering/OpportunityDetail/Index?noticeUID=CO1.NTC.4649758&amp;isFromPublicArea=True&amp;isModal=False" TargetMode="External"/><Relationship Id="rId304" Type="http://schemas.openxmlformats.org/officeDocument/2006/relationships/hyperlink" Target="https://community.secop.gov.co/Public/Tendering/OpportunityDetail/Index?noticeUID=CO1.NTC.4753558&amp;isFromPublicArea=True&amp;isModal=False" TargetMode="External"/><Relationship Id="rId388" Type="http://schemas.openxmlformats.org/officeDocument/2006/relationships/hyperlink" Target="mailto:leiveralexis@gmail.com" TargetMode="External"/><Relationship Id="rId511" Type="http://schemas.openxmlformats.org/officeDocument/2006/relationships/hyperlink" Target="mailto:danielcoca1@hotmail.com" TargetMode="External"/><Relationship Id="rId609" Type="http://schemas.openxmlformats.org/officeDocument/2006/relationships/hyperlink" Target="https://community.secop.gov.co/Public/Tendering/OpportunityDetail/Index?noticeUID=CO1.NTC.4129239&amp;isFromPublicArea=True&amp;isModal=False" TargetMode="External"/><Relationship Id="rId85" Type="http://schemas.openxmlformats.org/officeDocument/2006/relationships/hyperlink" Target="https://community.secop.gov.co/Public/Tendering/OpportunityDetail/Index?noticeUID=CO1.NTC.3864918&amp;isFromPublicArea=True&amp;isModal=False" TargetMode="External"/><Relationship Id="rId150" Type="http://schemas.openxmlformats.org/officeDocument/2006/relationships/hyperlink" Target="mailto:gicamacho28@hotmail.com" TargetMode="External"/><Relationship Id="rId595" Type="http://schemas.openxmlformats.org/officeDocument/2006/relationships/hyperlink" Target="mailto:contratacion@subredcentrooriente.gov.co" TargetMode="External"/><Relationship Id="rId248" Type="http://schemas.openxmlformats.org/officeDocument/2006/relationships/hyperlink" Target="https://community.secop.gov.co/Public/Tendering/OpportunityDetail/Index?noticeUID=CO1.NTC.4503630&amp;isFromPublicArea=True&amp;isModal=False" TargetMode="External"/><Relationship Id="rId455" Type="http://schemas.openxmlformats.org/officeDocument/2006/relationships/hyperlink" Target="mailto:nelpineres1@gmail.com" TargetMode="External"/><Relationship Id="rId12" Type="http://schemas.openxmlformats.org/officeDocument/2006/relationships/hyperlink" Target="https://community.secop.gov.co/Public/Tendering/OpportunityDetail/Index?noticeUID=CO1.NTC.3757947&amp;isFromPublicArea=True&amp;isModal=False" TargetMode="External"/><Relationship Id="rId108" Type="http://schemas.openxmlformats.org/officeDocument/2006/relationships/hyperlink" Target="mailto:fabiandza@gmail.com" TargetMode="External"/><Relationship Id="rId315" Type="http://schemas.openxmlformats.org/officeDocument/2006/relationships/hyperlink" Target="mailto:javierguzman7124@gmail.com" TargetMode="External"/><Relationship Id="rId522" Type="http://schemas.openxmlformats.org/officeDocument/2006/relationships/hyperlink" Target="https://community.secop.gov.co/Public/Tendering/OpportunityDetail/Index?noticeUID=CO1.NTC.5331518&amp;isFromPublicArea=True&amp;isModal=False" TargetMode="External"/><Relationship Id="rId96" Type="http://schemas.openxmlformats.org/officeDocument/2006/relationships/hyperlink" Target="https://community.secop.gov.co/Public/Tendering/OpportunityDetail/Index?noticeUID=CO1.NTC.3852077&amp;isFromPublicArea=True&amp;isModal=False" TargetMode="External"/><Relationship Id="rId161" Type="http://schemas.openxmlformats.org/officeDocument/2006/relationships/hyperlink" Target="https://community.secop.gov.co/Public/Tendering/OpportunityDetail/Index?noticeUID=CO1.NTC.4095126&amp;isFromPublicArea=True&amp;isModal=False" TargetMode="External"/><Relationship Id="rId399" Type="http://schemas.openxmlformats.org/officeDocument/2006/relationships/hyperlink" Target="mailto:dapagus@yahoo.com" TargetMode="External"/><Relationship Id="rId259" Type="http://schemas.openxmlformats.org/officeDocument/2006/relationships/hyperlink" Target="mailto:notificacionjuridica@saesas.gov.co" TargetMode="External"/><Relationship Id="rId466" Type="http://schemas.openxmlformats.org/officeDocument/2006/relationships/hyperlink" Target="mailto:seguactivavial@gmail.com" TargetMode="External"/><Relationship Id="rId23" Type="http://schemas.openxmlformats.org/officeDocument/2006/relationships/hyperlink" Target="https://community.secop.gov.co/Public/Tendering/OpportunityDetail/Index?noticeUID=CO1.NTC.3768974&amp;isFromPublicArea=True&amp;isModal=False" TargetMode="External"/><Relationship Id="rId119" Type="http://schemas.openxmlformats.org/officeDocument/2006/relationships/hyperlink" Target="mailto:julianparra_05@hotmail.com" TargetMode="External"/><Relationship Id="rId326" Type="http://schemas.openxmlformats.org/officeDocument/2006/relationships/hyperlink" Target="mailto:mr_giovanny@hotmail.com" TargetMode="External"/><Relationship Id="rId533" Type="http://schemas.openxmlformats.org/officeDocument/2006/relationships/hyperlink" Target="mailto:pardocortes@gmail.com" TargetMode="External"/><Relationship Id="rId172" Type="http://schemas.openxmlformats.org/officeDocument/2006/relationships/hyperlink" Target="mailto:sara.jimenez@live.com" TargetMode="External"/><Relationship Id="rId477" Type="http://schemas.openxmlformats.org/officeDocument/2006/relationships/hyperlink" Target="mailto:gerencia@escoltrams.com.co" TargetMode="External"/><Relationship Id="rId600" Type="http://schemas.openxmlformats.org/officeDocument/2006/relationships/hyperlink" Target="https://www.secop.gov.co/CO1BusinessLine/Tendering/ProcedureEdit/View?docUniqueIdentifier=CO1.REQ.4601629&amp;prevCtxLbl=Proceso&amp;prevCtxUrl=https%3a%2f%2fwww.secop.gov.co%3a443%2fCO1BusinessLine%2fTendering%2fBuyerWorkArea%2fIndex%3fdocUniqueIdentifier%3dCO1.BDOS.4392903" TargetMode="External"/><Relationship Id="rId337" Type="http://schemas.openxmlformats.org/officeDocument/2006/relationships/hyperlink" Target="mailto:casallas80@hotmail.com" TargetMode="External"/><Relationship Id="rId34" Type="http://schemas.openxmlformats.org/officeDocument/2006/relationships/hyperlink" Target="https://community.secop.gov.co/Public/Tendering/OpportunityDetail/Index?noticeUID=CO1.NTC.3780240&amp;isFromPublicArea=True&amp;isModal=False" TargetMode="External"/><Relationship Id="rId544" Type="http://schemas.openxmlformats.org/officeDocument/2006/relationships/hyperlink" Target="mailto:abg.carmenza28@gmail.com" TargetMode="External"/><Relationship Id="rId183" Type="http://schemas.openxmlformats.org/officeDocument/2006/relationships/hyperlink" Target="mailto:Lauralopezvillota@gmail.com" TargetMode="External"/><Relationship Id="rId390" Type="http://schemas.openxmlformats.org/officeDocument/2006/relationships/hyperlink" Target="https://community.secop.gov.co/Public/Tendering/OpportunityDetail/Index?noticeUID=CO1.NTC.4824410&amp;isFromPublicArea=True&amp;isModal=False" TargetMode="External"/><Relationship Id="rId404" Type="http://schemas.openxmlformats.org/officeDocument/2006/relationships/hyperlink" Target="https://community.secop.gov.co/Public/Tendering/OpportunityDetail/Index?noticeUID=CO1.NTC.4859117&amp;isFromPublicArea=True&amp;isModal=False" TargetMode="External"/><Relationship Id="rId611" Type="http://schemas.openxmlformats.org/officeDocument/2006/relationships/hyperlink" Target="https://community.secop.gov.co/Public/Tendering/OpportunityDetail/Index?noticeUID=CO1.NTC.4136823&amp;isFromPublicArea=True&amp;isModal=False" TargetMode="External"/><Relationship Id="rId250" Type="http://schemas.openxmlformats.org/officeDocument/2006/relationships/hyperlink" Target="https://community.secop.gov.co/Public/Tendering/OpportunityDetail/Index?noticeUID=CO1.NTC.4573885&amp;isFromPublicArea=True&amp;isModal=False" TargetMode="External"/><Relationship Id="rId488" Type="http://schemas.openxmlformats.org/officeDocument/2006/relationships/hyperlink" Target="mailto:danielarubiano25@gmail.com" TargetMode="External"/><Relationship Id="rId45" Type="http://schemas.openxmlformats.org/officeDocument/2006/relationships/hyperlink" Target="https://community.secop.gov.co/Public/Tendering/OpportunityDetail/Index?noticeUID=CO1.NTC.3787465&amp;isFromPublicArea=True&amp;isModal=False" TargetMode="External"/><Relationship Id="rId110" Type="http://schemas.openxmlformats.org/officeDocument/2006/relationships/hyperlink" Target="mailto:adrianamorales00@gmail.com" TargetMode="External"/><Relationship Id="rId348" Type="http://schemas.openxmlformats.org/officeDocument/2006/relationships/hyperlink" Target="https://community.secop.gov.co/Public/Tendering/OpportunityDetail/Index?noticeUID=CO1.NTC.4761940&amp;isFromPublicArea=True&amp;isModal=False" TargetMode="External"/><Relationship Id="rId555" Type="http://schemas.openxmlformats.org/officeDocument/2006/relationships/hyperlink" Target="https://community.secop.gov.co/Public/Tendering/OpportunityDetail/Index?noticeUID=CO1.NTC.5359256&amp;isFromPublicArea=True&amp;isModal=False" TargetMode="External"/><Relationship Id="rId194" Type="http://schemas.openxmlformats.org/officeDocument/2006/relationships/hyperlink" Target="mailto:CONVENIO7@HOTMAIL.COM" TargetMode="External"/><Relationship Id="rId208" Type="http://schemas.openxmlformats.org/officeDocument/2006/relationships/hyperlink" Target="https://community.secop.gov.co/Public/Tendering/OpportunityDetail/Index?noticeUID=CO1.NTC.4086328&amp;isFromPublicArea=True&amp;isModal=False" TargetMode="External"/><Relationship Id="rId415" Type="http://schemas.openxmlformats.org/officeDocument/2006/relationships/hyperlink" Target="mailto:marcelacsorza@gmail.com" TargetMode="External"/><Relationship Id="rId622" Type="http://schemas.openxmlformats.org/officeDocument/2006/relationships/hyperlink" Target="https://www.secop.gov.co/CO1BusinessLine/Tendering/BuyerWorkArea/Index?docUniqueIdentifier=CO1.BDOS.4280216&amp;prevCtxUrl=https%3a%2f%2fwww.secop.gov.co%2fCO1BusinessLine%2fTendering%2fBuyerDossierWorkspace%2fIndex%3fcreateDateFrom%3d03%2f11%2f2022+19%3a39%3a47%26createDateTo%3d03%2f05%2f2023+19%3a39%3a47%26filteringState%3d0%26sortingState%3dLastModifiedDESC%26showAdvancedSearch%3dFalse%26showAdvancedSearchFields%3dFalse%26folderCode%3dALL%26selectedDossier%3dCO1.BDOS.4280216%26selectedRequest%3dCO1.REQ.4379411%26&amp;prevCtxLbl=Procesos+de+la+Entidad+Estatal" TargetMode="External"/><Relationship Id="rId261" Type="http://schemas.openxmlformats.org/officeDocument/2006/relationships/hyperlink" Target="https://community.secop.gov.co/Public/Tendering/OpportunityDetail/Index?noticeUID=CO1.NTC.4655622&amp;isFromPublicArea=True&amp;isModal=False" TargetMode="External"/><Relationship Id="rId499" Type="http://schemas.openxmlformats.org/officeDocument/2006/relationships/hyperlink" Target="mailto:katherine.martinez.sanchez@gmail.com" TargetMode="External"/><Relationship Id="rId56" Type="http://schemas.openxmlformats.org/officeDocument/2006/relationships/hyperlink" Target="https://community.secop.gov.co/Public/Tendering/OpportunityDetail/Index?noticeUID=CO1.NTC.3799541&amp;isFromPublicArea=True&amp;isModal=False" TargetMode="External"/><Relationship Id="rId359" Type="http://schemas.openxmlformats.org/officeDocument/2006/relationships/hyperlink" Target="https://community.secop.gov.co/Public/Tendering/OpportunityDetail/Index?noticeUID=CO1.NTC.4771441&amp;isFromPublicArea=True&amp;isModal=False" TargetMode="External"/><Relationship Id="rId566" Type="http://schemas.openxmlformats.org/officeDocument/2006/relationships/hyperlink" Target="https://community.secop.gov.co/Public/Tendering/OpportunityDetail/Index?noticeUID=CO1.NTC.5365797&amp;isFromPublicArea=True&amp;isModal=False" TargetMode="External"/><Relationship Id="rId121" Type="http://schemas.openxmlformats.org/officeDocument/2006/relationships/hyperlink" Target="mailto:nicolasms.5572@hotmail.com" TargetMode="External"/><Relationship Id="rId219" Type="http://schemas.openxmlformats.org/officeDocument/2006/relationships/hyperlink" Target="https://community.secop.gov.co/Public/Tendering/OpportunityDetail/Index?noticeUID=CO1.NTC.4226832&amp;isFromPublicArea=True&amp;isModal=False" TargetMode="External"/><Relationship Id="rId426" Type="http://schemas.openxmlformats.org/officeDocument/2006/relationships/hyperlink" Target="mailto:marcelar5@hotmail.com" TargetMode="External"/><Relationship Id="rId67" Type="http://schemas.openxmlformats.org/officeDocument/2006/relationships/hyperlink" Target="mailto:andrea8718@hotmail.com" TargetMode="External"/><Relationship Id="rId272" Type="http://schemas.openxmlformats.org/officeDocument/2006/relationships/hyperlink" Target="https://community.secop.gov.co/Public/Tendering/OpportunityDetail/Index?noticeUID=CO1.NTC.4665129&amp;isFromPublicArea=True&amp;isModal=False" TargetMode="External"/><Relationship Id="rId577" Type="http://schemas.openxmlformats.org/officeDocument/2006/relationships/hyperlink" Target="https://community.secop.gov.co/Public/Common/GoogleReCaptcha/Index?previousUrl=https%3a%2f%2fcommunity.secop.gov.co%2fPublic%2fTendering%2fOpportunityDetail%2fIndex%3fnoticeUID%3dCO1.NTC.5367930%26isFromPublicArea%3dTrue%26isModal%3dFalse" TargetMode="External"/><Relationship Id="rId132" Type="http://schemas.openxmlformats.org/officeDocument/2006/relationships/hyperlink" Target="https://community.secop.gov.co/Public/Tendering/OpportunityDetail/Index?noticeUID=CO1.NTC.3926719&amp;isFromPublicArea=True&amp;isModal=False" TargetMode="External"/><Relationship Id="rId437" Type="http://schemas.openxmlformats.org/officeDocument/2006/relationships/hyperlink" Target="https://community.secop.gov.co/Public/Tendering/OpportunityDetail/Index?noticeUID=CO1.NTC.5000104&amp;isFromPublicArea=True&amp;isModal=False" TargetMode="External"/><Relationship Id="rId283" Type="http://schemas.openxmlformats.org/officeDocument/2006/relationships/hyperlink" Target="mailto:jac.sanjorgecentral@outlook.com" TargetMode="External"/><Relationship Id="rId490" Type="http://schemas.openxmlformats.org/officeDocument/2006/relationships/hyperlink" Target="mailto:jmalvarezv84@gmail.com" TargetMode="External"/><Relationship Id="rId504" Type="http://schemas.openxmlformats.org/officeDocument/2006/relationships/hyperlink" Target="https://community.secop.gov.co/Public/Tendering/OpportunityDetail/Index?noticeUID=CO1.NTC.5256736&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42278-EAA7-4050-827D-8FC9FE312EE2}">
  <dimension ref="B3:C18"/>
  <sheetViews>
    <sheetView workbookViewId="0">
      <selection activeCell="B18" sqref="B18"/>
    </sheetView>
  </sheetViews>
  <sheetFormatPr baseColWidth="10" defaultColWidth="8.83203125" defaultRowHeight="15"/>
  <cols>
    <col min="2" max="2" width="32.5" customWidth="1"/>
    <col min="6" max="6" width="12.5" bestFit="1" customWidth="1"/>
  </cols>
  <sheetData>
    <row r="3" spans="2:3" ht="32">
      <c r="B3" s="55" t="s">
        <v>0</v>
      </c>
      <c r="C3" s="275">
        <v>280</v>
      </c>
    </row>
    <row r="4" spans="2:3" ht="32">
      <c r="B4" s="55" t="s">
        <v>1</v>
      </c>
      <c r="C4" s="275">
        <v>316</v>
      </c>
    </row>
    <row r="5" spans="2:3">
      <c r="B5" s="275" t="s">
        <v>2</v>
      </c>
      <c r="C5" s="275">
        <v>8</v>
      </c>
    </row>
    <row r="6" spans="2:3">
      <c r="B6" s="275" t="s">
        <v>3</v>
      </c>
      <c r="C6" s="275">
        <v>6</v>
      </c>
    </row>
    <row r="7" spans="2:3">
      <c r="B7" s="275" t="s">
        <v>4</v>
      </c>
      <c r="C7" s="275">
        <v>15</v>
      </c>
    </row>
    <row r="9" spans="2:3">
      <c r="B9" s="275" t="s">
        <v>5</v>
      </c>
      <c r="C9" s="275">
        <v>2</v>
      </c>
    </row>
    <row r="10" spans="2:3">
      <c r="B10" s="275" t="s">
        <v>6</v>
      </c>
      <c r="C10" s="275">
        <v>7</v>
      </c>
    </row>
    <row r="11" spans="2:3">
      <c r="B11" s="275" t="s">
        <v>7</v>
      </c>
      <c r="C11" s="275">
        <v>7</v>
      </c>
    </row>
    <row r="12" spans="2:3">
      <c r="B12" s="275" t="s">
        <v>8</v>
      </c>
      <c r="C12" s="275">
        <v>5</v>
      </c>
    </row>
    <row r="13" spans="2:3">
      <c r="B13" s="275" t="s">
        <v>9</v>
      </c>
      <c r="C13" s="275">
        <v>17</v>
      </c>
    </row>
    <row r="14" spans="2:3">
      <c r="B14" s="275" t="s">
        <v>10</v>
      </c>
      <c r="C14" s="275">
        <v>10</v>
      </c>
    </row>
    <row r="15" spans="2:3">
      <c r="B15" s="275" t="s">
        <v>11</v>
      </c>
      <c r="C15" s="275">
        <v>21</v>
      </c>
    </row>
    <row r="16" spans="2:3">
      <c r="B16" s="275" t="s">
        <v>12</v>
      </c>
      <c r="C16" s="275">
        <v>7</v>
      </c>
    </row>
    <row r="17" spans="2:3">
      <c r="B17" s="275" t="s">
        <v>13</v>
      </c>
      <c r="C17" s="275">
        <v>2</v>
      </c>
    </row>
    <row r="18" spans="2:3">
      <c r="B18" s="275" t="s">
        <v>14</v>
      </c>
      <c r="C18" s="275">
        <v>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C85A6-8C03-4276-A86F-7C781A24DF6A}">
  <dimension ref="A1:FM511"/>
  <sheetViews>
    <sheetView tabSelected="1" workbookViewId="0">
      <pane xSplit="1" ySplit="2" topLeftCell="B111" activePane="bottomRight" state="frozen"/>
      <selection pane="topRight"/>
      <selection pane="bottomLeft"/>
      <selection pane="bottomRight" activeCell="M198" sqref="M198"/>
    </sheetView>
  </sheetViews>
  <sheetFormatPr baseColWidth="10" defaultColWidth="9.1640625" defaultRowHeight="15"/>
  <cols>
    <col min="1" max="1" width="9.1640625" style="159" bestFit="1" customWidth="1"/>
    <col min="2" max="2" width="16.6640625" style="33" customWidth="1"/>
    <col min="3" max="3" width="18.5" style="33" customWidth="1"/>
    <col min="4" max="4" width="8.33203125" style="33" customWidth="1"/>
    <col min="5" max="5" width="10.33203125" style="33" customWidth="1"/>
    <col min="6" max="6" width="14.6640625" style="33" customWidth="1"/>
    <col min="7" max="7" width="18.5" style="33" customWidth="1"/>
    <col min="8" max="8" width="17.5" style="33" customWidth="1"/>
    <col min="9" max="9" width="17.1640625" style="112" customWidth="1"/>
    <col min="10" max="10" width="19" style="33" customWidth="1"/>
    <col min="11" max="11" width="15.5" style="33" customWidth="1"/>
    <col min="12" max="12" width="19" style="33" customWidth="1"/>
    <col min="13" max="13" width="35.5" style="33" customWidth="1"/>
    <col min="14" max="14" width="19" style="33" customWidth="1"/>
    <col min="15" max="15" width="13.33203125" style="33" customWidth="1"/>
    <col min="16" max="16" width="16" style="33" customWidth="1"/>
    <col min="17" max="17" width="14.5" style="160" customWidth="1"/>
    <col min="18" max="18" width="15.6640625" style="161" customWidth="1"/>
    <col min="19" max="19" width="13.5" style="33" customWidth="1"/>
    <col min="20" max="20" width="18" style="33" customWidth="1"/>
    <col min="21" max="21" width="21.1640625" style="261" customWidth="1"/>
    <col min="22" max="22" width="9" style="33" customWidth="1"/>
    <col min="23" max="23" width="12.33203125" style="33" customWidth="1"/>
    <col min="24" max="24" width="11.5" style="33" customWidth="1"/>
    <col min="25" max="25" width="19" style="33" customWidth="1"/>
    <col min="26" max="26" width="16.5" style="33" customWidth="1"/>
    <col min="27" max="27" width="21.5" style="33" customWidth="1"/>
    <col min="28" max="28" width="12.33203125" style="33" customWidth="1"/>
    <col min="29" max="29" width="14" style="33" customWidth="1"/>
    <col min="30" max="30" width="13.5" style="33" customWidth="1"/>
    <col min="31" max="31" width="17.5" style="33" customWidth="1"/>
    <col min="32" max="32" width="17.1640625" style="162" customWidth="1"/>
    <col min="33" max="33" width="11.6640625" style="33" customWidth="1"/>
    <col min="34" max="34" width="15.6640625" style="206" customWidth="1"/>
    <col min="35" max="35" width="12.6640625" style="206" customWidth="1"/>
    <col min="36" max="36" width="12.83203125" style="206" customWidth="1"/>
    <col min="37" max="37" width="15.83203125" style="162" customWidth="1"/>
    <col min="38" max="38" width="13.33203125" style="162" customWidth="1"/>
    <col min="39" max="39" width="20" style="162" customWidth="1"/>
    <col min="40" max="40" width="11.83203125" style="33" customWidth="1"/>
    <col min="41" max="41" width="12" style="33" customWidth="1"/>
    <col min="42" max="42" width="13.83203125" style="233" customWidth="1"/>
    <col min="43" max="43" width="19.83203125" style="162" customWidth="1"/>
    <col min="44" max="44" width="21.1640625" style="206" customWidth="1"/>
    <col min="45" max="45" width="13" style="233" customWidth="1"/>
    <col min="46" max="46" width="13.1640625" style="162" customWidth="1"/>
    <col min="47" max="47" width="13.1640625" style="206" customWidth="1"/>
    <col min="48" max="48" width="14.5" style="33" customWidth="1"/>
    <col min="49" max="49" width="15.5" style="33" customWidth="1"/>
    <col min="50" max="50" width="16.1640625" style="33" customWidth="1"/>
    <col min="51" max="51" width="15.1640625" style="33" customWidth="1"/>
    <col min="52" max="52" width="21.5" style="33" customWidth="1"/>
    <col min="53" max="53" width="15.5" style="33" customWidth="1"/>
    <col min="54" max="54" width="9.1640625" style="33" customWidth="1"/>
    <col min="55" max="55" width="15.1640625" style="33" customWidth="1"/>
    <col min="56" max="56" width="16.5" style="33" customWidth="1"/>
    <col min="57" max="57" width="11.1640625" style="33" customWidth="1"/>
    <col min="58" max="58" width="10.1640625" style="33" customWidth="1"/>
    <col min="59" max="59" width="11.83203125" style="33" customWidth="1"/>
    <col min="60" max="60" width="10.5" style="33" customWidth="1"/>
    <col min="61" max="61" width="12" style="33" customWidth="1"/>
    <col min="62" max="62" width="12.1640625" style="33" customWidth="1"/>
    <col min="63" max="63" width="12" style="33" customWidth="1"/>
    <col min="64" max="64" width="12.83203125" style="457" customWidth="1"/>
    <col min="65" max="65" width="16.5" style="33" customWidth="1"/>
    <col min="66" max="66" width="16" style="33" customWidth="1"/>
    <col min="67" max="67" width="16.33203125" style="33" customWidth="1"/>
    <col min="68" max="70" width="13.83203125" style="33" customWidth="1"/>
    <col min="71" max="71" width="14.83203125" style="33" customWidth="1"/>
    <col min="72" max="72" width="13.83203125" style="33" customWidth="1"/>
    <col min="73" max="73" width="16.6640625" style="86" customWidth="1"/>
    <col min="74" max="74" width="17.5" style="285" customWidth="1"/>
    <col min="75" max="75" width="13.83203125" style="33" customWidth="1"/>
    <col min="76" max="76" width="12.1640625" style="33" customWidth="1"/>
    <col min="77" max="77" width="12.5" style="33" customWidth="1"/>
    <col min="78" max="78" width="9.6640625" style="33" customWidth="1"/>
    <col min="79" max="79" width="15.1640625" style="33" customWidth="1"/>
    <col min="80" max="80" width="13.5" style="33" customWidth="1"/>
    <col min="81" max="81" width="11.5" style="33" customWidth="1"/>
    <col min="82" max="82" width="11.6640625" style="33" customWidth="1"/>
    <col min="83" max="83" width="9.83203125" style="33" customWidth="1"/>
    <col min="84" max="84" width="14.6640625" style="33" customWidth="1"/>
    <col min="85" max="85" width="12.5" style="33" customWidth="1"/>
    <col min="86" max="86" width="19.6640625" style="33" customWidth="1"/>
    <col min="87" max="87" width="48.5" customWidth="1"/>
    <col min="88" max="88" width="9.1640625" style="33" bestFit="1" customWidth="1"/>
    <col min="89" max="16384" width="9.1640625" style="33"/>
  </cols>
  <sheetData>
    <row r="1" spans="1:169" ht="30.75" customHeight="1">
      <c r="A1" s="482" t="s">
        <v>327</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4"/>
      <c r="AG1" s="483"/>
      <c r="AH1" s="483"/>
      <c r="AI1" s="483"/>
      <c r="AJ1" s="483"/>
      <c r="AK1" s="483"/>
      <c r="AL1" s="483"/>
      <c r="AM1" s="483"/>
      <c r="AN1" s="483"/>
      <c r="AO1" s="483"/>
      <c r="AP1" s="483"/>
      <c r="AQ1" s="483"/>
      <c r="AR1" s="483"/>
      <c r="AS1" s="483"/>
      <c r="AT1" s="483"/>
      <c r="AU1" s="485"/>
      <c r="AV1" s="479" t="s">
        <v>30</v>
      </c>
      <c r="AW1" s="480"/>
      <c r="AX1" s="481"/>
      <c r="AY1" s="479" t="s">
        <v>31</v>
      </c>
      <c r="AZ1" s="480"/>
      <c r="BA1" s="481"/>
      <c r="BB1" s="479" t="s">
        <v>32</v>
      </c>
      <c r="BC1" s="480"/>
      <c r="BD1" s="480"/>
      <c r="BE1" s="480"/>
      <c r="BF1" s="480"/>
      <c r="BG1" s="480"/>
      <c r="BH1" s="480"/>
      <c r="BI1" s="480"/>
      <c r="BJ1" s="480"/>
      <c r="BK1" s="480"/>
      <c r="BL1" s="445"/>
      <c r="BM1" s="479" t="s">
        <v>33</v>
      </c>
      <c r="BN1" s="480"/>
      <c r="BO1" s="480"/>
      <c r="BP1" s="481"/>
      <c r="BQ1" s="32"/>
      <c r="BR1" s="32"/>
      <c r="BS1" s="32"/>
      <c r="BT1" s="32"/>
      <c r="BU1" s="169"/>
      <c r="BV1" s="282"/>
      <c r="BW1" s="169"/>
      <c r="BX1" s="169"/>
      <c r="BY1" s="169"/>
      <c r="BZ1" s="169"/>
      <c r="CA1" s="169"/>
      <c r="CB1" s="169"/>
      <c r="CC1" s="169"/>
      <c r="CD1" s="169"/>
      <c r="CE1" s="169"/>
      <c r="CF1" s="169"/>
      <c r="CG1" s="169"/>
      <c r="CH1" s="169"/>
      <c r="CI1" s="265"/>
    </row>
    <row r="2" spans="1:169" s="38" customFormat="1" ht="72" customHeight="1">
      <c r="A2" s="34" t="s">
        <v>328</v>
      </c>
      <c r="B2" s="34" t="s">
        <v>329</v>
      </c>
      <c r="C2" s="34" t="s">
        <v>330</v>
      </c>
      <c r="D2" s="34" t="s">
        <v>331</v>
      </c>
      <c r="E2" s="34" t="s">
        <v>332</v>
      </c>
      <c r="F2" s="34" t="s">
        <v>34</v>
      </c>
      <c r="G2" s="34" t="s">
        <v>333</v>
      </c>
      <c r="H2" s="34" t="s">
        <v>35</v>
      </c>
      <c r="I2" s="34" t="s">
        <v>334</v>
      </c>
      <c r="J2" s="34" t="s">
        <v>335</v>
      </c>
      <c r="K2" s="34" t="s">
        <v>336</v>
      </c>
      <c r="L2" s="34" t="s">
        <v>337</v>
      </c>
      <c r="M2" s="34" t="s">
        <v>338</v>
      </c>
      <c r="N2" s="34" t="s">
        <v>36</v>
      </c>
      <c r="O2" s="34" t="s">
        <v>339</v>
      </c>
      <c r="P2" s="34" t="s">
        <v>37</v>
      </c>
      <c r="Q2" s="34" t="s">
        <v>340</v>
      </c>
      <c r="R2" s="35" t="s">
        <v>341</v>
      </c>
      <c r="S2" s="34" t="s">
        <v>342</v>
      </c>
      <c r="T2" s="34" t="s">
        <v>343</v>
      </c>
      <c r="U2" s="246" t="s">
        <v>344</v>
      </c>
      <c r="V2" s="34" t="s">
        <v>345</v>
      </c>
      <c r="W2" s="34" t="s">
        <v>346</v>
      </c>
      <c r="X2" s="34" t="s">
        <v>347</v>
      </c>
      <c r="Y2" s="34" t="s">
        <v>38</v>
      </c>
      <c r="Z2" s="34" t="s">
        <v>348</v>
      </c>
      <c r="AA2" s="34" t="s">
        <v>349</v>
      </c>
      <c r="AB2" s="34" t="s">
        <v>350</v>
      </c>
      <c r="AC2" s="34" t="s">
        <v>351</v>
      </c>
      <c r="AD2" s="34" t="s">
        <v>352</v>
      </c>
      <c r="AE2" s="34" t="s">
        <v>353</v>
      </c>
      <c r="AF2" s="36" t="s">
        <v>354</v>
      </c>
      <c r="AG2" s="34" t="s">
        <v>355</v>
      </c>
      <c r="AH2" s="192" t="s">
        <v>356</v>
      </c>
      <c r="AI2" s="192" t="s">
        <v>357</v>
      </c>
      <c r="AJ2" s="192" t="s">
        <v>358</v>
      </c>
      <c r="AK2" s="36" t="s">
        <v>359</v>
      </c>
      <c r="AL2" s="36" t="s">
        <v>360</v>
      </c>
      <c r="AM2" s="36" t="s">
        <v>361</v>
      </c>
      <c r="AN2" s="34" t="s">
        <v>362</v>
      </c>
      <c r="AO2" s="34" t="s">
        <v>39</v>
      </c>
      <c r="AP2" s="222" t="s">
        <v>363</v>
      </c>
      <c r="AQ2" s="36" t="s">
        <v>40</v>
      </c>
      <c r="AR2" s="192" t="s">
        <v>41</v>
      </c>
      <c r="AS2" s="222" t="s">
        <v>364</v>
      </c>
      <c r="AT2" s="36" t="s">
        <v>42</v>
      </c>
      <c r="AU2" s="192" t="s">
        <v>43</v>
      </c>
      <c r="AV2" s="34" t="s">
        <v>365</v>
      </c>
      <c r="AW2" s="34" t="s">
        <v>45</v>
      </c>
      <c r="AX2" s="34" t="s">
        <v>57</v>
      </c>
      <c r="AY2" s="34" t="s">
        <v>366</v>
      </c>
      <c r="AZ2" s="34" t="s">
        <v>367</v>
      </c>
      <c r="BA2" s="34" t="s">
        <v>368</v>
      </c>
      <c r="BB2" s="34" t="s">
        <v>46</v>
      </c>
      <c r="BC2" s="34" t="s">
        <v>47</v>
      </c>
      <c r="BD2" s="34" t="s">
        <v>369</v>
      </c>
      <c r="BE2" s="34" t="s">
        <v>370</v>
      </c>
      <c r="BF2" s="34" t="s">
        <v>371</v>
      </c>
      <c r="BG2" s="34" t="s">
        <v>48</v>
      </c>
      <c r="BH2" s="34" t="s">
        <v>49</v>
      </c>
      <c r="BI2" s="34" t="s">
        <v>50</v>
      </c>
      <c r="BJ2" s="34" t="s">
        <v>51</v>
      </c>
      <c r="BK2" s="34" t="s">
        <v>52</v>
      </c>
      <c r="BL2" s="446" t="s">
        <v>44</v>
      </c>
      <c r="BM2" s="34" t="s">
        <v>372</v>
      </c>
      <c r="BN2" s="34" t="s">
        <v>53</v>
      </c>
      <c r="BO2" s="34" t="s">
        <v>54</v>
      </c>
      <c r="BP2" s="34" t="s">
        <v>55</v>
      </c>
      <c r="BQ2" s="34" t="s">
        <v>373</v>
      </c>
      <c r="BR2" s="34" t="s">
        <v>63</v>
      </c>
      <c r="BS2" s="34" t="s">
        <v>23</v>
      </c>
      <c r="BT2" s="34" t="s">
        <v>374</v>
      </c>
      <c r="BU2" s="34" t="s">
        <v>375</v>
      </c>
      <c r="BV2" s="222" t="s">
        <v>376</v>
      </c>
      <c r="BW2" s="34" t="s">
        <v>377</v>
      </c>
      <c r="BX2" s="34" t="s">
        <v>378</v>
      </c>
      <c r="BY2" s="34" t="s">
        <v>379</v>
      </c>
      <c r="BZ2" s="34" t="s">
        <v>380</v>
      </c>
      <c r="CA2" s="34" t="s">
        <v>381</v>
      </c>
      <c r="CB2" s="34" t="s">
        <v>382</v>
      </c>
      <c r="CC2" s="34" t="s">
        <v>383</v>
      </c>
      <c r="CD2" s="34" t="s">
        <v>384</v>
      </c>
      <c r="CE2" s="34" t="s">
        <v>385</v>
      </c>
      <c r="CF2" s="34" t="s">
        <v>386</v>
      </c>
      <c r="CG2" s="34" t="s">
        <v>56</v>
      </c>
      <c r="CH2" s="37" t="s">
        <v>387</v>
      </c>
      <c r="CI2" s="266" t="s">
        <v>388</v>
      </c>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241"/>
      <c r="ER2" s="241"/>
      <c r="ES2" s="241"/>
      <c r="ET2" s="241"/>
      <c r="EU2" s="241"/>
      <c r="EV2" s="241"/>
      <c r="EW2" s="241"/>
      <c r="EX2" s="241"/>
      <c r="EY2" s="241"/>
      <c r="EZ2" s="241"/>
      <c r="FA2" s="241"/>
      <c r="FB2" s="241"/>
      <c r="FC2" s="241"/>
      <c r="FD2" s="241"/>
      <c r="FE2" s="241"/>
      <c r="FF2" s="241"/>
      <c r="FG2" s="241"/>
      <c r="FH2" s="241"/>
      <c r="FI2" s="241"/>
      <c r="FJ2" s="241"/>
      <c r="FK2" s="241"/>
      <c r="FL2" s="241"/>
      <c r="FM2" s="241"/>
    </row>
    <row r="3" spans="1:169" ht="28.5" customHeight="1">
      <c r="A3" s="39">
        <v>1</v>
      </c>
      <c r="B3" s="40"/>
      <c r="C3" s="40" t="s">
        <v>389</v>
      </c>
      <c r="D3" s="2">
        <v>2023</v>
      </c>
      <c r="E3" s="30">
        <v>83733</v>
      </c>
      <c r="F3" s="2" t="s">
        <v>58</v>
      </c>
      <c r="G3" s="30" t="s">
        <v>390</v>
      </c>
      <c r="H3" s="41" t="s">
        <v>391</v>
      </c>
      <c r="I3" s="7" t="s">
        <v>59</v>
      </c>
      <c r="J3" s="7" t="s">
        <v>392</v>
      </c>
      <c r="K3" s="2" t="s">
        <v>60</v>
      </c>
      <c r="L3" s="2" t="s">
        <v>393</v>
      </c>
      <c r="M3" s="30" t="s">
        <v>394</v>
      </c>
      <c r="N3" s="1" t="s">
        <v>74</v>
      </c>
      <c r="O3" s="1">
        <v>2198</v>
      </c>
      <c r="P3" s="1" t="s">
        <v>61</v>
      </c>
      <c r="Q3" s="1">
        <v>57</v>
      </c>
      <c r="R3" s="1" t="s">
        <v>395</v>
      </c>
      <c r="S3" s="30">
        <v>1026289089</v>
      </c>
      <c r="T3" s="30">
        <v>1</v>
      </c>
      <c r="U3" s="247" t="s">
        <v>178</v>
      </c>
      <c r="V3" s="1">
        <v>28</v>
      </c>
      <c r="W3" s="1" t="s">
        <v>62</v>
      </c>
      <c r="X3" s="30" t="s">
        <v>396</v>
      </c>
      <c r="Y3" s="30" t="s">
        <v>397</v>
      </c>
      <c r="Z3" s="30">
        <v>3057001254</v>
      </c>
      <c r="AA3" s="30" t="s">
        <v>179</v>
      </c>
      <c r="AB3" s="30" t="s">
        <v>398</v>
      </c>
      <c r="AC3" s="30" t="s">
        <v>399</v>
      </c>
      <c r="AD3" s="42" t="s">
        <v>66</v>
      </c>
      <c r="AE3" s="42" t="s">
        <v>400</v>
      </c>
      <c r="AF3" s="43">
        <v>45311</v>
      </c>
      <c r="AG3" s="1">
        <v>1</v>
      </c>
      <c r="AH3" s="193">
        <v>34200000</v>
      </c>
      <c r="AI3" s="193">
        <f t="shared" ref="AI3:AI8" si="0">(AH3/AN3)</f>
        <v>5700000</v>
      </c>
      <c r="AJ3" s="210">
        <f t="shared" ref="AJ3:AJ8" si="1">(AI3/30)</f>
        <v>190000</v>
      </c>
      <c r="AK3" s="44">
        <v>44939</v>
      </c>
      <c r="AL3" s="45">
        <v>44942</v>
      </c>
      <c r="AM3" s="289">
        <v>45122</v>
      </c>
      <c r="AN3" s="46">
        <v>6</v>
      </c>
      <c r="AO3" s="1">
        <v>180</v>
      </c>
      <c r="AP3" s="62">
        <v>3</v>
      </c>
      <c r="AQ3" s="48">
        <v>44936</v>
      </c>
      <c r="AR3" s="195">
        <v>102600000</v>
      </c>
      <c r="AS3" s="62">
        <v>2</v>
      </c>
      <c r="AT3" s="48">
        <v>44942</v>
      </c>
      <c r="AU3" s="195">
        <v>34200000</v>
      </c>
      <c r="AV3" s="49"/>
      <c r="AW3" s="49"/>
      <c r="AX3" s="49"/>
      <c r="AY3" s="50"/>
      <c r="AZ3" s="50"/>
      <c r="BA3" s="50"/>
      <c r="BB3" s="51"/>
      <c r="BC3" s="51"/>
      <c r="BD3" s="51"/>
      <c r="BE3" s="51"/>
      <c r="BF3" s="51"/>
      <c r="BG3" s="51"/>
      <c r="BH3" s="51"/>
      <c r="BI3" s="51"/>
      <c r="BJ3" s="51"/>
      <c r="BK3" s="51"/>
      <c r="BL3" s="447">
        <f>AH3+BC3</f>
        <v>34200000</v>
      </c>
      <c r="BM3" s="49"/>
      <c r="BN3" s="49"/>
      <c r="BO3" s="49"/>
      <c r="BP3" s="49"/>
      <c r="BQ3" s="52" t="s">
        <v>15</v>
      </c>
      <c r="BR3" s="52" t="s">
        <v>15</v>
      </c>
      <c r="BS3" s="52" t="s">
        <v>15</v>
      </c>
      <c r="BT3" s="52"/>
      <c r="BU3" s="14" t="s">
        <v>401</v>
      </c>
      <c r="BV3" s="15" t="s">
        <v>402</v>
      </c>
      <c r="BW3" s="30"/>
      <c r="BX3" s="30"/>
      <c r="BY3" s="1"/>
      <c r="BZ3" s="1"/>
      <c r="CA3" s="1"/>
      <c r="CB3" s="1"/>
      <c r="CC3" s="1"/>
      <c r="CD3" s="1">
        <v>1</v>
      </c>
      <c r="CE3" s="1">
        <v>1</v>
      </c>
      <c r="CF3" s="1" t="s">
        <v>23</v>
      </c>
      <c r="CG3" s="1" t="s">
        <v>23</v>
      </c>
      <c r="CH3" s="289">
        <v>45122</v>
      </c>
      <c r="CI3" s="336" t="s">
        <v>21</v>
      </c>
    </row>
    <row r="4" spans="1:169" ht="31.5" customHeight="1">
      <c r="A4" s="39">
        <v>2</v>
      </c>
      <c r="B4" s="40" t="s">
        <v>212</v>
      </c>
      <c r="C4" s="40" t="s">
        <v>403</v>
      </c>
      <c r="D4" s="1">
        <v>2023</v>
      </c>
      <c r="E4" s="30">
        <v>83336</v>
      </c>
      <c r="F4" s="1" t="s">
        <v>404</v>
      </c>
      <c r="G4" s="30" t="s">
        <v>405</v>
      </c>
      <c r="H4" s="31" t="s">
        <v>406</v>
      </c>
      <c r="I4" s="7" t="s">
        <v>59</v>
      </c>
      <c r="J4" s="7" t="s">
        <v>407</v>
      </c>
      <c r="K4" s="2" t="s">
        <v>60</v>
      </c>
      <c r="L4" s="2" t="s">
        <v>408</v>
      </c>
      <c r="M4" s="30" t="s">
        <v>149</v>
      </c>
      <c r="N4" s="1" t="s">
        <v>74</v>
      </c>
      <c r="O4" s="1">
        <v>2198</v>
      </c>
      <c r="P4" s="1" t="s">
        <v>61</v>
      </c>
      <c r="Q4" s="1">
        <v>57</v>
      </c>
      <c r="R4" s="1" t="s">
        <v>395</v>
      </c>
      <c r="S4" s="30">
        <v>1010203444</v>
      </c>
      <c r="T4" s="30">
        <v>6</v>
      </c>
      <c r="U4" s="248" t="s">
        <v>409</v>
      </c>
      <c r="V4" s="30">
        <v>30</v>
      </c>
      <c r="W4" s="1" t="s">
        <v>62</v>
      </c>
      <c r="X4" s="1" t="s">
        <v>396</v>
      </c>
      <c r="Y4" s="30" t="s">
        <v>410</v>
      </c>
      <c r="Z4" s="30">
        <v>3138716344</v>
      </c>
      <c r="AA4" s="30" t="s">
        <v>187</v>
      </c>
      <c r="AB4" s="30" t="s">
        <v>411</v>
      </c>
      <c r="AC4" s="30" t="s">
        <v>412</v>
      </c>
      <c r="AD4" s="42" t="s">
        <v>67</v>
      </c>
      <c r="AE4" s="42" t="s">
        <v>413</v>
      </c>
      <c r="AF4" s="43">
        <v>45348</v>
      </c>
      <c r="AG4" s="1">
        <v>1</v>
      </c>
      <c r="AH4" s="193">
        <v>15300000</v>
      </c>
      <c r="AI4" s="193">
        <f t="shared" si="0"/>
        <v>2550000</v>
      </c>
      <c r="AJ4" s="211">
        <f t="shared" si="1"/>
        <v>85000</v>
      </c>
      <c r="AK4" s="44">
        <v>44939</v>
      </c>
      <c r="AL4" s="45">
        <v>44942</v>
      </c>
      <c r="AM4" s="289">
        <v>45122</v>
      </c>
      <c r="AN4" s="46">
        <v>6</v>
      </c>
      <c r="AO4" s="1">
        <v>180</v>
      </c>
      <c r="AP4" s="62">
        <v>4</v>
      </c>
      <c r="AQ4" s="48">
        <v>44936</v>
      </c>
      <c r="AR4" s="195">
        <v>30600000</v>
      </c>
      <c r="AS4" s="62">
        <v>15</v>
      </c>
      <c r="AT4" s="48">
        <v>44942</v>
      </c>
      <c r="AU4" s="195">
        <v>15300000</v>
      </c>
      <c r="AV4" s="49"/>
      <c r="AW4" s="49"/>
      <c r="AX4" s="49"/>
      <c r="AY4" s="50"/>
      <c r="AZ4" s="50"/>
      <c r="BA4" s="50"/>
      <c r="BB4" s="51"/>
      <c r="BC4" s="51"/>
      <c r="BD4" s="51"/>
      <c r="BE4" s="51"/>
      <c r="BF4" s="51"/>
      <c r="BG4" s="51"/>
      <c r="BH4" s="51"/>
      <c r="BI4" s="51"/>
      <c r="BJ4" s="51"/>
      <c r="BK4" s="51"/>
      <c r="BL4" s="447">
        <f>AH4+BC4</f>
        <v>15300000</v>
      </c>
      <c r="BM4" s="49"/>
      <c r="BN4" s="49"/>
      <c r="BO4" s="49"/>
      <c r="BP4" s="49"/>
      <c r="BQ4" s="52" t="s">
        <v>15</v>
      </c>
      <c r="BR4" s="52" t="s">
        <v>15</v>
      </c>
      <c r="BS4" s="52" t="s">
        <v>15</v>
      </c>
      <c r="BT4" s="52"/>
      <c r="BU4" s="14" t="s">
        <v>414</v>
      </c>
      <c r="BV4" s="15" t="s">
        <v>402</v>
      </c>
      <c r="BW4" s="54"/>
      <c r="BX4" s="54"/>
      <c r="BY4" s="1"/>
      <c r="BZ4" s="1"/>
      <c r="CA4" s="1"/>
      <c r="CB4" s="1"/>
      <c r="CC4" s="1"/>
      <c r="CD4" s="1">
        <v>1</v>
      </c>
      <c r="CE4" s="1">
        <v>1</v>
      </c>
      <c r="CF4" s="1" t="s">
        <v>23</v>
      </c>
      <c r="CG4" s="1" t="s">
        <v>23</v>
      </c>
      <c r="CH4" s="289">
        <v>45123</v>
      </c>
      <c r="CI4" s="267" t="s">
        <v>21</v>
      </c>
    </row>
    <row r="5" spans="1:169" ht="43.5" customHeight="1">
      <c r="A5" s="297">
        <v>3</v>
      </c>
      <c r="B5" s="40" t="s">
        <v>415</v>
      </c>
      <c r="C5" s="40" t="s">
        <v>416</v>
      </c>
      <c r="D5" s="1">
        <v>2023</v>
      </c>
      <c r="E5" s="54">
        <v>83281</v>
      </c>
      <c r="F5" s="1" t="s">
        <v>404</v>
      </c>
      <c r="G5" s="30" t="s">
        <v>417</v>
      </c>
      <c r="H5" s="31" t="s">
        <v>418</v>
      </c>
      <c r="I5" s="7" t="s">
        <v>59</v>
      </c>
      <c r="J5" s="7" t="s">
        <v>392</v>
      </c>
      <c r="K5" s="2" t="s">
        <v>60</v>
      </c>
      <c r="L5" s="2" t="s">
        <v>419</v>
      </c>
      <c r="M5" s="30" t="s">
        <v>165</v>
      </c>
      <c r="N5" s="1" t="s">
        <v>420</v>
      </c>
      <c r="O5" s="47">
        <v>1851</v>
      </c>
      <c r="P5" s="47" t="s">
        <v>61</v>
      </c>
      <c r="Q5" s="1">
        <v>1</v>
      </c>
      <c r="R5" s="1" t="s">
        <v>421</v>
      </c>
      <c r="S5" s="30">
        <v>423466</v>
      </c>
      <c r="T5" s="30">
        <v>4</v>
      </c>
      <c r="U5" s="249" t="s">
        <v>167</v>
      </c>
      <c r="V5" s="30">
        <v>34</v>
      </c>
      <c r="W5" s="1" t="s">
        <v>62</v>
      </c>
      <c r="X5" s="1" t="s">
        <v>396</v>
      </c>
      <c r="Y5" s="30" t="s">
        <v>168</v>
      </c>
      <c r="Z5" s="30">
        <v>3154182292</v>
      </c>
      <c r="AA5" s="30" t="s">
        <v>169</v>
      </c>
      <c r="AB5" s="30" t="s">
        <v>422</v>
      </c>
      <c r="AC5" s="30" t="s">
        <v>399</v>
      </c>
      <c r="AD5" s="42" t="s">
        <v>66</v>
      </c>
      <c r="AE5" s="42" t="s">
        <v>423</v>
      </c>
      <c r="AF5" s="43">
        <v>45458</v>
      </c>
      <c r="AG5" s="1">
        <v>4</v>
      </c>
      <c r="AH5" s="193">
        <v>61710000</v>
      </c>
      <c r="AI5" s="193">
        <f t="shared" si="0"/>
        <v>5610000</v>
      </c>
      <c r="AJ5" s="210">
        <f t="shared" si="1"/>
        <v>187000</v>
      </c>
      <c r="AK5" s="44">
        <v>44939</v>
      </c>
      <c r="AL5" s="45">
        <v>44943</v>
      </c>
      <c r="AM5" s="289">
        <v>45276</v>
      </c>
      <c r="AN5" s="46">
        <v>11</v>
      </c>
      <c r="AO5" s="1">
        <v>330</v>
      </c>
      <c r="AP5" s="62">
        <v>6</v>
      </c>
      <c r="AQ5" s="48">
        <v>44936</v>
      </c>
      <c r="AR5" s="195">
        <v>61710000</v>
      </c>
      <c r="AS5" s="62">
        <v>30</v>
      </c>
      <c r="AT5" s="48">
        <v>44943</v>
      </c>
      <c r="AU5" s="195">
        <v>61710000</v>
      </c>
      <c r="AV5" s="49">
        <v>1</v>
      </c>
      <c r="AW5" s="49">
        <v>29</v>
      </c>
      <c r="AX5" s="113">
        <v>45306</v>
      </c>
      <c r="AY5" s="50"/>
      <c r="AZ5" s="50"/>
      <c r="BA5" s="50"/>
      <c r="BB5" s="51">
        <v>1</v>
      </c>
      <c r="BC5" s="300">
        <v>5423000</v>
      </c>
      <c r="BD5" s="242">
        <v>45275</v>
      </c>
      <c r="BE5" s="51" t="s">
        <v>424</v>
      </c>
      <c r="BF5" s="51"/>
      <c r="BG5" s="51"/>
      <c r="BH5" s="51"/>
      <c r="BI5" s="51"/>
      <c r="BJ5" s="51"/>
      <c r="BK5" s="51"/>
      <c r="BL5" s="447">
        <v>92378000</v>
      </c>
      <c r="BM5" s="49"/>
      <c r="BN5" s="49"/>
      <c r="BO5" s="49"/>
      <c r="BP5" s="49"/>
      <c r="BQ5" s="52" t="s">
        <v>15</v>
      </c>
      <c r="BR5" s="52" t="s">
        <v>15</v>
      </c>
      <c r="BS5" s="52"/>
      <c r="BT5" s="52"/>
      <c r="BU5" s="9" t="s">
        <v>425</v>
      </c>
      <c r="BV5" s="15">
        <v>20236520000803</v>
      </c>
      <c r="BW5" s="54"/>
      <c r="BX5" s="54"/>
      <c r="BY5" s="1"/>
      <c r="BZ5" s="1"/>
      <c r="CA5" s="1"/>
      <c r="CB5" s="1"/>
      <c r="CC5" s="1"/>
      <c r="CD5" s="1">
        <v>1</v>
      </c>
      <c r="CE5" s="1">
        <v>1</v>
      </c>
      <c r="CF5" s="1" t="s">
        <v>63</v>
      </c>
      <c r="CG5" s="1" t="s">
        <v>63</v>
      </c>
      <c r="CH5" s="85">
        <v>45443</v>
      </c>
      <c r="CI5" s="267"/>
    </row>
    <row r="6" spans="1:169" ht="15.75" customHeight="1">
      <c r="A6" s="39">
        <v>4</v>
      </c>
      <c r="B6" s="40" t="s">
        <v>415</v>
      </c>
      <c r="C6" s="40" t="s">
        <v>426</v>
      </c>
      <c r="D6" s="1">
        <v>2023</v>
      </c>
      <c r="E6" s="54">
        <v>83864</v>
      </c>
      <c r="F6" s="1" t="s">
        <v>404</v>
      </c>
      <c r="G6" s="30" t="s">
        <v>427</v>
      </c>
      <c r="H6" s="41" t="s">
        <v>428</v>
      </c>
      <c r="I6" s="7" t="s">
        <v>59</v>
      </c>
      <c r="J6" s="7" t="s">
        <v>407</v>
      </c>
      <c r="K6" s="2" t="s">
        <v>60</v>
      </c>
      <c r="L6" s="2" t="s">
        <v>408</v>
      </c>
      <c r="M6" s="30" t="s">
        <v>429</v>
      </c>
      <c r="N6" s="1" t="s">
        <v>74</v>
      </c>
      <c r="O6" s="1">
        <v>2198</v>
      </c>
      <c r="P6" s="1" t="s">
        <v>61</v>
      </c>
      <c r="Q6" s="1">
        <v>57</v>
      </c>
      <c r="R6" s="1" t="s">
        <v>395</v>
      </c>
      <c r="S6" s="30">
        <v>79558171</v>
      </c>
      <c r="T6" s="30">
        <v>4</v>
      </c>
      <c r="U6" s="249" t="s">
        <v>430</v>
      </c>
      <c r="V6" s="30">
        <v>49</v>
      </c>
      <c r="W6" s="1" t="s">
        <v>62</v>
      </c>
      <c r="X6" s="1" t="s">
        <v>431</v>
      </c>
      <c r="Y6" s="30" t="s">
        <v>432</v>
      </c>
      <c r="Z6" s="30">
        <v>3125295863</v>
      </c>
      <c r="AA6" s="30" t="s">
        <v>220</v>
      </c>
      <c r="AB6" s="30" t="s">
        <v>422</v>
      </c>
      <c r="AC6" s="30" t="s">
        <v>433</v>
      </c>
      <c r="AD6" s="42" t="s">
        <v>66</v>
      </c>
      <c r="AE6" s="42" t="s">
        <v>434</v>
      </c>
      <c r="AF6" s="43">
        <v>45280</v>
      </c>
      <c r="AG6" s="1">
        <v>1</v>
      </c>
      <c r="AH6" s="193">
        <v>19206000</v>
      </c>
      <c r="AI6" s="193">
        <f t="shared" si="0"/>
        <v>3201000</v>
      </c>
      <c r="AJ6" s="210">
        <f t="shared" si="1"/>
        <v>106700</v>
      </c>
      <c r="AK6" s="44">
        <v>44939</v>
      </c>
      <c r="AL6" s="45">
        <v>44943</v>
      </c>
      <c r="AM6" s="289">
        <v>45123</v>
      </c>
      <c r="AN6" s="46">
        <v>6</v>
      </c>
      <c r="AO6" s="1">
        <v>180</v>
      </c>
      <c r="AP6" s="62">
        <v>5</v>
      </c>
      <c r="AQ6" s="48">
        <v>44936</v>
      </c>
      <c r="AR6" s="195">
        <v>38412000</v>
      </c>
      <c r="AS6" s="62">
        <v>31</v>
      </c>
      <c r="AT6" s="48">
        <v>44943</v>
      </c>
      <c r="AU6" s="195">
        <v>19206000</v>
      </c>
      <c r="AV6" s="49"/>
      <c r="AW6" s="49"/>
      <c r="AX6" s="49"/>
      <c r="AY6" s="50"/>
      <c r="AZ6" s="50"/>
      <c r="BA6" s="50"/>
      <c r="BB6" s="51"/>
      <c r="BC6" s="301"/>
      <c r="BD6" s="51"/>
      <c r="BE6" s="51"/>
      <c r="BF6" s="51"/>
      <c r="BG6" s="51"/>
      <c r="BH6" s="51"/>
      <c r="BI6" s="51"/>
      <c r="BJ6" s="51"/>
      <c r="BK6" s="51"/>
      <c r="BL6" s="447">
        <f>AH6+BC6</f>
        <v>19206000</v>
      </c>
      <c r="BM6" s="49"/>
      <c r="BN6" s="49"/>
      <c r="BO6" s="49"/>
      <c r="BP6" s="49"/>
      <c r="BQ6" s="52" t="s">
        <v>15</v>
      </c>
      <c r="BR6" s="52" t="s">
        <v>15</v>
      </c>
      <c r="BS6" s="52" t="s">
        <v>15</v>
      </c>
      <c r="BT6" s="52"/>
      <c r="BU6" s="14" t="s">
        <v>435</v>
      </c>
      <c r="BV6" s="15" t="s">
        <v>402</v>
      </c>
      <c r="BW6" s="54"/>
      <c r="BX6" s="54"/>
      <c r="BY6" s="1"/>
      <c r="BZ6" s="1"/>
      <c r="CA6" s="1"/>
      <c r="CB6" s="1"/>
      <c r="CC6" s="1"/>
      <c r="CD6" s="1">
        <v>1</v>
      </c>
      <c r="CE6" s="1">
        <v>1</v>
      </c>
      <c r="CF6" s="1" t="s">
        <v>23</v>
      </c>
      <c r="CG6" s="1" t="s">
        <v>23</v>
      </c>
      <c r="CH6" s="289">
        <v>45125</v>
      </c>
      <c r="CI6" s="267" t="s">
        <v>21</v>
      </c>
    </row>
    <row r="7" spans="1:169" ht="41.25" customHeight="1">
      <c r="A7" s="297">
        <v>5</v>
      </c>
      <c r="B7" s="40" t="s">
        <v>436</v>
      </c>
      <c r="C7" s="40" t="s">
        <v>437</v>
      </c>
      <c r="D7" s="1">
        <v>2023</v>
      </c>
      <c r="E7" s="54">
        <v>83283</v>
      </c>
      <c r="F7" s="1" t="s">
        <v>404</v>
      </c>
      <c r="G7" s="30" t="s">
        <v>438</v>
      </c>
      <c r="H7" s="31" t="s">
        <v>439</v>
      </c>
      <c r="I7" s="7" t="s">
        <v>59</v>
      </c>
      <c r="J7" s="7" t="s">
        <v>392</v>
      </c>
      <c r="K7" s="2" t="s">
        <v>60</v>
      </c>
      <c r="L7" s="2" t="s">
        <v>408</v>
      </c>
      <c r="M7" s="30" t="s">
        <v>440</v>
      </c>
      <c r="N7" s="1" t="s">
        <v>74</v>
      </c>
      <c r="O7" s="1">
        <v>2198</v>
      </c>
      <c r="P7" s="1" t="s">
        <v>61</v>
      </c>
      <c r="Q7" s="1">
        <v>57</v>
      </c>
      <c r="R7" s="1" t="s">
        <v>395</v>
      </c>
      <c r="S7" s="30">
        <v>1022363943</v>
      </c>
      <c r="T7" s="30">
        <v>9</v>
      </c>
      <c r="U7" s="249" t="s">
        <v>17</v>
      </c>
      <c r="V7" s="30">
        <v>32</v>
      </c>
      <c r="W7" s="1" t="s">
        <v>62</v>
      </c>
      <c r="X7" s="1" t="s">
        <v>396</v>
      </c>
      <c r="Y7" s="30" t="s">
        <v>112</v>
      </c>
      <c r="Z7" s="30">
        <v>3227439404</v>
      </c>
      <c r="AA7" s="31" t="s">
        <v>113</v>
      </c>
      <c r="AB7" s="30" t="s">
        <v>411</v>
      </c>
      <c r="AC7" s="30" t="s">
        <v>399</v>
      </c>
      <c r="AD7" s="42" t="s">
        <v>67</v>
      </c>
      <c r="AE7" s="42" t="s">
        <v>441</v>
      </c>
      <c r="AF7" s="43">
        <v>45496</v>
      </c>
      <c r="AG7" s="1">
        <v>1</v>
      </c>
      <c r="AH7" s="193">
        <v>69300000</v>
      </c>
      <c r="AI7" s="193">
        <f t="shared" si="0"/>
        <v>6300000</v>
      </c>
      <c r="AJ7" s="210">
        <f t="shared" si="1"/>
        <v>210000</v>
      </c>
      <c r="AK7" s="44">
        <v>44939</v>
      </c>
      <c r="AL7" s="45">
        <v>44942</v>
      </c>
      <c r="AM7" s="289">
        <v>45275</v>
      </c>
      <c r="AN7" s="46">
        <v>11</v>
      </c>
      <c r="AO7" s="1">
        <v>330</v>
      </c>
      <c r="AP7" s="62">
        <v>13</v>
      </c>
      <c r="AQ7" s="48">
        <v>44936</v>
      </c>
      <c r="AR7" s="195">
        <v>138600000</v>
      </c>
      <c r="AS7" s="62">
        <v>4</v>
      </c>
      <c r="AT7" s="48">
        <v>44942</v>
      </c>
      <c r="AU7" s="195">
        <v>69300000</v>
      </c>
      <c r="AV7" s="49">
        <v>1</v>
      </c>
      <c r="AW7" s="49">
        <v>15</v>
      </c>
      <c r="AX7" s="113">
        <v>45291</v>
      </c>
      <c r="AY7" s="50"/>
      <c r="AZ7" s="50"/>
      <c r="BA7" s="50"/>
      <c r="BB7" s="51">
        <v>1</v>
      </c>
      <c r="BC7" s="300">
        <v>3150000</v>
      </c>
      <c r="BD7" s="242">
        <v>45275</v>
      </c>
      <c r="BE7" s="51"/>
      <c r="BF7" s="51"/>
      <c r="BG7" s="51"/>
      <c r="BH7" s="51"/>
      <c r="BI7" s="51"/>
      <c r="BJ7" s="51"/>
      <c r="BK7" s="51"/>
      <c r="BL7" s="447">
        <v>92378000</v>
      </c>
      <c r="BM7" s="49"/>
      <c r="BN7" s="49"/>
      <c r="BO7" s="49"/>
      <c r="BP7" s="49"/>
      <c r="BQ7" s="52" t="s">
        <v>15</v>
      </c>
      <c r="BR7" s="52" t="s">
        <v>15</v>
      </c>
      <c r="BS7" s="52"/>
      <c r="BT7" s="52"/>
      <c r="BU7" s="14" t="s">
        <v>442</v>
      </c>
      <c r="BV7" s="15" t="s">
        <v>443</v>
      </c>
      <c r="BW7" s="54"/>
      <c r="BX7" s="54"/>
      <c r="BY7" s="1"/>
      <c r="BZ7" s="1"/>
      <c r="CA7" s="1"/>
      <c r="CB7" s="1"/>
      <c r="CC7" s="1"/>
      <c r="CD7" s="1">
        <v>1</v>
      </c>
      <c r="CE7" s="1">
        <v>1</v>
      </c>
      <c r="CF7" s="1" t="s">
        <v>63</v>
      </c>
      <c r="CG7" s="1" t="s">
        <v>23</v>
      </c>
      <c r="CH7" s="289">
        <v>45126</v>
      </c>
      <c r="CI7" s="267" t="s">
        <v>21</v>
      </c>
    </row>
    <row r="8" spans="1:169" ht="16.5" customHeight="1">
      <c r="A8" s="39">
        <v>6</v>
      </c>
      <c r="B8" s="40" t="s">
        <v>444</v>
      </c>
      <c r="C8" s="40" t="s">
        <v>445</v>
      </c>
      <c r="D8" s="1">
        <v>2023</v>
      </c>
      <c r="E8" s="54">
        <v>83336</v>
      </c>
      <c r="F8" s="1" t="s">
        <v>404</v>
      </c>
      <c r="G8" s="30" t="s">
        <v>446</v>
      </c>
      <c r="H8" s="41" t="s">
        <v>447</v>
      </c>
      <c r="I8" s="7" t="s">
        <v>59</v>
      </c>
      <c r="J8" s="7" t="s">
        <v>407</v>
      </c>
      <c r="K8" s="2" t="s">
        <v>60</v>
      </c>
      <c r="L8" s="2" t="s">
        <v>408</v>
      </c>
      <c r="M8" s="30" t="s">
        <v>186</v>
      </c>
      <c r="N8" s="1" t="s">
        <v>74</v>
      </c>
      <c r="O8" s="1">
        <v>2198</v>
      </c>
      <c r="P8" s="1" t="s">
        <v>61</v>
      </c>
      <c r="Q8" s="1">
        <v>57</v>
      </c>
      <c r="R8" s="1" t="s">
        <v>395</v>
      </c>
      <c r="S8" s="30">
        <v>80793701</v>
      </c>
      <c r="T8" s="30">
        <v>8</v>
      </c>
      <c r="U8" s="249" t="s">
        <v>26</v>
      </c>
      <c r="V8" s="30">
        <v>39</v>
      </c>
      <c r="W8" s="1" t="s">
        <v>62</v>
      </c>
      <c r="X8" s="1" t="s">
        <v>431</v>
      </c>
      <c r="Y8" s="30" t="s">
        <v>150</v>
      </c>
      <c r="Z8" s="30">
        <v>3023749077</v>
      </c>
      <c r="AA8" s="30" t="s">
        <v>151</v>
      </c>
      <c r="AB8" s="30" t="s">
        <v>398</v>
      </c>
      <c r="AC8" s="30" t="s">
        <v>412</v>
      </c>
      <c r="AD8" s="42" t="s">
        <v>67</v>
      </c>
      <c r="AE8" s="42" t="s">
        <v>448</v>
      </c>
      <c r="AF8" s="43">
        <v>45348</v>
      </c>
      <c r="AG8" s="1">
        <v>1</v>
      </c>
      <c r="AH8" s="193">
        <v>15300000</v>
      </c>
      <c r="AI8" s="193">
        <f t="shared" si="0"/>
        <v>2550000</v>
      </c>
      <c r="AJ8" s="210">
        <f t="shared" si="1"/>
        <v>85000</v>
      </c>
      <c r="AK8" s="44">
        <v>44939</v>
      </c>
      <c r="AL8" s="45">
        <v>44943</v>
      </c>
      <c r="AM8" s="289">
        <v>45123</v>
      </c>
      <c r="AN8" s="46">
        <v>6</v>
      </c>
      <c r="AO8" s="1">
        <v>180</v>
      </c>
      <c r="AP8" s="62">
        <v>4</v>
      </c>
      <c r="AQ8" s="48">
        <v>44936</v>
      </c>
      <c r="AR8" s="195">
        <v>30600000</v>
      </c>
      <c r="AS8" s="62">
        <v>32</v>
      </c>
      <c r="AT8" s="48">
        <v>44943</v>
      </c>
      <c r="AU8" s="195">
        <v>15300000</v>
      </c>
      <c r="AV8" s="49"/>
      <c r="AW8" s="49"/>
      <c r="AX8" s="49"/>
      <c r="AY8" s="50"/>
      <c r="AZ8" s="50"/>
      <c r="BA8" s="50"/>
      <c r="BB8" s="51"/>
      <c r="BC8" s="51"/>
      <c r="BD8" s="51"/>
      <c r="BE8" s="51"/>
      <c r="BF8" s="51"/>
      <c r="BG8" s="51"/>
      <c r="BH8" s="51"/>
      <c r="BI8" s="51"/>
      <c r="BJ8" s="51"/>
      <c r="BK8" s="51"/>
      <c r="BL8" s="447">
        <f>AH8+BC8</f>
        <v>15300000</v>
      </c>
      <c r="BM8" s="49"/>
      <c r="BN8" s="49"/>
      <c r="BO8" s="49"/>
      <c r="BP8" s="49"/>
      <c r="BQ8" s="52" t="s">
        <v>15</v>
      </c>
      <c r="BR8" s="52" t="s">
        <v>15</v>
      </c>
      <c r="BS8" s="52" t="s">
        <v>15</v>
      </c>
      <c r="BT8" s="52"/>
      <c r="BU8" s="14" t="s">
        <v>435</v>
      </c>
      <c r="BV8" s="15" t="s">
        <v>402</v>
      </c>
      <c r="BW8" s="54"/>
      <c r="BX8" s="54"/>
      <c r="BY8" s="1"/>
      <c r="BZ8" s="1"/>
      <c r="CA8" s="1"/>
      <c r="CB8" s="1"/>
      <c r="CC8" s="1"/>
      <c r="CD8" s="1">
        <v>1</v>
      </c>
      <c r="CE8" s="1">
        <v>1</v>
      </c>
      <c r="CF8" s="1" t="s">
        <v>23</v>
      </c>
      <c r="CG8" s="1" t="s">
        <v>23</v>
      </c>
      <c r="CH8" s="289">
        <v>45127</v>
      </c>
      <c r="CI8" s="362" t="s">
        <v>449</v>
      </c>
    </row>
    <row r="9" spans="1:169">
      <c r="A9" s="39">
        <v>7</v>
      </c>
      <c r="B9" s="164" t="s">
        <v>233</v>
      </c>
      <c r="C9" s="164" t="s">
        <v>233</v>
      </c>
      <c r="D9" s="164" t="s">
        <v>233</v>
      </c>
      <c r="E9" s="164" t="s">
        <v>233</v>
      </c>
      <c r="F9" s="164" t="s">
        <v>233</v>
      </c>
      <c r="G9" s="164" t="s">
        <v>233</v>
      </c>
      <c r="H9" s="164" t="s">
        <v>233</v>
      </c>
      <c r="I9" s="164" t="s">
        <v>233</v>
      </c>
      <c r="J9" s="164" t="s">
        <v>233</v>
      </c>
      <c r="K9" s="164" t="s">
        <v>233</v>
      </c>
      <c r="L9" s="164" t="s">
        <v>233</v>
      </c>
      <c r="M9" s="164" t="s">
        <v>233</v>
      </c>
      <c r="N9" s="164" t="s">
        <v>233</v>
      </c>
      <c r="O9" s="164" t="s">
        <v>233</v>
      </c>
      <c r="P9" s="164"/>
      <c r="Q9" s="164" t="s">
        <v>233</v>
      </c>
      <c r="R9" s="164" t="s">
        <v>233</v>
      </c>
      <c r="S9" s="164" t="s">
        <v>233</v>
      </c>
      <c r="T9" s="164" t="s">
        <v>233</v>
      </c>
      <c r="U9" s="250" t="s">
        <v>233</v>
      </c>
      <c r="V9" s="164"/>
      <c r="W9" s="164" t="s">
        <v>233</v>
      </c>
      <c r="X9" s="164"/>
      <c r="Y9" s="164" t="s">
        <v>233</v>
      </c>
      <c r="Z9" s="164" t="s">
        <v>233</v>
      </c>
      <c r="AA9" s="164" t="s">
        <v>233</v>
      </c>
      <c r="AB9" s="164" t="s">
        <v>233</v>
      </c>
      <c r="AC9" s="164" t="s">
        <v>233</v>
      </c>
      <c r="AD9" s="164" t="s">
        <v>233</v>
      </c>
      <c r="AE9" s="164" t="s">
        <v>233</v>
      </c>
      <c r="AF9" s="165" t="s">
        <v>233</v>
      </c>
      <c r="AG9" s="164" t="s">
        <v>233</v>
      </c>
      <c r="AH9" s="194" t="s">
        <v>233</v>
      </c>
      <c r="AI9" s="194" t="s">
        <v>233</v>
      </c>
      <c r="AJ9" s="194" t="s">
        <v>233</v>
      </c>
      <c r="AK9" s="165" t="s">
        <v>233</v>
      </c>
      <c r="AL9" s="165" t="s">
        <v>233</v>
      </c>
      <c r="AM9" s="165" t="s">
        <v>233</v>
      </c>
      <c r="AN9" s="164" t="s">
        <v>233</v>
      </c>
      <c r="AO9" s="164" t="s">
        <v>233</v>
      </c>
      <c r="AP9" s="223" t="s">
        <v>233</v>
      </c>
      <c r="AQ9" s="165" t="s">
        <v>233</v>
      </c>
      <c r="AR9" s="194" t="s">
        <v>233</v>
      </c>
      <c r="AS9" s="223" t="s">
        <v>233</v>
      </c>
      <c r="AT9" s="165" t="s">
        <v>233</v>
      </c>
      <c r="AU9" s="194" t="s">
        <v>233</v>
      </c>
      <c r="AV9" s="164" t="s">
        <v>233</v>
      </c>
      <c r="AW9" s="164" t="s">
        <v>233</v>
      </c>
      <c r="AX9" s="164" t="s">
        <v>233</v>
      </c>
      <c r="AY9" s="164" t="s">
        <v>233</v>
      </c>
      <c r="AZ9" s="164" t="s">
        <v>233</v>
      </c>
      <c r="BA9" s="164" t="s">
        <v>233</v>
      </c>
      <c r="BB9" s="164" t="s">
        <v>233</v>
      </c>
      <c r="BC9" s="164" t="s">
        <v>233</v>
      </c>
      <c r="BD9" s="164" t="s">
        <v>233</v>
      </c>
      <c r="BE9" s="164" t="s">
        <v>233</v>
      </c>
      <c r="BF9" s="164" t="s">
        <v>233</v>
      </c>
      <c r="BG9" s="164" t="s">
        <v>233</v>
      </c>
      <c r="BH9" s="164" t="s">
        <v>233</v>
      </c>
      <c r="BI9" s="164" t="s">
        <v>233</v>
      </c>
      <c r="BJ9" s="164" t="s">
        <v>233</v>
      </c>
      <c r="BK9" s="164" t="s">
        <v>233</v>
      </c>
      <c r="BL9" s="448" t="s">
        <v>233</v>
      </c>
      <c r="BM9" s="164" t="s">
        <v>233</v>
      </c>
      <c r="BN9" s="164" t="s">
        <v>233</v>
      </c>
      <c r="BO9" s="164" t="s">
        <v>233</v>
      </c>
      <c r="BP9" s="164" t="s">
        <v>233</v>
      </c>
      <c r="BQ9" s="164" t="s">
        <v>233</v>
      </c>
      <c r="BR9" s="164" t="s">
        <v>233</v>
      </c>
      <c r="BS9" s="164" t="s">
        <v>233</v>
      </c>
      <c r="BT9" s="164" t="s">
        <v>233</v>
      </c>
      <c r="BU9" s="166" t="s">
        <v>233</v>
      </c>
      <c r="BV9" s="280" t="s">
        <v>233</v>
      </c>
      <c r="BW9" s="164" t="s">
        <v>233</v>
      </c>
      <c r="BX9" s="164" t="s">
        <v>233</v>
      </c>
      <c r="BY9" s="164" t="s">
        <v>233</v>
      </c>
      <c r="BZ9" s="164" t="s">
        <v>233</v>
      </c>
      <c r="CA9" s="164" t="s">
        <v>233</v>
      </c>
      <c r="CB9" s="164" t="s">
        <v>233</v>
      </c>
      <c r="CC9" s="164" t="s">
        <v>233</v>
      </c>
      <c r="CD9" s="164" t="s">
        <v>233</v>
      </c>
      <c r="CE9" s="164" t="s">
        <v>233</v>
      </c>
      <c r="CF9" s="164" t="s">
        <v>233</v>
      </c>
      <c r="CG9" s="164" t="s">
        <v>233</v>
      </c>
      <c r="CH9" s="289">
        <v>45128</v>
      </c>
      <c r="CI9" s="267" t="s">
        <v>21</v>
      </c>
    </row>
    <row r="10" spans="1:169" ht="20.25" customHeight="1">
      <c r="A10" s="39">
        <v>8</v>
      </c>
      <c r="B10" s="40" t="s">
        <v>444</v>
      </c>
      <c r="C10" s="40" t="s">
        <v>450</v>
      </c>
      <c r="D10" s="1">
        <v>2023</v>
      </c>
      <c r="E10" s="54">
        <v>83718</v>
      </c>
      <c r="F10" s="1" t="s">
        <v>404</v>
      </c>
      <c r="G10" s="30" t="s">
        <v>451</v>
      </c>
      <c r="H10" s="31" t="s">
        <v>452</v>
      </c>
      <c r="I10" s="7" t="s">
        <v>59</v>
      </c>
      <c r="J10" s="7" t="s">
        <v>392</v>
      </c>
      <c r="K10" s="2" t="s">
        <v>60</v>
      </c>
      <c r="L10" s="1" t="s">
        <v>453</v>
      </c>
      <c r="M10" s="30" t="s">
        <v>454</v>
      </c>
      <c r="N10" s="1" t="s">
        <v>74</v>
      </c>
      <c r="O10" s="1">
        <v>2198</v>
      </c>
      <c r="P10" s="1" t="s">
        <v>61</v>
      </c>
      <c r="Q10" s="1">
        <v>57</v>
      </c>
      <c r="R10" s="1" t="s">
        <v>395</v>
      </c>
      <c r="S10" s="30">
        <v>72267946</v>
      </c>
      <c r="T10" s="30">
        <v>0</v>
      </c>
      <c r="U10" s="249" t="s">
        <v>293</v>
      </c>
      <c r="V10" s="30">
        <v>41</v>
      </c>
      <c r="W10" s="1" t="s">
        <v>62</v>
      </c>
      <c r="X10" s="1" t="s">
        <v>431</v>
      </c>
      <c r="Y10" s="30" t="s">
        <v>455</v>
      </c>
      <c r="Z10" s="30">
        <v>3017546442</v>
      </c>
      <c r="AA10" s="30" t="s">
        <v>294</v>
      </c>
      <c r="AB10" s="30" t="s">
        <v>411</v>
      </c>
      <c r="AC10" s="30" t="s">
        <v>433</v>
      </c>
      <c r="AD10" s="42" t="s">
        <v>66</v>
      </c>
      <c r="AE10" s="42" t="s">
        <v>456</v>
      </c>
      <c r="AF10" s="43">
        <v>45459</v>
      </c>
      <c r="AG10" s="1">
        <v>1</v>
      </c>
      <c r="AH10" s="193">
        <v>109989000</v>
      </c>
      <c r="AI10" s="193">
        <f>(AH10/AN10)</f>
        <v>9999000</v>
      </c>
      <c r="AJ10" s="210">
        <f>(AI10/30)</f>
        <v>333300</v>
      </c>
      <c r="AK10" s="44">
        <v>44939</v>
      </c>
      <c r="AL10" s="45">
        <v>44943</v>
      </c>
      <c r="AM10" s="289">
        <v>45276</v>
      </c>
      <c r="AN10" s="46">
        <v>11</v>
      </c>
      <c r="AO10" s="1">
        <v>330</v>
      </c>
      <c r="AP10" s="62">
        <v>8</v>
      </c>
      <c r="AQ10" s="48">
        <v>44936</v>
      </c>
      <c r="AR10" s="195">
        <v>109989000</v>
      </c>
      <c r="AS10" s="62">
        <v>33</v>
      </c>
      <c r="AT10" s="48">
        <v>44943</v>
      </c>
      <c r="AU10" s="195">
        <v>109989000</v>
      </c>
      <c r="AV10" s="49"/>
      <c r="AW10" s="49"/>
      <c r="AX10" s="49"/>
      <c r="AY10" s="50"/>
      <c r="AZ10" s="50"/>
      <c r="BA10" s="50"/>
      <c r="BB10" s="51"/>
      <c r="BC10" s="51"/>
      <c r="BD10" s="51"/>
      <c r="BE10" s="51"/>
      <c r="BF10" s="51"/>
      <c r="BG10" s="51"/>
      <c r="BH10" s="51"/>
      <c r="BI10" s="51"/>
      <c r="BJ10" s="51"/>
      <c r="BK10" s="51"/>
      <c r="BL10" s="447">
        <f>AH10+BC10</f>
        <v>109989000</v>
      </c>
      <c r="BM10" s="49"/>
      <c r="BN10" s="49"/>
      <c r="BO10" s="49"/>
      <c r="BP10" s="49"/>
      <c r="BQ10" s="52" t="s">
        <v>15</v>
      </c>
      <c r="BR10" s="52" t="s">
        <v>15</v>
      </c>
      <c r="BS10" s="52" t="s">
        <v>18</v>
      </c>
      <c r="BT10" s="52"/>
      <c r="BU10" s="9" t="s">
        <v>425</v>
      </c>
      <c r="BV10" s="15">
        <v>20236520000803</v>
      </c>
      <c r="BW10" s="54"/>
      <c r="BX10" s="54"/>
      <c r="BY10" s="1"/>
      <c r="BZ10" s="1"/>
      <c r="CA10" s="1"/>
      <c r="CB10" s="1"/>
      <c r="CC10" s="1"/>
      <c r="CD10" s="1">
        <v>1</v>
      </c>
      <c r="CE10" s="1">
        <v>1</v>
      </c>
      <c r="CF10" s="1" t="s">
        <v>23</v>
      </c>
      <c r="CG10" s="1" t="s">
        <v>23</v>
      </c>
      <c r="CH10" s="289">
        <v>45069</v>
      </c>
      <c r="CI10" s="268" t="s">
        <v>457</v>
      </c>
    </row>
    <row r="11" spans="1:169" ht="18.75" customHeight="1">
      <c r="A11" s="39">
        <v>9</v>
      </c>
      <c r="B11" s="40" t="s">
        <v>212</v>
      </c>
      <c r="C11" s="40" t="s">
        <v>458</v>
      </c>
      <c r="D11" s="1">
        <v>2023</v>
      </c>
      <c r="E11" s="54">
        <v>84084</v>
      </c>
      <c r="F11" s="1" t="s">
        <v>404</v>
      </c>
      <c r="G11" s="30" t="s">
        <v>459</v>
      </c>
      <c r="H11" s="41" t="s">
        <v>460</v>
      </c>
      <c r="I11" s="7" t="s">
        <v>59</v>
      </c>
      <c r="J11" s="7" t="s">
        <v>407</v>
      </c>
      <c r="K11" s="2" t="s">
        <v>60</v>
      </c>
      <c r="L11" s="1" t="s">
        <v>408</v>
      </c>
      <c r="M11" s="30" t="s">
        <v>461</v>
      </c>
      <c r="N11" s="1" t="s">
        <v>74</v>
      </c>
      <c r="O11" s="1">
        <v>2198</v>
      </c>
      <c r="P11" s="1" t="s">
        <v>61</v>
      </c>
      <c r="Q11" s="1">
        <v>57</v>
      </c>
      <c r="R11" s="1" t="s">
        <v>395</v>
      </c>
      <c r="S11" s="30">
        <v>52352104</v>
      </c>
      <c r="T11" s="30">
        <v>7</v>
      </c>
      <c r="U11" s="249" t="s">
        <v>171</v>
      </c>
      <c r="V11" s="30">
        <v>44</v>
      </c>
      <c r="W11" s="1" t="s">
        <v>62</v>
      </c>
      <c r="X11" s="1" t="s">
        <v>396</v>
      </c>
      <c r="Y11" s="30" t="s">
        <v>172</v>
      </c>
      <c r="Z11" s="30">
        <v>3132719354</v>
      </c>
      <c r="AA11" s="30" t="s">
        <v>173</v>
      </c>
      <c r="AB11" s="30" t="s">
        <v>411</v>
      </c>
      <c r="AC11" s="30" t="s">
        <v>412</v>
      </c>
      <c r="AD11" s="42" t="s">
        <v>66</v>
      </c>
      <c r="AE11" s="42" t="s">
        <v>462</v>
      </c>
      <c r="AF11" s="43">
        <v>45306</v>
      </c>
      <c r="AG11" s="1">
        <v>1</v>
      </c>
      <c r="AH11" s="193">
        <v>27000000</v>
      </c>
      <c r="AI11" s="193">
        <f>(AH11/AN11)</f>
        <v>4500000</v>
      </c>
      <c r="AJ11" s="210">
        <f>(AI11/30)</f>
        <v>150000</v>
      </c>
      <c r="AK11" s="44">
        <v>44939</v>
      </c>
      <c r="AL11" s="45">
        <v>44942</v>
      </c>
      <c r="AM11" s="289">
        <v>45122</v>
      </c>
      <c r="AN11" s="46">
        <v>6</v>
      </c>
      <c r="AO11" s="1">
        <v>180</v>
      </c>
      <c r="AP11" s="62">
        <v>10</v>
      </c>
      <c r="AQ11" s="48">
        <v>44936</v>
      </c>
      <c r="AR11" s="195">
        <v>27000000</v>
      </c>
      <c r="AS11" s="62">
        <v>14</v>
      </c>
      <c r="AT11" s="48">
        <v>44942</v>
      </c>
      <c r="AU11" s="195">
        <v>27000000</v>
      </c>
      <c r="AV11" s="49"/>
      <c r="AW11" s="49"/>
      <c r="AX11" s="49"/>
      <c r="AY11" s="50"/>
      <c r="AZ11" s="50"/>
      <c r="BA11" s="50"/>
      <c r="BB11" s="51"/>
      <c r="BC11" s="51"/>
      <c r="BD11" s="51"/>
      <c r="BE11" s="51"/>
      <c r="BF11" s="51"/>
      <c r="BG11" s="51"/>
      <c r="BH11" s="51"/>
      <c r="BI11" s="51"/>
      <c r="BJ11" s="51"/>
      <c r="BK11" s="51"/>
      <c r="BL11" s="447">
        <f>AH11+BC11</f>
        <v>27000000</v>
      </c>
      <c r="BM11" s="49"/>
      <c r="BN11" s="49"/>
      <c r="BO11" s="49"/>
      <c r="BP11" s="49"/>
      <c r="BQ11" s="52" t="s">
        <v>15</v>
      </c>
      <c r="BR11" s="52" t="s">
        <v>15</v>
      </c>
      <c r="BS11" s="52" t="s">
        <v>15</v>
      </c>
      <c r="BT11" s="52"/>
      <c r="BU11" s="14" t="s">
        <v>435</v>
      </c>
      <c r="BV11" s="15" t="s">
        <v>402</v>
      </c>
      <c r="BW11" s="54"/>
      <c r="BX11" s="54"/>
      <c r="BY11" s="1"/>
      <c r="BZ11" s="1"/>
      <c r="CA11" s="1"/>
      <c r="CB11" s="1"/>
      <c r="CC11" s="1"/>
      <c r="CD11" s="1">
        <v>1</v>
      </c>
      <c r="CE11" s="1">
        <v>1</v>
      </c>
      <c r="CF11" s="1" t="s">
        <v>23</v>
      </c>
      <c r="CG11" s="1" t="s">
        <v>23</v>
      </c>
      <c r="CH11" s="289">
        <v>45130</v>
      </c>
      <c r="CI11" s="267" t="s">
        <v>21</v>
      </c>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row>
    <row r="12" spans="1:169" ht="37.5" customHeight="1">
      <c r="A12" s="297">
        <v>10</v>
      </c>
      <c r="B12" s="40" t="s">
        <v>319</v>
      </c>
      <c r="C12" s="40" t="s">
        <v>463</v>
      </c>
      <c r="D12" s="1">
        <v>2023</v>
      </c>
      <c r="E12" s="54">
        <v>83789</v>
      </c>
      <c r="F12" s="1" t="s">
        <v>404</v>
      </c>
      <c r="G12" s="30" t="s">
        <v>464</v>
      </c>
      <c r="H12" s="31" t="s">
        <v>465</v>
      </c>
      <c r="I12" s="7" t="s">
        <v>59</v>
      </c>
      <c r="J12" s="7" t="s">
        <v>407</v>
      </c>
      <c r="K12" s="2" t="s">
        <v>60</v>
      </c>
      <c r="L12" s="1" t="s">
        <v>453</v>
      </c>
      <c r="M12" s="30" t="s">
        <v>292</v>
      </c>
      <c r="N12" s="1" t="s">
        <v>74</v>
      </c>
      <c r="O12" s="1">
        <v>2198</v>
      </c>
      <c r="P12" s="1" t="s">
        <v>61</v>
      </c>
      <c r="Q12" s="1">
        <v>57</v>
      </c>
      <c r="R12" s="1" t="s">
        <v>395</v>
      </c>
      <c r="S12" s="30">
        <v>1022379187</v>
      </c>
      <c r="T12" s="30">
        <v>7</v>
      </c>
      <c r="U12" s="251" t="s">
        <v>466</v>
      </c>
      <c r="V12" s="1">
        <v>30</v>
      </c>
      <c r="W12" s="1" t="s">
        <v>62</v>
      </c>
      <c r="X12" s="1" t="s">
        <v>396</v>
      </c>
      <c r="Y12" s="30" t="s">
        <v>467</v>
      </c>
      <c r="Z12" s="30">
        <v>3138033391</v>
      </c>
      <c r="AA12" s="30" t="s">
        <v>202</v>
      </c>
      <c r="AB12" s="30" t="s">
        <v>398</v>
      </c>
      <c r="AC12" s="30" t="s">
        <v>412</v>
      </c>
      <c r="AD12" s="42" t="s">
        <v>170</v>
      </c>
      <c r="AE12" s="42" t="s">
        <v>468</v>
      </c>
      <c r="AF12" s="43">
        <v>45483</v>
      </c>
      <c r="AG12" s="1">
        <v>1</v>
      </c>
      <c r="AH12" s="193">
        <v>69300000</v>
      </c>
      <c r="AI12" s="193">
        <f>(AH12/AN12)</f>
        <v>6300000</v>
      </c>
      <c r="AJ12" s="210">
        <f>(AI12/30)</f>
        <v>210000</v>
      </c>
      <c r="AK12" s="44">
        <v>44939</v>
      </c>
      <c r="AL12" s="45">
        <v>44942</v>
      </c>
      <c r="AM12" s="289">
        <v>45275</v>
      </c>
      <c r="AN12" s="46">
        <v>11</v>
      </c>
      <c r="AO12" s="1">
        <v>330</v>
      </c>
      <c r="AP12" s="62">
        <v>15</v>
      </c>
      <c r="AQ12" s="48">
        <v>44937</v>
      </c>
      <c r="AR12" s="195">
        <v>69300000</v>
      </c>
      <c r="AS12" s="62">
        <v>13</v>
      </c>
      <c r="AT12" s="48">
        <v>44942</v>
      </c>
      <c r="AU12" s="195">
        <v>69300000</v>
      </c>
      <c r="AV12" s="49">
        <v>2</v>
      </c>
      <c r="AW12" s="49">
        <v>165</v>
      </c>
      <c r="AX12" s="113">
        <v>45443</v>
      </c>
      <c r="AY12" s="50"/>
      <c r="AZ12" s="50"/>
      <c r="BA12" s="50"/>
      <c r="BB12" s="51">
        <v>2</v>
      </c>
      <c r="BC12" s="300">
        <v>34650000</v>
      </c>
      <c r="BD12" s="242">
        <v>45373</v>
      </c>
      <c r="BE12" s="51"/>
      <c r="BF12" s="51"/>
      <c r="BG12" s="51"/>
      <c r="BH12" s="51"/>
      <c r="BI12" s="51"/>
      <c r="BJ12" s="51"/>
      <c r="BK12" s="51"/>
      <c r="BL12" s="447">
        <v>103950000</v>
      </c>
      <c r="BM12" s="49"/>
      <c r="BN12" s="49"/>
      <c r="BO12" s="49"/>
      <c r="BP12" s="49"/>
      <c r="BQ12" s="52" t="s">
        <v>15</v>
      </c>
      <c r="BR12" s="52" t="s">
        <v>15</v>
      </c>
      <c r="BS12" s="52"/>
      <c r="BT12" s="52"/>
      <c r="BU12" s="9" t="s">
        <v>469</v>
      </c>
      <c r="BV12" s="15" t="s">
        <v>470</v>
      </c>
      <c r="BW12" s="54"/>
      <c r="BX12" s="54"/>
      <c r="BY12" s="1"/>
      <c r="BZ12" s="1"/>
      <c r="CA12" s="1"/>
      <c r="CB12" s="1"/>
      <c r="CC12" s="1"/>
      <c r="CD12" s="1">
        <v>1</v>
      </c>
      <c r="CE12" s="1">
        <v>1</v>
      </c>
      <c r="CF12" s="1" t="s">
        <v>63</v>
      </c>
      <c r="CG12" s="1" t="s">
        <v>63</v>
      </c>
      <c r="CH12" s="85">
        <v>45443</v>
      </c>
      <c r="CI12" s="267" t="s">
        <v>21</v>
      </c>
    </row>
    <row r="13" spans="1:169" ht="15" customHeight="1">
      <c r="A13" s="39">
        <v>11</v>
      </c>
      <c r="B13" s="40" t="s">
        <v>436</v>
      </c>
      <c r="C13" s="40" t="s">
        <v>471</v>
      </c>
      <c r="D13" s="1">
        <v>2023</v>
      </c>
      <c r="E13" s="54">
        <v>83733</v>
      </c>
      <c r="F13" s="1" t="s">
        <v>404</v>
      </c>
      <c r="G13" s="30" t="s">
        <v>472</v>
      </c>
      <c r="H13" s="41" t="s">
        <v>473</v>
      </c>
      <c r="I13" s="7" t="s">
        <v>59</v>
      </c>
      <c r="J13" s="7" t="s">
        <v>392</v>
      </c>
      <c r="K13" s="2" t="s">
        <v>60</v>
      </c>
      <c r="L13" s="1" t="s">
        <v>408</v>
      </c>
      <c r="M13" s="30" t="s">
        <v>394</v>
      </c>
      <c r="N13" s="1" t="s">
        <v>74</v>
      </c>
      <c r="O13" s="1">
        <v>2198</v>
      </c>
      <c r="P13" s="1" t="s">
        <v>61</v>
      </c>
      <c r="Q13" s="1">
        <v>57</v>
      </c>
      <c r="R13" s="1" t="s">
        <v>395</v>
      </c>
      <c r="S13" s="30">
        <v>1128447239</v>
      </c>
      <c r="T13" s="30">
        <v>8</v>
      </c>
      <c r="U13" s="249" t="s">
        <v>474</v>
      </c>
      <c r="V13" s="30">
        <v>35</v>
      </c>
      <c r="W13" s="1" t="s">
        <v>62</v>
      </c>
      <c r="X13" s="1" t="s">
        <v>431</v>
      </c>
      <c r="Y13" s="30" t="s">
        <v>475</v>
      </c>
      <c r="Z13" s="30">
        <v>3123812836</v>
      </c>
      <c r="AA13" s="30" t="s">
        <v>476</v>
      </c>
      <c r="AB13" s="30" t="s">
        <v>398</v>
      </c>
      <c r="AC13" s="30" t="s">
        <v>399</v>
      </c>
      <c r="AD13" s="42" t="s">
        <v>66</v>
      </c>
      <c r="AE13" s="42" t="s">
        <v>477</v>
      </c>
      <c r="AF13" s="43">
        <v>45307</v>
      </c>
      <c r="AG13" s="1">
        <v>1</v>
      </c>
      <c r="AH13" s="193">
        <v>19206000</v>
      </c>
      <c r="AI13" s="193">
        <f>(AH13/AN13)</f>
        <v>3201000</v>
      </c>
      <c r="AJ13" s="210">
        <f>(AI13/30)</f>
        <v>106700</v>
      </c>
      <c r="AK13" s="44">
        <v>44939</v>
      </c>
      <c r="AL13" s="45">
        <v>44943</v>
      </c>
      <c r="AM13" s="289">
        <v>45123</v>
      </c>
      <c r="AN13" s="46">
        <v>6</v>
      </c>
      <c r="AO13" s="1">
        <v>180</v>
      </c>
      <c r="AP13" s="62">
        <v>3</v>
      </c>
      <c r="AQ13" s="48">
        <v>44936</v>
      </c>
      <c r="AR13" s="195">
        <v>102600000</v>
      </c>
      <c r="AS13" s="62">
        <v>3</v>
      </c>
      <c r="AT13" s="48">
        <v>44942</v>
      </c>
      <c r="AU13" s="195">
        <v>34200000</v>
      </c>
      <c r="AV13" s="49"/>
      <c r="AW13" s="49"/>
      <c r="AX13" s="49"/>
      <c r="AY13" s="50">
        <v>1047420793</v>
      </c>
      <c r="AZ13" s="50" t="s">
        <v>478</v>
      </c>
      <c r="BA13" s="56">
        <v>45106</v>
      </c>
      <c r="BB13" s="51"/>
      <c r="BC13" s="51"/>
      <c r="BD13" s="51"/>
      <c r="BE13" s="51"/>
      <c r="BF13" s="51"/>
      <c r="BG13" s="51"/>
      <c r="BH13" s="51"/>
      <c r="BI13" s="51"/>
      <c r="BJ13" s="51"/>
      <c r="BK13" s="51"/>
      <c r="BL13" s="447">
        <f>AH13+BC13</f>
        <v>19206000</v>
      </c>
      <c r="BM13" s="49"/>
      <c r="BN13" s="49"/>
      <c r="BO13" s="49"/>
      <c r="BP13" s="49"/>
      <c r="BQ13" s="52" t="s">
        <v>15</v>
      </c>
      <c r="BR13" s="52" t="s">
        <v>15</v>
      </c>
      <c r="BS13" s="52" t="s">
        <v>15</v>
      </c>
      <c r="BT13" s="52"/>
      <c r="BU13" s="14"/>
      <c r="BV13" s="15" t="s">
        <v>402</v>
      </c>
      <c r="BW13" s="54"/>
      <c r="BX13" s="54"/>
      <c r="BY13" s="1"/>
      <c r="BZ13" s="1"/>
      <c r="CA13" s="1"/>
      <c r="CB13" s="1"/>
      <c r="CC13" s="1"/>
      <c r="CD13" s="1">
        <v>1</v>
      </c>
      <c r="CE13" s="1">
        <v>1</v>
      </c>
      <c r="CF13" s="1" t="s">
        <v>23</v>
      </c>
      <c r="CG13" s="1" t="s">
        <v>23</v>
      </c>
      <c r="CH13" s="289">
        <v>45132</v>
      </c>
      <c r="CI13" s="269" t="s">
        <v>449</v>
      </c>
    </row>
    <row r="14" spans="1:169" ht="19.5" customHeight="1">
      <c r="A14" s="39">
        <v>12</v>
      </c>
      <c r="B14" s="40" t="s">
        <v>479</v>
      </c>
      <c r="C14" s="57" t="s">
        <v>480</v>
      </c>
      <c r="D14" s="1">
        <v>2023</v>
      </c>
      <c r="E14" s="54">
        <v>83304</v>
      </c>
      <c r="F14" s="1" t="s">
        <v>404</v>
      </c>
      <c r="G14" s="30" t="s">
        <v>481</v>
      </c>
      <c r="H14" s="31" t="s">
        <v>482</v>
      </c>
      <c r="I14" s="7" t="s">
        <v>59</v>
      </c>
      <c r="J14" s="7" t="s">
        <v>392</v>
      </c>
      <c r="K14" s="2" t="s">
        <v>60</v>
      </c>
      <c r="L14" s="1" t="s">
        <v>483</v>
      </c>
      <c r="M14" s="30" t="s">
        <v>154</v>
      </c>
      <c r="N14" s="1" t="s">
        <v>484</v>
      </c>
      <c r="O14" s="1">
        <v>2207</v>
      </c>
      <c r="P14" s="1" t="s">
        <v>61</v>
      </c>
      <c r="Q14" s="1">
        <v>33</v>
      </c>
      <c r="R14" s="1" t="s">
        <v>395</v>
      </c>
      <c r="S14" s="40">
        <v>1015471920</v>
      </c>
      <c r="T14" s="30">
        <v>7</v>
      </c>
      <c r="U14" s="249" t="s">
        <v>106</v>
      </c>
      <c r="V14" s="30">
        <v>25</v>
      </c>
      <c r="W14" s="1" t="s">
        <v>62</v>
      </c>
      <c r="X14" s="1" t="s">
        <v>396</v>
      </c>
      <c r="Y14" s="30" t="s">
        <v>162</v>
      </c>
      <c r="Z14" s="30">
        <v>3208029317</v>
      </c>
      <c r="AA14" s="30" t="s">
        <v>163</v>
      </c>
      <c r="AB14" s="30" t="s">
        <v>422</v>
      </c>
      <c r="AC14" s="30" t="s">
        <v>433</v>
      </c>
      <c r="AD14" s="42" t="s">
        <v>66</v>
      </c>
      <c r="AE14" s="42" t="s">
        <v>485</v>
      </c>
      <c r="AF14" s="43">
        <v>45306</v>
      </c>
      <c r="AG14" s="1">
        <v>3</v>
      </c>
      <c r="AH14" s="193">
        <v>29340000</v>
      </c>
      <c r="AI14" s="193">
        <f>(AH14/AN14)</f>
        <v>4890000</v>
      </c>
      <c r="AJ14" s="210">
        <f>(AI14/30)</f>
        <v>163000</v>
      </c>
      <c r="AK14" s="44">
        <v>44939</v>
      </c>
      <c r="AL14" s="45">
        <v>44942</v>
      </c>
      <c r="AM14" s="289">
        <v>45122</v>
      </c>
      <c r="AN14" s="46">
        <v>6</v>
      </c>
      <c r="AO14" s="1">
        <v>180</v>
      </c>
      <c r="AP14" s="62">
        <v>9</v>
      </c>
      <c r="AQ14" s="48">
        <v>44936</v>
      </c>
      <c r="AR14" s="195">
        <v>88020000</v>
      </c>
      <c r="AS14" s="62">
        <v>6</v>
      </c>
      <c r="AT14" s="48">
        <v>44942</v>
      </c>
      <c r="AU14" s="195">
        <v>29340000</v>
      </c>
      <c r="AV14" s="49"/>
      <c r="AW14" s="49"/>
      <c r="AX14" s="49"/>
      <c r="AY14" s="50"/>
      <c r="AZ14" s="50"/>
      <c r="BA14" s="50"/>
      <c r="BB14" s="51"/>
      <c r="BC14" s="51"/>
      <c r="BD14" s="51"/>
      <c r="BE14" s="51"/>
      <c r="BF14" s="51"/>
      <c r="BG14" s="51"/>
      <c r="BH14" s="51"/>
      <c r="BI14" s="51"/>
      <c r="BJ14" s="51"/>
      <c r="BK14" s="51"/>
      <c r="BL14" s="447">
        <f>AH14+BC14</f>
        <v>29340000</v>
      </c>
      <c r="BM14" s="49"/>
      <c r="BN14" s="49"/>
      <c r="BO14" s="49"/>
      <c r="BP14" s="49"/>
      <c r="BQ14" s="52" t="s">
        <v>15</v>
      </c>
      <c r="BR14" s="52" t="s">
        <v>15</v>
      </c>
      <c r="BS14" s="52" t="s">
        <v>15</v>
      </c>
      <c r="BT14" s="52"/>
      <c r="BU14" s="14" t="s">
        <v>486</v>
      </c>
      <c r="BV14" s="15">
        <v>20236520000343</v>
      </c>
      <c r="BW14" s="54"/>
      <c r="BX14" s="54"/>
      <c r="BY14" s="1"/>
      <c r="BZ14" s="1"/>
      <c r="CA14" s="1"/>
      <c r="CB14" s="1"/>
      <c r="CC14" s="1"/>
      <c r="CD14" s="1">
        <v>1</v>
      </c>
      <c r="CE14" s="1">
        <v>1</v>
      </c>
      <c r="CF14" s="1" t="s">
        <v>23</v>
      </c>
      <c r="CG14" s="1" t="s">
        <v>23</v>
      </c>
      <c r="CH14" s="289">
        <v>45122</v>
      </c>
      <c r="CI14" s="267" t="s">
        <v>21</v>
      </c>
      <c r="CJ14" s="291" t="s">
        <v>314</v>
      </c>
    </row>
    <row r="15" spans="1:169" ht="42" customHeight="1">
      <c r="A15" s="39">
        <v>13</v>
      </c>
      <c r="B15" s="40" t="s">
        <v>479</v>
      </c>
      <c r="C15" s="40" t="s">
        <v>487</v>
      </c>
      <c r="D15" s="1">
        <v>2023</v>
      </c>
      <c r="E15" s="54">
        <v>83301</v>
      </c>
      <c r="F15" s="1" t="s">
        <v>404</v>
      </c>
      <c r="G15" s="30" t="s">
        <v>488</v>
      </c>
      <c r="H15" s="31" t="s">
        <v>489</v>
      </c>
      <c r="I15" s="7" t="s">
        <v>59</v>
      </c>
      <c r="J15" s="7" t="s">
        <v>392</v>
      </c>
      <c r="K15" s="2" t="s">
        <v>60</v>
      </c>
      <c r="L15" s="1" t="s">
        <v>490</v>
      </c>
      <c r="M15" s="30" t="s">
        <v>491</v>
      </c>
      <c r="N15" s="1" t="s">
        <v>70</v>
      </c>
      <c r="O15" s="1">
        <v>2186</v>
      </c>
      <c r="P15" s="1" t="s">
        <v>61</v>
      </c>
      <c r="Q15" s="1">
        <v>49</v>
      </c>
      <c r="R15" s="1" t="s">
        <v>395</v>
      </c>
      <c r="S15" s="30">
        <v>1019067443</v>
      </c>
      <c r="T15" s="30">
        <v>8</v>
      </c>
      <c r="U15" s="247" t="s">
        <v>143</v>
      </c>
      <c r="V15" s="1">
        <v>31</v>
      </c>
      <c r="W15" s="1" t="s">
        <v>62</v>
      </c>
      <c r="X15" s="1" t="s">
        <v>431</v>
      </c>
      <c r="Y15" s="30" t="s">
        <v>99</v>
      </c>
      <c r="Z15" s="30">
        <v>3195688104</v>
      </c>
      <c r="AA15" s="30" t="s">
        <v>492</v>
      </c>
      <c r="AB15" s="30" t="s">
        <v>398</v>
      </c>
      <c r="AC15" s="30" t="s">
        <v>399</v>
      </c>
      <c r="AD15" s="42" t="s">
        <v>66</v>
      </c>
      <c r="AE15" s="42" t="s">
        <v>493</v>
      </c>
      <c r="AF15" s="43">
        <v>45458</v>
      </c>
      <c r="AG15" s="1">
        <v>3</v>
      </c>
      <c r="AH15" s="444">
        <v>86000000</v>
      </c>
      <c r="AI15" s="193">
        <f t="shared" ref="AI15" si="2">(AH15/AN15)</f>
        <v>7818181.8181818184</v>
      </c>
      <c r="AJ15" s="210">
        <f t="shared" ref="AJ15:AJ78" si="3">(AI15/30)</f>
        <v>260606.06060606061</v>
      </c>
      <c r="AK15" s="44">
        <v>44939</v>
      </c>
      <c r="AL15" s="45">
        <v>44942</v>
      </c>
      <c r="AM15" s="289">
        <v>45275</v>
      </c>
      <c r="AN15" s="46">
        <v>11</v>
      </c>
      <c r="AO15" s="1">
        <v>330</v>
      </c>
      <c r="AP15" s="62">
        <v>309</v>
      </c>
      <c r="AQ15" s="48">
        <v>44939</v>
      </c>
      <c r="AR15" s="195">
        <v>217800000</v>
      </c>
      <c r="AS15" s="62">
        <v>7</v>
      </c>
      <c r="AT15" s="48">
        <v>44942</v>
      </c>
      <c r="AU15" s="195">
        <v>72600000</v>
      </c>
      <c r="AV15" s="49">
        <v>1</v>
      </c>
      <c r="AW15" s="49">
        <v>20</v>
      </c>
      <c r="AX15" s="113">
        <v>45342</v>
      </c>
      <c r="AY15" s="50"/>
      <c r="AZ15" s="50"/>
      <c r="BA15" s="50"/>
      <c r="BB15" s="51">
        <v>1</v>
      </c>
      <c r="BC15" s="300">
        <v>4400000</v>
      </c>
      <c r="BD15" s="51"/>
      <c r="BE15" s="51" t="s">
        <v>70</v>
      </c>
      <c r="BF15" s="51">
        <v>474</v>
      </c>
      <c r="BG15" s="51">
        <v>45323</v>
      </c>
      <c r="BH15" s="51" t="s">
        <v>494</v>
      </c>
      <c r="BI15" s="51">
        <v>481</v>
      </c>
      <c r="BJ15" s="51">
        <v>45322</v>
      </c>
      <c r="BK15" s="51" t="s">
        <v>495</v>
      </c>
      <c r="BL15" s="447">
        <f>AH15+BC15</f>
        <v>90400000</v>
      </c>
      <c r="BM15" s="49"/>
      <c r="BN15" s="49"/>
      <c r="BO15" s="49"/>
      <c r="BP15" s="49"/>
      <c r="BQ15" s="52" t="s">
        <v>15</v>
      </c>
      <c r="BR15" s="52" t="s">
        <v>15</v>
      </c>
      <c r="BS15" s="52"/>
      <c r="BT15" s="52"/>
      <c r="BU15" s="14" t="s">
        <v>486</v>
      </c>
      <c r="BV15" s="15">
        <v>20236520000343</v>
      </c>
      <c r="BW15" s="54"/>
      <c r="BX15" s="54"/>
      <c r="BY15" s="1"/>
      <c r="BZ15" s="1"/>
      <c r="CA15" s="1"/>
      <c r="CB15" s="1"/>
      <c r="CC15" s="1"/>
      <c r="CD15" s="1">
        <v>1</v>
      </c>
      <c r="CE15" s="1">
        <v>1</v>
      </c>
      <c r="CF15" s="1" t="s">
        <v>63</v>
      </c>
      <c r="CG15" s="1" t="s">
        <v>23</v>
      </c>
      <c r="CH15" s="289">
        <v>45342</v>
      </c>
      <c r="CI15" s="268" t="s">
        <v>457</v>
      </c>
      <c r="CJ15" s="291" t="s">
        <v>314</v>
      </c>
    </row>
    <row r="16" spans="1:169" ht="44.25" customHeight="1">
      <c r="A16" s="297">
        <v>14</v>
      </c>
      <c r="B16" s="40" t="s">
        <v>479</v>
      </c>
      <c r="C16" s="40" t="s">
        <v>496</v>
      </c>
      <c r="D16" s="1">
        <v>2023</v>
      </c>
      <c r="E16" s="54">
        <v>84055</v>
      </c>
      <c r="F16" s="1" t="s">
        <v>404</v>
      </c>
      <c r="G16" s="30" t="s">
        <v>497</v>
      </c>
      <c r="H16" s="31" t="s">
        <v>498</v>
      </c>
      <c r="I16" s="7" t="s">
        <v>59</v>
      </c>
      <c r="J16" s="7" t="s">
        <v>392</v>
      </c>
      <c r="K16" s="2" t="s">
        <v>60</v>
      </c>
      <c r="L16" s="1" t="s">
        <v>483</v>
      </c>
      <c r="M16" s="30" t="s">
        <v>499</v>
      </c>
      <c r="N16" s="1" t="s">
        <v>70</v>
      </c>
      <c r="O16" s="1">
        <v>2186</v>
      </c>
      <c r="P16" s="1" t="s">
        <v>61</v>
      </c>
      <c r="Q16" s="1">
        <v>49</v>
      </c>
      <c r="R16" s="1" t="s">
        <v>395</v>
      </c>
      <c r="S16" s="30">
        <v>79600820</v>
      </c>
      <c r="T16" s="30">
        <v>5</v>
      </c>
      <c r="U16" s="249" t="s">
        <v>500</v>
      </c>
      <c r="V16" s="30">
        <v>50</v>
      </c>
      <c r="W16" s="1" t="s">
        <v>62</v>
      </c>
      <c r="X16" s="1" t="s">
        <v>431</v>
      </c>
      <c r="Y16" s="30" t="s">
        <v>501</v>
      </c>
      <c r="Z16" s="30">
        <v>3204434173</v>
      </c>
      <c r="AA16" s="31" t="s">
        <v>502</v>
      </c>
      <c r="AB16" s="30" t="s">
        <v>398</v>
      </c>
      <c r="AC16" s="30" t="s">
        <v>399</v>
      </c>
      <c r="AD16" s="42" t="s">
        <v>71</v>
      </c>
      <c r="AE16" s="42" t="s">
        <v>503</v>
      </c>
      <c r="AF16" s="43">
        <v>45468</v>
      </c>
      <c r="AG16" s="1">
        <v>3</v>
      </c>
      <c r="AH16" s="193">
        <v>71500000</v>
      </c>
      <c r="AI16" s="193" t="e">
        <f t="shared" ref="AI16:AI79" si="4">(AH16/AN16)</f>
        <v>#VALUE!</v>
      </c>
      <c r="AJ16" s="210" t="e">
        <f t="shared" si="3"/>
        <v>#VALUE!</v>
      </c>
      <c r="AK16" s="44">
        <v>44939</v>
      </c>
      <c r="AL16" s="45">
        <v>44943</v>
      </c>
      <c r="AM16" s="289">
        <v>45276</v>
      </c>
      <c r="AN16" s="46" t="s">
        <v>504</v>
      </c>
      <c r="AO16" s="1">
        <v>330</v>
      </c>
      <c r="AP16" s="62">
        <v>308</v>
      </c>
      <c r="AQ16" s="48">
        <v>44939</v>
      </c>
      <c r="AR16" s="195">
        <v>71500000</v>
      </c>
      <c r="AS16" s="62">
        <v>8</v>
      </c>
      <c r="AT16" s="48">
        <v>44942</v>
      </c>
      <c r="AU16" s="195">
        <v>71500000</v>
      </c>
      <c r="AV16" s="49">
        <v>1</v>
      </c>
      <c r="AW16" s="49">
        <v>44</v>
      </c>
      <c r="AX16" s="113">
        <v>45291</v>
      </c>
      <c r="AY16" s="50">
        <v>1019067443</v>
      </c>
      <c r="AZ16" s="50" t="s">
        <v>98</v>
      </c>
      <c r="BA16" s="56">
        <v>45254</v>
      </c>
      <c r="BB16" s="51">
        <v>1</v>
      </c>
      <c r="BC16" s="300" t="s">
        <v>505</v>
      </c>
      <c r="BD16" s="242">
        <v>45274</v>
      </c>
      <c r="BE16" s="51" t="s">
        <v>506</v>
      </c>
      <c r="BF16" s="51">
        <v>479</v>
      </c>
      <c r="BG16" s="51">
        <v>45323</v>
      </c>
      <c r="BH16" s="51" t="s">
        <v>507</v>
      </c>
      <c r="BI16" s="51">
        <v>484</v>
      </c>
      <c r="BJ16" s="51">
        <v>45322</v>
      </c>
      <c r="BK16" s="51" t="s">
        <v>508</v>
      </c>
      <c r="BL16" s="447">
        <v>85366666</v>
      </c>
      <c r="BM16" s="49"/>
      <c r="BN16" s="49"/>
      <c r="BO16" s="49"/>
      <c r="BP16" s="49"/>
      <c r="BQ16" s="52" t="s">
        <v>15</v>
      </c>
      <c r="BR16" s="52" t="s">
        <v>15</v>
      </c>
      <c r="BS16" s="52"/>
      <c r="BT16" s="52"/>
      <c r="BU16" s="14" t="s">
        <v>509</v>
      </c>
      <c r="BV16" s="15" t="s">
        <v>510</v>
      </c>
      <c r="BW16" s="54"/>
      <c r="BX16" s="54"/>
      <c r="BY16" s="1"/>
      <c r="BZ16" s="1"/>
      <c r="CA16" s="1"/>
      <c r="CB16" s="1"/>
      <c r="CC16" s="1"/>
      <c r="CD16" s="1">
        <v>1</v>
      </c>
      <c r="CE16" s="1">
        <v>1</v>
      </c>
      <c r="CF16" s="1" t="s">
        <v>63</v>
      </c>
      <c r="CG16" s="1" t="s">
        <v>23</v>
      </c>
      <c r="CH16" s="289">
        <v>45322</v>
      </c>
      <c r="CI16" s="267" t="s">
        <v>21</v>
      </c>
      <c r="CJ16" s="291" t="s">
        <v>314</v>
      </c>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row>
    <row r="17" spans="1:169" ht="36" customHeight="1">
      <c r="A17" s="297">
        <v>15</v>
      </c>
      <c r="B17" s="40" t="s">
        <v>479</v>
      </c>
      <c r="C17" s="40" t="s">
        <v>511</v>
      </c>
      <c r="D17" s="1">
        <v>2023</v>
      </c>
      <c r="E17" s="54">
        <v>83301</v>
      </c>
      <c r="F17" s="1" t="s">
        <v>404</v>
      </c>
      <c r="G17" s="30" t="s">
        <v>512</v>
      </c>
      <c r="H17" s="31" t="s">
        <v>513</v>
      </c>
      <c r="I17" s="7" t="s">
        <v>59</v>
      </c>
      <c r="J17" s="7" t="s">
        <v>392</v>
      </c>
      <c r="K17" s="2" t="s">
        <v>60</v>
      </c>
      <c r="L17" s="1" t="s">
        <v>490</v>
      </c>
      <c r="M17" s="30" t="s">
        <v>491</v>
      </c>
      <c r="N17" s="1" t="s">
        <v>70</v>
      </c>
      <c r="O17" s="1">
        <v>2186</v>
      </c>
      <c r="P17" s="1" t="s">
        <v>61</v>
      </c>
      <c r="Q17" s="1">
        <v>49</v>
      </c>
      <c r="R17" s="1" t="s">
        <v>395</v>
      </c>
      <c r="S17" s="30">
        <v>1026570525</v>
      </c>
      <c r="T17" s="30">
        <v>5</v>
      </c>
      <c r="U17" s="249" t="s">
        <v>514</v>
      </c>
      <c r="V17" s="30">
        <v>31</v>
      </c>
      <c r="W17" s="1" t="s">
        <v>62</v>
      </c>
      <c r="X17" s="1" t="s">
        <v>431</v>
      </c>
      <c r="Y17" s="30" t="s">
        <v>515</v>
      </c>
      <c r="Z17" s="30" t="s">
        <v>516</v>
      </c>
      <c r="AA17" s="30" t="s">
        <v>517</v>
      </c>
      <c r="AB17" s="30" t="s">
        <v>518</v>
      </c>
      <c r="AC17" s="30" t="s">
        <v>412</v>
      </c>
      <c r="AD17" s="42" t="s">
        <v>66</v>
      </c>
      <c r="AE17" s="42" t="s">
        <v>519</v>
      </c>
      <c r="AF17" s="43">
        <v>45473</v>
      </c>
      <c r="AG17" s="1">
        <v>3</v>
      </c>
      <c r="AH17" s="444">
        <v>86000000</v>
      </c>
      <c r="AI17" s="193">
        <f t="shared" si="4"/>
        <v>7818181.8181818184</v>
      </c>
      <c r="AJ17" s="210">
        <f t="shared" si="3"/>
        <v>260606.06060606061</v>
      </c>
      <c r="AK17" s="44">
        <v>44939</v>
      </c>
      <c r="AL17" s="45">
        <v>44942</v>
      </c>
      <c r="AM17" s="289">
        <v>45275</v>
      </c>
      <c r="AN17" s="46">
        <v>11</v>
      </c>
      <c r="AO17" s="1">
        <v>330</v>
      </c>
      <c r="AP17" s="62">
        <v>309</v>
      </c>
      <c r="AQ17" s="48">
        <v>44939</v>
      </c>
      <c r="AR17" s="195">
        <v>217800000</v>
      </c>
      <c r="AS17" s="62">
        <v>9</v>
      </c>
      <c r="AT17" s="48">
        <v>44942</v>
      </c>
      <c r="AU17" s="195">
        <v>72600000</v>
      </c>
      <c r="AV17" s="49">
        <v>1</v>
      </c>
      <c r="AW17" s="49" t="s">
        <v>520</v>
      </c>
      <c r="AX17" s="113">
        <v>45657</v>
      </c>
      <c r="AY17" s="50"/>
      <c r="AZ17" s="50"/>
      <c r="BA17" s="50"/>
      <c r="BB17" s="51">
        <v>1</v>
      </c>
      <c r="BC17" s="300">
        <v>9900000</v>
      </c>
      <c r="BD17" s="242">
        <v>45251</v>
      </c>
      <c r="BE17" s="51" t="s">
        <v>70</v>
      </c>
      <c r="BF17" s="51">
        <v>476</v>
      </c>
      <c r="BG17" s="51">
        <v>45323</v>
      </c>
      <c r="BH17" s="51" t="s">
        <v>494</v>
      </c>
      <c r="BI17" s="51">
        <v>482</v>
      </c>
      <c r="BJ17" s="51">
        <v>45322</v>
      </c>
      <c r="BK17" s="51" t="s">
        <v>495</v>
      </c>
      <c r="BL17" s="447">
        <f t="shared" ref="BL17:BL31" si="5">AH17+BC17</f>
        <v>95900000</v>
      </c>
      <c r="BM17" s="49"/>
      <c r="BN17" s="49"/>
      <c r="BO17" s="49"/>
      <c r="BP17" s="49"/>
      <c r="BQ17" s="52" t="s">
        <v>15</v>
      </c>
      <c r="BR17" s="52" t="s">
        <v>15</v>
      </c>
      <c r="BS17" s="52"/>
      <c r="BT17" s="52"/>
      <c r="BU17" s="14" t="s">
        <v>486</v>
      </c>
      <c r="BV17" s="15">
        <v>20236520000343</v>
      </c>
      <c r="BW17" s="54"/>
      <c r="BX17" s="54"/>
      <c r="BY17" s="1"/>
      <c r="BZ17" s="1"/>
      <c r="CA17" s="1"/>
      <c r="CB17" s="1"/>
      <c r="CC17" s="1"/>
      <c r="CD17" s="1">
        <v>1</v>
      </c>
      <c r="CE17" s="1">
        <v>1</v>
      </c>
      <c r="CF17" s="1" t="s">
        <v>63</v>
      </c>
      <c r="CG17" s="1" t="s">
        <v>23</v>
      </c>
      <c r="CH17" s="289">
        <v>45342</v>
      </c>
      <c r="CI17" s="267" t="s">
        <v>21</v>
      </c>
    </row>
    <row r="18" spans="1:169" ht="20.25" customHeight="1">
      <c r="A18" s="39">
        <v>16</v>
      </c>
      <c r="B18" s="40" t="s">
        <v>479</v>
      </c>
      <c r="C18" s="40" t="s">
        <v>521</v>
      </c>
      <c r="D18" s="1">
        <v>2023</v>
      </c>
      <c r="E18" s="54">
        <v>83350</v>
      </c>
      <c r="F18" s="1" t="s">
        <v>404</v>
      </c>
      <c r="G18" s="30" t="s">
        <v>522</v>
      </c>
      <c r="H18" s="31" t="s">
        <v>523</v>
      </c>
      <c r="I18" s="7" t="s">
        <v>59</v>
      </c>
      <c r="J18" s="7" t="s">
        <v>407</v>
      </c>
      <c r="K18" s="2" t="s">
        <v>60</v>
      </c>
      <c r="L18" s="1" t="s">
        <v>483</v>
      </c>
      <c r="M18" s="30" t="s">
        <v>175</v>
      </c>
      <c r="N18" s="1" t="s">
        <v>127</v>
      </c>
      <c r="O18" s="1">
        <v>2207</v>
      </c>
      <c r="P18" s="1" t="s">
        <v>61</v>
      </c>
      <c r="Q18" s="1">
        <v>33</v>
      </c>
      <c r="R18" s="1" t="s">
        <v>395</v>
      </c>
      <c r="S18" s="40">
        <v>1013633122</v>
      </c>
      <c r="T18" s="40">
        <v>5</v>
      </c>
      <c r="U18" s="248" t="s">
        <v>105</v>
      </c>
      <c r="V18" s="40">
        <v>31</v>
      </c>
      <c r="W18" s="1" t="s">
        <v>62</v>
      </c>
      <c r="X18" s="1" t="s">
        <v>431</v>
      </c>
      <c r="Y18" s="30" t="s">
        <v>524</v>
      </c>
      <c r="Z18" s="30">
        <v>3114916046</v>
      </c>
      <c r="AA18" s="30" t="s">
        <v>176</v>
      </c>
      <c r="AB18" s="30" t="s">
        <v>411</v>
      </c>
      <c r="AC18" s="30" t="s">
        <v>412</v>
      </c>
      <c r="AD18" s="42" t="s">
        <v>66</v>
      </c>
      <c r="AE18" s="42" t="s">
        <v>525</v>
      </c>
      <c r="AF18" s="43">
        <v>45316</v>
      </c>
      <c r="AG18" s="47">
        <v>1</v>
      </c>
      <c r="AH18" s="195">
        <v>15300000</v>
      </c>
      <c r="AI18" s="193">
        <f t="shared" si="4"/>
        <v>2550000</v>
      </c>
      <c r="AJ18" s="210">
        <f t="shared" si="3"/>
        <v>85000</v>
      </c>
      <c r="AK18" s="44">
        <v>44939</v>
      </c>
      <c r="AL18" s="45">
        <v>44942</v>
      </c>
      <c r="AM18" s="289">
        <v>45122</v>
      </c>
      <c r="AN18" s="46">
        <v>6</v>
      </c>
      <c r="AO18" s="47">
        <v>180</v>
      </c>
      <c r="AP18" s="62">
        <v>311</v>
      </c>
      <c r="AQ18" s="48">
        <v>44939</v>
      </c>
      <c r="AR18" s="195">
        <v>15300000</v>
      </c>
      <c r="AS18" s="62">
        <v>10</v>
      </c>
      <c r="AT18" s="48">
        <v>44942</v>
      </c>
      <c r="AU18" s="195">
        <v>15300000</v>
      </c>
      <c r="AV18" s="49"/>
      <c r="AW18" s="49"/>
      <c r="AX18" s="49"/>
      <c r="AY18" s="50"/>
      <c r="AZ18" s="50"/>
      <c r="BA18" s="50"/>
      <c r="BB18" s="51"/>
      <c r="BC18" s="51"/>
      <c r="BD18" s="51"/>
      <c r="BE18" s="51"/>
      <c r="BF18" s="51"/>
      <c r="BG18" s="51"/>
      <c r="BH18" s="51"/>
      <c r="BI18" s="51"/>
      <c r="BJ18" s="51"/>
      <c r="BK18" s="51"/>
      <c r="BL18" s="447">
        <f t="shared" si="5"/>
        <v>15300000</v>
      </c>
      <c r="BM18" s="49"/>
      <c r="BN18" s="49"/>
      <c r="BO18" s="49"/>
      <c r="BP18" s="49"/>
      <c r="BQ18" s="52" t="s">
        <v>15</v>
      </c>
      <c r="BR18" s="52" t="s">
        <v>15</v>
      </c>
      <c r="BS18" s="58" t="s">
        <v>15</v>
      </c>
      <c r="BT18" s="50"/>
      <c r="BU18" s="14" t="s">
        <v>486</v>
      </c>
      <c r="BV18" s="15">
        <v>20236520000343</v>
      </c>
      <c r="BW18" s="54"/>
      <c r="BX18" s="54"/>
      <c r="BY18" s="1"/>
      <c r="BZ18" s="1"/>
      <c r="CA18" s="1"/>
      <c r="CB18" s="1"/>
      <c r="CC18" s="1"/>
      <c r="CD18" s="1">
        <v>1</v>
      </c>
      <c r="CE18" s="1">
        <v>1</v>
      </c>
      <c r="CF18" s="1" t="s">
        <v>23</v>
      </c>
      <c r="CG18" s="1" t="s">
        <v>23</v>
      </c>
      <c r="CH18" s="289">
        <v>45122</v>
      </c>
      <c r="CI18" s="267" t="s">
        <v>21</v>
      </c>
    </row>
    <row r="19" spans="1:169" ht="17.25" customHeight="1">
      <c r="A19" s="39">
        <v>17</v>
      </c>
      <c r="B19" s="40" t="s">
        <v>479</v>
      </c>
      <c r="C19" s="40" t="s">
        <v>526</v>
      </c>
      <c r="D19" s="1">
        <v>2023</v>
      </c>
      <c r="E19" s="54">
        <v>84261</v>
      </c>
      <c r="F19" s="1" t="s">
        <v>404</v>
      </c>
      <c r="G19" s="30" t="s">
        <v>527</v>
      </c>
      <c r="H19" s="31" t="s">
        <v>528</v>
      </c>
      <c r="I19" s="7" t="s">
        <v>59</v>
      </c>
      <c r="J19" s="7" t="s">
        <v>392</v>
      </c>
      <c r="K19" s="2" t="s">
        <v>60</v>
      </c>
      <c r="L19" s="1" t="s">
        <v>490</v>
      </c>
      <c r="M19" s="40" t="s">
        <v>529</v>
      </c>
      <c r="N19" s="1" t="s">
        <v>70</v>
      </c>
      <c r="O19" s="1">
        <v>2186</v>
      </c>
      <c r="P19" s="1" t="s">
        <v>61</v>
      </c>
      <c r="Q19" s="1">
        <v>49</v>
      </c>
      <c r="R19" s="1" t="s">
        <v>395</v>
      </c>
      <c r="S19" s="40">
        <v>1030625048</v>
      </c>
      <c r="T19" s="40">
        <v>6</v>
      </c>
      <c r="U19" s="248" t="s">
        <v>530</v>
      </c>
      <c r="V19" s="40">
        <v>30</v>
      </c>
      <c r="W19" s="1" t="s">
        <v>62</v>
      </c>
      <c r="X19" s="1" t="s">
        <v>431</v>
      </c>
      <c r="Y19" s="30" t="s">
        <v>531</v>
      </c>
      <c r="Z19" s="30">
        <v>313891300</v>
      </c>
      <c r="AA19" s="30" t="s">
        <v>532</v>
      </c>
      <c r="AB19" s="30" t="s">
        <v>411</v>
      </c>
      <c r="AC19" s="30" t="s">
        <v>412</v>
      </c>
      <c r="AD19" s="42" t="s">
        <v>66</v>
      </c>
      <c r="AE19" s="42" t="s">
        <v>533</v>
      </c>
      <c r="AF19" s="43">
        <v>45306</v>
      </c>
      <c r="AG19" s="47">
        <v>1</v>
      </c>
      <c r="AH19" s="195">
        <v>29340000</v>
      </c>
      <c r="AI19" s="193">
        <f t="shared" si="4"/>
        <v>4890000</v>
      </c>
      <c r="AJ19" s="210">
        <f t="shared" si="3"/>
        <v>163000</v>
      </c>
      <c r="AK19" s="44">
        <v>44939</v>
      </c>
      <c r="AL19" s="45">
        <v>44942</v>
      </c>
      <c r="AM19" s="289">
        <v>45122</v>
      </c>
      <c r="AN19" s="46">
        <v>6</v>
      </c>
      <c r="AO19" s="47">
        <v>180</v>
      </c>
      <c r="AP19" s="62">
        <v>307</v>
      </c>
      <c r="AQ19" s="48">
        <v>44939</v>
      </c>
      <c r="AR19" s="195">
        <v>29340000</v>
      </c>
      <c r="AS19" s="62">
        <v>11</v>
      </c>
      <c r="AT19" s="48">
        <v>44942</v>
      </c>
      <c r="AU19" s="195">
        <v>29340000</v>
      </c>
      <c r="AV19" s="49"/>
      <c r="AW19" s="49"/>
      <c r="AX19" s="49"/>
      <c r="AY19" s="50"/>
      <c r="AZ19" s="50"/>
      <c r="BA19" s="50"/>
      <c r="BB19" s="51"/>
      <c r="BC19" s="51"/>
      <c r="BD19" s="51"/>
      <c r="BE19" s="51"/>
      <c r="BF19" s="51"/>
      <c r="BG19" s="51"/>
      <c r="BH19" s="51"/>
      <c r="BI19" s="51"/>
      <c r="BJ19" s="51"/>
      <c r="BK19" s="51"/>
      <c r="BL19" s="447">
        <f t="shared" si="5"/>
        <v>29340000</v>
      </c>
      <c r="BM19" s="49"/>
      <c r="BN19" s="49"/>
      <c r="BO19" s="49"/>
      <c r="BP19" s="49"/>
      <c r="BQ19" s="52" t="s">
        <v>15</v>
      </c>
      <c r="BR19" s="52" t="s">
        <v>15</v>
      </c>
      <c r="BS19" s="52" t="s">
        <v>15</v>
      </c>
      <c r="BT19" s="52"/>
      <c r="BU19" s="14" t="s">
        <v>486</v>
      </c>
      <c r="BV19" s="15">
        <v>20236520000343</v>
      </c>
      <c r="BW19" s="54"/>
      <c r="BX19" s="54"/>
      <c r="BY19" s="1"/>
      <c r="BZ19" s="1"/>
      <c r="CA19" s="1"/>
      <c r="CB19" s="1"/>
      <c r="CC19" s="1"/>
      <c r="CD19" s="1">
        <v>1</v>
      </c>
      <c r="CE19" s="1">
        <v>1</v>
      </c>
      <c r="CF19" s="1" t="s">
        <v>23</v>
      </c>
      <c r="CG19" s="1" t="s">
        <v>23</v>
      </c>
      <c r="CH19" s="289">
        <v>45122</v>
      </c>
      <c r="CI19" s="267" t="s">
        <v>21</v>
      </c>
    </row>
    <row r="20" spans="1:169" ht="36" customHeight="1">
      <c r="A20" s="297">
        <v>18</v>
      </c>
      <c r="B20" s="40" t="s">
        <v>319</v>
      </c>
      <c r="C20" s="40" t="s">
        <v>534</v>
      </c>
      <c r="D20" s="1">
        <v>2023</v>
      </c>
      <c r="E20" s="54">
        <v>83310</v>
      </c>
      <c r="F20" s="1" t="s">
        <v>404</v>
      </c>
      <c r="G20" s="30" t="s">
        <v>535</v>
      </c>
      <c r="H20" s="31" t="s">
        <v>536</v>
      </c>
      <c r="I20" s="7" t="s">
        <v>59</v>
      </c>
      <c r="J20" s="7" t="s">
        <v>392</v>
      </c>
      <c r="K20" s="2" t="s">
        <v>60</v>
      </c>
      <c r="L20" s="1" t="s">
        <v>537</v>
      </c>
      <c r="M20" s="30" t="s">
        <v>538</v>
      </c>
      <c r="N20" s="1" t="s">
        <v>74</v>
      </c>
      <c r="O20" s="1" t="s">
        <v>539</v>
      </c>
      <c r="P20" s="1" t="s">
        <v>61</v>
      </c>
      <c r="Q20" s="1">
        <v>57</v>
      </c>
      <c r="R20" s="1" t="s">
        <v>395</v>
      </c>
      <c r="S20" s="40">
        <v>83161135</v>
      </c>
      <c r="T20" s="40">
        <v>8</v>
      </c>
      <c r="U20" s="248" t="s">
        <v>540</v>
      </c>
      <c r="V20" s="40">
        <v>44</v>
      </c>
      <c r="W20" s="1" t="s">
        <v>62</v>
      </c>
      <c r="X20" s="1" t="s">
        <v>431</v>
      </c>
      <c r="Y20" s="30" t="s">
        <v>541</v>
      </c>
      <c r="Z20" s="30">
        <v>3138994420</v>
      </c>
      <c r="AA20" s="30" t="s">
        <v>174</v>
      </c>
      <c r="AB20" s="30" t="s">
        <v>411</v>
      </c>
      <c r="AC20" s="30" t="s">
        <v>412</v>
      </c>
      <c r="AD20" s="42" t="s">
        <v>67</v>
      </c>
      <c r="AE20" s="42" t="s">
        <v>542</v>
      </c>
      <c r="AF20" s="43">
        <v>45496</v>
      </c>
      <c r="AG20" s="47">
        <v>1</v>
      </c>
      <c r="AH20" s="195">
        <v>77484000</v>
      </c>
      <c r="AI20" s="193">
        <f t="shared" si="4"/>
        <v>7044000</v>
      </c>
      <c r="AJ20" s="210">
        <f t="shared" si="3"/>
        <v>234800</v>
      </c>
      <c r="AK20" s="44">
        <v>44939</v>
      </c>
      <c r="AL20" s="45">
        <v>44943</v>
      </c>
      <c r="AM20" s="289">
        <v>45276</v>
      </c>
      <c r="AN20" s="46">
        <v>11</v>
      </c>
      <c r="AO20" s="47">
        <v>330</v>
      </c>
      <c r="AP20" s="62">
        <v>16</v>
      </c>
      <c r="AQ20" s="48">
        <v>44937</v>
      </c>
      <c r="AR20" s="195">
        <v>77484000</v>
      </c>
      <c r="AS20" s="62">
        <v>12</v>
      </c>
      <c r="AT20" s="48">
        <v>44942</v>
      </c>
      <c r="AU20" s="195">
        <v>77484000</v>
      </c>
      <c r="AV20" s="49">
        <v>1</v>
      </c>
      <c r="AW20" s="49">
        <v>17</v>
      </c>
      <c r="AX20" s="113">
        <v>45294</v>
      </c>
      <c r="AY20" s="50"/>
      <c r="AZ20" s="50"/>
      <c r="BA20" s="50"/>
      <c r="BB20" s="51">
        <v>1</v>
      </c>
      <c r="BC20" s="300">
        <v>3991600</v>
      </c>
      <c r="BD20" s="242">
        <v>45275</v>
      </c>
      <c r="BE20" s="51" t="s">
        <v>543</v>
      </c>
      <c r="BF20" s="51"/>
      <c r="BG20" s="51"/>
      <c r="BH20" s="51"/>
      <c r="BI20" s="51"/>
      <c r="BJ20" s="51"/>
      <c r="BK20" s="51"/>
      <c r="BL20" s="447">
        <f t="shared" si="5"/>
        <v>81475600</v>
      </c>
      <c r="BM20" s="49"/>
      <c r="BN20" s="49"/>
      <c r="BO20" s="49"/>
      <c r="BP20" s="49"/>
      <c r="BQ20" s="52" t="s">
        <v>15</v>
      </c>
      <c r="BR20" s="52" t="s">
        <v>15</v>
      </c>
      <c r="BS20" s="52"/>
      <c r="BT20" s="52"/>
      <c r="BU20" s="9" t="s">
        <v>544</v>
      </c>
      <c r="BV20" s="15" t="s">
        <v>545</v>
      </c>
      <c r="BW20" s="54"/>
      <c r="BX20" s="54"/>
      <c r="BY20" s="1"/>
      <c r="BZ20" s="1"/>
      <c r="CA20" s="1"/>
      <c r="CB20" s="1"/>
      <c r="CC20" s="1"/>
      <c r="CD20" s="1">
        <v>1</v>
      </c>
      <c r="CE20" s="1">
        <v>1</v>
      </c>
      <c r="CF20" s="1" t="s">
        <v>63</v>
      </c>
      <c r="CG20" s="1" t="s">
        <v>23</v>
      </c>
      <c r="CH20" s="343">
        <f>AX20</f>
        <v>45294</v>
      </c>
      <c r="CI20" s="269" t="s">
        <v>449</v>
      </c>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row>
    <row r="21" spans="1:169" ht="39" customHeight="1">
      <c r="A21" s="297">
        <v>19</v>
      </c>
      <c r="B21" s="40" t="s">
        <v>319</v>
      </c>
      <c r="C21" s="40" t="s">
        <v>546</v>
      </c>
      <c r="D21" s="1">
        <v>2023</v>
      </c>
      <c r="E21" s="54">
        <v>84262</v>
      </c>
      <c r="F21" s="1" t="s">
        <v>404</v>
      </c>
      <c r="G21" s="30" t="s">
        <v>547</v>
      </c>
      <c r="H21" s="31" t="s">
        <v>548</v>
      </c>
      <c r="I21" s="7" t="s">
        <v>59</v>
      </c>
      <c r="J21" s="7" t="s">
        <v>392</v>
      </c>
      <c r="K21" s="2" t="s">
        <v>60</v>
      </c>
      <c r="L21" s="1" t="s">
        <v>549</v>
      </c>
      <c r="M21" s="30" t="s">
        <v>550</v>
      </c>
      <c r="N21" s="1" t="s">
        <v>74</v>
      </c>
      <c r="O21" s="1">
        <v>2198</v>
      </c>
      <c r="P21" s="1" t="s">
        <v>61</v>
      </c>
      <c r="Q21" s="1">
        <v>57</v>
      </c>
      <c r="R21" s="1" t="s">
        <v>395</v>
      </c>
      <c r="S21" s="30">
        <v>1018466952</v>
      </c>
      <c r="T21" s="30">
        <v>3</v>
      </c>
      <c r="U21" s="247" t="s">
        <v>110</v>
      </c>
      <c r="V21" s="1">
        <v>29</v>
      </c>
      <c r="W21" s="1" t="s">
        <v>62</v>
      </c>
      <c r="X21" s="1" t="s">
        <v>396</v>
      </c>
      <c r="Y21" s="30" t="s">
        <v>283</v>
      </c>
      <c r="Z21" s="30">
        <v>3124710383</v>
      </c>
      <c r="AA21" s="30" t="s">
        <v>111</v>
      </c>
      <c r="AB21" s="30" t="s">
        <v>398</v>
      </c>
      <c r="AC21" s="30" t="s">
        <v>399</v>
      </c>
      <c r="AD21" s="42" t="s">
        <v>66</v>
      </c>
      <c r="AE21" s="42" t="s">
        <v>551</v>
      </c>
      <c r="AF21" s="43">
        <v>45473</v>
      </c>
      <c r="AG21" s="47">
        <v>1</v>
      </c>
      <c r="AH21" s="193">
        <v>105600000</v>
      </c>
      <c r="AI21" s="193">
        <f t="shared" si="4"/>
        <v>9600000</v>
      </c>
      <c r="AJ21" s="210">
        <f t="shared" si="3"/>
        <v>320000</v>
      </c>
      <c r="AK21" s="44">
        <v>44942</v>
      </c>
      <c r="AL21" s="45">
        <v>44943</v>
      </c>
      <c r="AM21" s="289">
        <v>45276</v>
      </c>
      <c r="AN21" s="46">
        <v>11</v>
      </c>
      <c r="AO21" s="1">
        <v>330</v>
      </c>
      <c r="AP21" s="62">
        <v>19</v>
      </c>
      <c r="AQ21" s="48">
        <v>44939</v>
      </c>
      <c r="AR21" s="195">
        <v>105600000</v>
      </c>
      <c r="AS21" s="62">
        <v>20</v>
      </c>
      <c r="AT21" s="48">
        <v>44943</v>
      </c>
      <c r="AU21" s="195">
        <v>105600000</v>
      </c>
      <c r="AV21" s="49">
        <v>1</v>
      </c>
      <c r="AW21" s="49">
        <v>30</v>
      </c>
      <c r="AX21" s="113">
        <v>45314</v>
      </c>
      <c r="AY21" s="50">
        <v>1124007387</v>
      </c>
      <c r="AZ21" s="50" t="s">
        <v>552</v>
      </c>
      <c r="BA21" s="56">
        <v>45216</v>
      </c>
      <c r="BB21" s="51">
        <v>1</v>
      </c>
      <c r="BC21" s="300">
        <v>9600000</v>
      </c>
      <c r="BD21" s="242">
        <v>45259</v>
      </c>
      <c r="BE21" s="51" t="s">
        <v>543</v>
      </c>
      <c r="BF21" s="51"/>
      <c r="BG21" s="51"/>
      <c r="BH21" s="51"/>
      <c r="BI21" s="51"/>
      <c r="BJ21" s="51"/>
      <c r="BK21" s="51"/>
      <c r="BL21" s="447">
        <f t="shared" si="5"/>
        <v>115200000</v>
      </c>
      <c r="BM21" s="49">
        <v>1</v>
      </c>
      <c r="BN21" s="113">
        <v>45173</v>
      </c>
      <c r="BO21" s="49">
        <v>7</v>
      </c>
      <c r="BP21" s="113">
        <v>45180</v>
      </c>
      <c r="BQ21" s="52" t="s">
        <v>15</v>
      </c>
      <c r="BR21" s="52" t="s">
        <v>15</v>
      </c>
      <c r="BS21" s="52"/>
      <c r="BT21" s="52"/>
      <c r="BU21" s="9" t="s">
        <v>553</v>
      </c>
      <c r="BV21" s="15" t="s">
        <v>554</v>
      </c>
      <c r="BW21" s="54"/>
      <c r="BX21" s="54"/>
      <c r="BY21" s="1"/>
      <c r="BZ21" s="1"/>
      <c r="CA21" s="1"/>
      <c r="CB21" s="1"/>
      <c r="CC21" s="1"/>
      <c r="CD21" s="1">
        <v>1</v>
      </c>
      <c r="CE21" s="1">
        <v>1</v>
      </c>
      <c r="CF21" s="1" t="s">
        <v>63</v>
      </c>
      <c r="CG21" s="1" t="s">
        <v>23</v>
      </c>
      <c r="CH21" s="343">
        <v>45283</v>
      </c>
      <c r="CI21" s="269" t="s">
        <v>201</v>
      </c>
    </row>
    <row r="22" spans="1:169" ht="35.25" customHeight="1">
      <c r="A22" s="39">
        <v>20</v>
      </c>
      <c r="B22" s="40" t="s">
        <v>436</v>
      </c>
      <c r="C22" s="40" t="s">
        <v>555</v>
      </c>
      <c r="D22" s="1">
        <v>2023</v>
      </c>
      <c r="E22" s="54">
        <v>85173</v>
      </c>
      <c r="F22" s="1" t="s">
        <v>404</v>
      </c>
      <c r="G22" s="30" t="s">
        <v>556</v>
      </c>
      <c r="H22" s="31" t="s">
        <v>557</v>
      </c>
      <c r="I22" s="7" t="s">
        <v>59</v>
      </c>
      <c r="J22" s="7" t="s">
        <v>392</v>
      </c>
      <c r="K22" s="2" t="s">
        <v>60</v>
      </c>
      <c r="L22" s="1" t="s">
        <v>558</v>
      </c>
      <c r="M22" s="30" t="s">
        <v>559</v>
      </c>
      <c r="N22" s="1" t="s">
        <v>74</v>
      </c>
      <c r="O22" s="1">
        <v>2198</v>
      </c>
      <c r="P22" s="1" t="s">
        <v>61</v>
      </c>
      <c r="Q22" s="1">
        <v>57</v>
      </c>
      <c r="R22" s="1" t="s">
        <v>395</v>
      </c>
      <c r="S22" s="30">
        <v>12491088</v>
      </c>
      <c r="T22" s="30">
        <v>7</v>
      </c>
      <c r="U22" s="248" t="s">
        <v>263</v>
      </c>
      <c r="V22" s="40">
        <v>38</v>
      </c>
      <c r="W22" s="1" t="s">
        <v>62</v>
      </c>
      <c r="X22" s="1" t="s">
        <v>431</v>
      </c>
      <c r="Y22" s="30" t="s">
        <v>560</v>
      </c>
      <c r="Z22" s="30">
        <v>2532269</v>
      </c>
      <c r="AA22" s="30" t="s">
        <v>286</v>
      </c>
      <c r="AB22" s="30" t="s">
        <v>561</v>
      </c>
      <c r="AC22" s="30" t="s">
        <v>562</v>
      </c>
      <c r="AD22" s="42" t="s">
        <v>67</v>
      </c>
      <c r="AE22" s="42" t="s">
        <v>563</v>
      </c>
      <c r="AF22" s="43">
        <v>45458</v>
      </c>
      <c r="AG22" s="47">
        <v>1</v>
      </c>
      <c r="AH22" s="193">
        <v>76494000</v>
      </c>
      <c r="AI22" s="193">
        <f t="shared" si="4"/>
        <v>6954000</v>
      </c>
      <c r="AJ22" s="210">
        <f t="shared" si="3"/>
        <v>231800</v>
      </c>
      <c r="AK22" s="44">
        <v>44939</v>
      </c>
      <c r="AL22" s="48">
        <v>44943</v>
      </c>
      <c r="AM22" s="289">
        <v>45276</v>
      </c>
      <c r="AN22" s="46">
        <v>11</v>
      </c>
      <c r="AO22" s="1">
        <v>330</v>
      </c>
      <c r="AP22" s="62">
        <v>23</v>
      </c>
      <c r="AQ22" s="48">
        <v>44939</v>
      </c>
      <c r="AR22" s="195">
        <v>76494000</v>
      </c>
      <c r="AS22" s="62">
        <v>26</v>
      </c>
      <c r="AT22" s="48">
        <v>44943</v>
      </c>
      <c r="AU22" s="195">
        <v>76494000</v>
      </c>
      <c r="AV22" s="49"/>
      <c r="AW22" s="49"/>
      <c r="AX22" s="49"/>
      <c r="AY22" s="50"/>
      <c r="AZ22" s="50"/>
      <c r="BA22" s="50"/>
      <c r="BB22" s="51"/>
      <c r="BC22" s="51"/>
      <c r="BD22" s="51"/>
      <c r="BE22" s="51"/>
      <c r="BF22" s="51"/>
      <c r="BG22" s="51"/>
      <c r="BH22" s="51"/>
      <c r="BI22" s="51"/>
      <c r="BJ22" s="51"/>
      <c r="BK22" s="51"/>
      <c r="BL22" s="447">
        <f t="shared" si="5"/>
        <v>76494000</v>
      </c>
      <c r="BM22" s="49"/>
      <c r="BN22" s="49"/>
      <c r="BO22" s="49"/>
      <c r="BP22" s="49"/>
      <c r="BQ22" s="52" t="s">
        <v>15</v>
      </c>
      <c r="BR22" s="52" t="s">
        <v>15</v>
      </c>
      <c r="BS22" s="52"/>
      <c r="BT22" s="52"/>
      <c r="BU22" s="14" t="s">
        <v>435</v>
      </c>
      <c r="BV22" s="15" t="s">
        <v>402</v>
      </c>
      <c r="BW22" s="54"/>
      <c r="BX22" s="54"/>
      <c r="BY22" s="1"/>
      <c r="BZ22" s="1"/>
      <c r="CA22" s="1"/>
      <c r="CB22" s="1"/>
      <c r="CC22" s="1"/>
      <c r="CD22" s="1">
        <v>1</v>
      </c>
      <c r="CE22" s="1">
        <v>1</v>
      </c>
      <c r="CF22" s="1" t="s">
        <v>63</v>
      </c>
      <c r="CG22" s="1" t="s">
        <v>23</v>
      </c>
      <c r="CH22" s="289">
        <v>45276</v>
      </c>
      <c r="CI22" s="269" t="s">
        <v>449</v>
      </c>
    </row>
    <row r="23" spans="1:169" ht="17.25" customHeight="1">
      <c r="A23" s="39">
        <v>21</v>
      </c>
      <c r="B23" s="40" t="s">
        <v>436</v>
      </c>
      <c r="C23" s="40" t="s">
        <v>564</v>
      </c>
      <c r="D23" s="1">
        <v>2023</v>
      </c>
      <c r="E23" s="54">
        <v>85050</v>
      </c>
      <c r="F23" s="1" t="s">
        <v>404</v>
      </c>
      <c r="G23" s="30" t="s">
        <v>565</v>
      </c>
      <c r="H23" s="31" t="s">
        <v>566</v>
      </c>
      <c r="I23" s="7" t="s">
        <v>59</v>
      </c>
      <c r="J23" s="7" t="s">
        <v>392</v>
      </c>
      <c r="K23" s="2" t="s">
        <v>60</v>
      </c>
      <c r="L23" s="1" t="s">
        <v>567</v>
      </c>
      <c r="M23" s="30" t="s">
        <v>568</v>
      </c>
      <c r="N23" s="1" t="s">
        <v>74</v>
      </c>
      <c r="O23" s="1">
        <v>2198</v>
      </c>
      <c r="P23" s="1" t="s">
        <v>61</v>
      </c>
      <c r="Q23" s="1">
        <v>57</v>
      </c>
      <c r="R23" s="1" t="s">
        <v>395</v>
      </c>
      <c r="S23" s="30">
        <v>1026583068</v>
      </c>
      <c r="T23" s="30">
        <v>7</v>
      </c>
      <c r="U23" s="252" t="s">
        <v>208</v>
      </c>
      <c r="V23" s="40">
        <v>27</v>
      </c>
      <c r="W23" s="1" t="s">
        <v>62</v>
      </c>
      <c r="X23" s="1" t="s">
        <v>431</v>
      </c>
      <c r="Y23" s="30" t="s">
        <v>569</v>
      </c>
      <c r="Z23" s="30">
        <v>3123124788</v>
      </c>
      <c r="AA23" s="30" t="s">
        <v>209</v>
      </c>
      <c r="AB23" s="30" t="s">
        <v>398</v>
      </c>
      <c r="AC23" s="30" t="s">
        <v>412</v>
      </c>
      <c r="AD23" s="42" t="s">
        <v>66</v>
      </c>
      <c r="AE23" s="42" t="s">
        <v>570</v>
      </c>
      <c r="AF23" s="43">
        <v>45306</v>
      </c>
      <c r="AG23" s="47">
        <v>3</v>
      </c>
      <c r="AH23" s="193">
        <v>29340000</v>
      </c>
      <c r="AI23" s="193">
        <f t="shared" si="4"/>
        <v>4890000</v>
      </c>
      <c r="AJ23" s="210">
        <f t="shared" si="3"/>
        <v>163000</v>
      </c>
      <c r="AK23" s="44">
        <v>44939</v>
      </c>
      <c r="AL23" s="45">
        <v>44942</v>
      </c>
      <c r="AM23" s="289">
        <v>45122</v>
      </c>
      <c r="AN23" s="46">
        <v>6</v>
      </c>
      <c r="AO23" s="1">
        <v>180</v>
      </c>
      <c r="AP23" s="62">
        <v>312</v>
      </c>
      <c r="AQ23" s="48">
        <v>44939</v>
      </c>
      <c r="AR23" s="195">
        <v>29340000</v>
      </c>
      <c r="AS23" s="62">
        <v>5</v>
      </c>
      <c r="AT23" s="48">
        <v>44942</v>
      </c>
      <c r="AU23" s="195">
        <v>29340000</v>
      </c>
      <c r="AV23" s="49"/>
      <c r="AW23" s="49"/>
      <c r="AX23" s="49"/>
      <c r="AY23" s="50"/>
      <c r="AZ23" s="50"/>
      <c r="BA23" s="50"/>
      <c r="BB23" s="51"/>
      <c r="BC23" s="51"/>
      <c r="BD23" s="51"/>
      <c r="BE23" s="51"/>
      <c r="BF23" s="51"/>
      <c r="BG23" s="51"/>
      <c r="BH23" s="51"/>
      <c r="BI23" s="51"/>
      <c r="BJ23" s="51"/>
      <c r="BK23" s="51"/>
      <c r="BL23" s="447">
        <f t="shared" si="5"/>
        <v>29340000</v>
      </c>
      <c r="BM23" s="49"/>
      <c r="BN23" s="49"/>
      <c r="BO23" s="49"/>
      <c r="BP23" s="49"/>
      <c r="BQ23" s="52" t="s">
        <v>15</v>
      </c>
      <c r="BR23" s="52" t="s">
        <v>15</v>
      </c>
      <c r="BS23" s="52" t="s">
        <v>15</v>
      </c>
      <c r="BT23" s="52"/>
      <c r="BU23" s="14" t="s">
        <v>571</v>
      </c>
      <c r="BV23" s="15">
        <v>20236520000613</v>
      </c>
      <c r="BW23" s="54"/>
      <c r="BX23" s="54"/>
      <c r="BY23" s="1"/>
      <c r="BZ23" s="1"/>
      <c r="CA23" s="1"/>
      <c r="CB23" s="1"/>
      <c r="CC23" s="1"/>
      <c r="CD23" s="1">
        <v>1</v>
      </c>
      <c r="CE23" s="1">
        <v>1</v>
      </c>
      <c r="CF23" s="1" t="s">
        <v>23</v>
      </c>
      <c r="CG23" s="1" t="s">
        <v>23</v>
      </c>
      <c r="CH23" s="289">
        <v>45122</v>
      </c>
      <c r="CI23" s="268" t="s">
        <v>572</v>
      </c>
    </row>
    <row r="24" spans="1:169" ht="30" customHeight="1">
      <c r="A24" s="297">
        <v>22</v>
      </c>
      <c r="B24" s="40" t="s">
        <v>212</v>
      </c>
      <c r="C24" s="40" t="s">
        <v>573</v>
      </c>
      <c r="D24" s="1">
        <v>2023</v>
      </c>
      <c r="E24" s="54">
        <v>83283</v>
      </c>
      <c r="F24" s="1" t="s">
        <v>404</v>
      </c>
      <c r="G24" s="30" t="s">
        <v>574</v>
      </c>
      <c r="H24" s="31" t="s">
        <v>575</v>
      </c>
      <c r="I24" s="7" t="s">
        <v>59</v>
      </c>
      <c r="J24" s="7" t="s">
        <v>392</v>
      </c>
      <c r="K24" s="2" t="s">
        <v>60</v>
      </c>
      <c r="L24" s="1" t="s">
        <v>393</v>
      </c>
      <c r="M24" s="59" t="s">
        <v>440</v>
      </c>
      <c r="N24" s="1" t="s">
        <v>74</v>
      </c>
      <c r="O24" s="1">
        <v>2198</v>
      </c>
      <c r="P24" s="1" t="s">
        <v>61</v>
      </c>
      <c r="Q24" s="1">
        <v>57</v>
      </c>
      <c r="R24" s="1" t="s">
        <v>395</v>
      </c>
      <c r="S24" s="30">
        <v>1026292206</v>
      </c>
      <c r="T24" s="30">
        <v>8</v>
      </c>
      <c r="U24" s="248" t="s">
        <v>576</v>
      </c>
      <c r="V24" s="40">
        <v>27</v>
      </c>
      <c r="W24" s="1" t="s">
        <v>62</v>
      </c>
      <c r="X24" s="1" t="s">
        <v>396</v>
      </c>
      <c r="Y24" s="30" t="s">
        <v>577</v>
      </c>
      <c r="Z24" s="30">
        <v>3177126647</v>
      </c>
      <c r="AA24" s="31" t="s">
        <v>578</v>
      </c>
      <c r="AB24" s="30" t="s">
        <v>411</v>
      </c>
      <c r="AC24" s="30" t="s">
        <v>433</v>
      </c>
      <c r="AD24" s="42" t="s">
        <v>67</v>
      </c>
      <c r="AE24" s="42">
        <v>100081519</v>
      </c>
      <c r="AF24" s="43">
        <v>45459</v>
      </c>
      <c r="AG24" s="47">
        <v>1</v>
      </c>
      <c r="AH24" s="193">
        <v>69300000</v>
      </c>
      <c r="AI24" s="193">
        <f t="shared" si="4"/>
        <v>6300000</v>
      </c>
      <c r="AJ24" s="210">
        <f t="shared" si="3"/>
        <v>210000</v>
      </c>
      <c r="AK24" s="44">
        <v>44942</v>
      </c>
      <c r="AL24" s="48">
        <v>44943</v>
      </c>
      <c r="AM24" s="289">
        <v>45276</v>
      </c>
      <c r="AN24" s="46">
        <v>11</v>
      </c>
      <c r="AO24" s="1">
        <v>330</v>
      </c>
      <c r="AP24" s="62">
        <v>13</v>
      </c>
      <c r="AQ24" s="48">
        <v>44936</v>
      </c>
      <c r="AR24" s="195">
        <v>138600000</v>
      </c>
      <c r="AS24" s="62">
        <v>16</v>
      </c>
      <c r="AT24" s="48">
        <v>44943</v>
      </c>
      <c r="AU24" s="195">
        <v>69300000</v>
      </c>
      <c r="AV24" s="49">
        <v>1</v>
      </c>
      <c r="AW24" s="49">
        <v>14</v>
      </c>
      <c r="AX24" s="113">
        <v>45290</v>
      </c>
      <c r="AY24" s="50">
        <v>80073587</v>
      </c>
      <c r="AZ24" s="50" t="s">
        <v>579</v>
      </c>
      <c r="BA24" s="56">
        <v>45166</v>
      </c>
      <c r="BB24" s="51">
        <v>1</v>
      </c>
      <c r="BC24" s="300">
        <v>2940000</v>
      </c>
      <c r="BD24" s="242">
        <v>45275</v>
      </c>
      <c r="BE24" s="51" t="s">
        <v>580</v>
      </c>
      <c r="BF24" s="51"/>
      <c r="BG24" s="51"/>
      <c r="BH24" s="51"/>
      <c r="BI24" s="51"/>
      <c r="BJ24" s="51"/>
      <c r="BK24" s="51"/>
      <c r="BL24" s="447">
        <f t="shared" si="5"/>
        <v>72240000</v>
      </c>
      <c r="BM24" s="49"/>
      <c r="BN24" s="49"/>
      <c r="BO24" s="49"/>
      <c r="BP24" s="49"/>
      <c r="BQ24" s="52" t="s">
        <v>15</v>
      </c>
      <c r="BR24" s="52" t="s">
        <v>15</v>
      </c>
      <c r="BS24" s="52"/>
      <c r="BT24" s="52"/>
      <c r="BU24" s="14" t="s">
        <v>581</v>
      </c>
      <c r="BV24" s="15" t="s">
        <v>582</v>
      </c>
      <c r="BW24" s="54"/>
      <c r="BX24" s="54"/>
      <c r="BY24" s="1"/>
      <c r="BZ24" s="1"/>
      <c r="CA24" s="1"/>
      <c r="CB24" s="1"/>
      <c r="CC24" s="1"/>
      <c r="CD24" s="1">
        <v>1</v>
      </c>
      <c r="CE24" s="1">
        <v>1</v>
      </c>
      <c r="CF24" s="1" t="s">
        <v>63</v>
      </c>
      <c r="CG24" s="1" t="s">
        <v>23</v>
      </c>
      <c r="CH24" s="289">
        <v>45276</v>
      </c>
      <c r="CI24" s="269" t="s">
        <v>449</v>
      </c>
    </row>
    <row r="25" spans="1:169" s="63" customFormat="1" ht="31.5" customHeight="1">
      <c r="A25" s="39">
        <v>23</v>
      </c>
      <c r="B25" s="40" t="s">
        <v>212</v>
      </c>
      <c r="C25" s="40" t="s">
        <v>583</v>
      </c>
      <c r="D25" s="47">
        <v>2023</v>
      </c>
      <c r="E25" s="60">
        <v>83717</v>
      </c>
      <c r="F25" s="47" t="s">
        <v>404</v>
      </c>
      <c r="G25" s="40" t="s">
        <v>584</v>
      </c>
      <c r="H25" s="61" t="s">
        <v>585</v>
      </c>
      <c r="I25" s="7" t="s">
        <v>59</v>
      </c>
      <c r="J25" s="7" t="s">
        <v>392</v>
      </c>
      <c r="K25" s="47" t="s">
        <v>60</v>
      </c>
      <c r="L25" s="47" t="s">
        <v>453</v>
      </c>
      <c r="M25" s="40" t="s">
        <v>586</v>
      </c>
      <c r="N25" s="47" t="s">
        <v>74</v>
      </c>
      <c r="O25" s="47">
        <v>2198</v>
      </c>
      <c r="P25" s="47" t="s">
        <v>61</v>
      </c>
      <c r="Q25" s="1">
        <v>57</v>
      </c>
      <c r="R25" s="1" t="s">
        <v>395</v>
      </c>
      <c r="S25" s="40">
        <v>1015449672</v>
      </c>
      <c r="T25" s="40">
        <v>3</v>
      </c>
      <c r="U25" s="248" t="s">
        <v>587</v>
      </c>
      <c r="V25" s="40">
        <v>28</v>
      </c>
      <c r="W25" s="47" t="s">
        <v>62</v>
      </c>
      <c r="X25" s="47" t="s">
        <v>396</v>
      </c>
      <c r="Y25" s="40" t="s">
        <v>588</v>
      </c>
      <c r="Z25" s="40" t="s">
        <v>589</v>
      </c>
      <c r="AA25" s="61" t="s">
        <v>590</v>
      </c>
      <c r="AB25" s="40" t="s">
        <v>422</v>
      </c>
      <c r="AC25" s="40" t="s">
        <v>399</v>
      </c>
      <c r="AD25" s="42" t="s">
        <v>66</v>
      </c>
      <c r="AE25" s="42" t="s">
        <v>591</v>
      </c>
      <c r="AF25" s="43">
        <v>45473</v>
      </c>
      <c r="AG25" s="47">
        <v>1</v>
      </c>
      <c r="AH25" s="195">
        <v>109989000</v>
      </c>
      <c r="AI25" s="193">
        <f t="shared" si="4"/>
        <v>9999000</v>
      </c>
      <c r="AJ25" s="210">
        <f t="shared" si="3"/>
        <v>333300</v>
      </c>
      <c r="AK25" s="44">
        <v>44942</v>
      </c>
      <c r="AL25" s="48">
        <v>44944</v>
      </c>
      <c r="AM25" s="289">
        <v>45277</v>
      </c>
      <c r="AN25" s="62">
        <v>11</v>
      </c>
      <c r="AO25" s="47">
        <v>330</v>
      </c>
      <c r="AP25" s="62">
        <v>25</v>
      </c>
      <c r="AQ25" s="48">
        <v>44939</v>
      </c>
      <c r="AR25" s="195">
        <v>109989000</v>
      </c>
      <c r="AS25" s="62">
        <v>17</v>
      </c>
      <c r="AT25" s="48">
        <v>44943</v>
      </c>
      <c r="AU25" s="195">
        <v>109989000</v>
      </c>
      <c r="AV25" s="49"/>
      <c r="AW25" s="49"/>
      <c r="AX25" s="49"/>
      <c r="AY25" s="50">
        <v>1015449672</v>
      </c>
      <c r="AZ25" s="50" t="s">
        <v>592</v>
      </c>
      <c r="BA25" s="56">
        <v>44956</v>
      </c>
      <c r="BB25" s="51"/>
      <c r="BC25" s="51"/>
      <c r="BD25" s="51"/>
      <c r="BE25" s="51"/>
      <c r="BF25" s="51"/>
      <c r="BG25" s="51"/>
      <c r="BH25" s="51"/>
      <c r="BI25" s="51"/>
      <c r="BJ25" s="51"/>
      <c r="BK25" s="51"/>
      <c r="BL25" s="447">
        <f t="shared" si="5"/>
        <v>109989000</v>
      </c>
      <c r="BM25" s="49"/>
      <c r="BN25" s="49"/>
      <c r="BO25" s="49"/>
      <c r="BP25" s="49"/>
      <c r="BQ25" s="52" t="s">
        <v>15</v>
      </c>
      <c r="BR25" s="52" t="s">
        <v>15</v>
      </c>
      <c r="BS25" s="52"/>
      <c r="BT25" s="52"/>
      <c r="BU25" s="296"/>
      <c r="BV25" s="330"/>
      <c r="BW25" s="60"/>
      <c r="BX25" s="60"/>
      <c r="BY25" s="47"/>
      <c r="BZ25" s="47"/>
      <c r="CA25" s="47"/>
      <c r="CB25" s="47"/>
      <c r="CC25" s="47"/>
      <c r="CD25" s="47">
        <v>1</v>
      </c>
      <c r="CE25" s="47">
        <v>1</v>
      </c>
      <c r="CF25" s="47" t="s">
        <v>63</v>
      </c>
      <c r="CG25" s="1" t="s">
        <v>23</v>
      </c>
      <c r="CH25" s="289">
        <v>45277</v>
      </c>
      <c r="CI25" s="269" t="s">
        <v>449</v>
      </c>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row>
    <row r="26" spans="1:169" ht="17.25" customHeight="1">
      <c r="A26" s="39">
        <v>24</v>
      </c>
      <c r="B26" s="40" t="s">
        <v>188</v>
      </c>
      <c r="C26" s="40" t="s">
        <v>593</v>
      </c>
      <c r="D26" s="1">
        <v>2023</v>
      </c>
      <c r="E26" s="54">
        <v>83316</v>
      </c>
      <c r="F26" s="1" t="s">
        <v>404</v>
      </c>
      <c r="G26" s="30" t="s">
        <v>594</v>
      </c>
      <c r="H26" s="41" t="s">
        <v>595</v>
      </c>
      <c r="I26" s="7" t="s">
        <v>59</v>
      </c>
      <c r="J26" s="7" t="s">
        <v>596</v>
      </c>
      <c r="K26" s="2" t="s">
        <v>60</v>
      </c>
      <c r="L26" s="1" t="s">
        <v>393</v>
      </c>
      <c r="M26" s="30" t="s">
        <v>597</v>
      </c>
      <c r="N26" s="1" t="s">
        <v>74</v>
      </c>
      <c r="O26" s="1">
        <v>2198</v>
      </c>
      <c r="P26" s="1" t="s">
        <v>61</v>
      </c>
      <c r="Q26" s="1">
        <v>57</v>
      </c>
      <c r="R26" s="1" t="s">
        <v>395</v>
      </c>
      <c r="S26" s="30">
        <v>1019113136</v>
      </c>
      <c r="T26" s="30">
        <v>9</v>
      </c>
      <c r="U26" s="248" t="s">
        <v>598</v>
      </c>
      <c r="V26" s="40">
        <v>27</v>
      </c>
      <c r="W26" s="1" t="s">
        <v>62</v>
      </c>
      <c r="X26" s="1" t="s">
        <v>396</v>
      </c>
      <c r="Y26" s="30" t="s">
        <v>599</v>
      </c>
      <c r="Z26" s="30">
        <v>3125721903</v>
      </c>
      <c r="AA26" s="30" t="s">
        <v>164</v>
      </c>
      <c r="AB26" s="30" t="s">
        <v>411</v>
      </c>
      <c r="AC26" s="40" t="s">
        <v>399</v>
      </c>
      <c r="AD26" s="42" t="s">
        <v>66</v>
      </c>
      <c r="AE26" s="42" t="s">
        <v>600</v>
      </c>
      <c r="AF26" s="43">
        <v>45307</v>
      </c>
      <c r="AG26" s="47">
        <v>1</v>
      </c>
      <c r="AH26" s="193">
        <v>18612000</v>
      </c>
      <c r="AI26" s="193">
        <f t="shared" si="4"/>
        <v>3102000</v>
      </c>
      <c r="AJ26" s="210">
        <f t="shared" si="3"/>
        <v>103400</v>
      </c>
      <c r="AK26" s="44">
        <v>44942</v>
      </c>
      <c r="AL26" s="48">
        <v>44943</v>
      </c>
      <c r="AM26" s="289">
        <v>45123</v>
      </c>
      <c r="AN26" s="46">
        <v>6</v>
      </c>
      <c r="AO26" s="1">
        <v>180</v>
      </c>
      <c r="AP26" s="62">
        <v>11</v>
      </c>
      <c r="AQ26" s="48">
        <v>44936</v>
      </c>
      <c r="AR26" s="195">
        <v>18612000</v>
      </c>
      <c r="AS26" s="62">
        <v>23</v>
      </c>
      <c r="AT26" s="48">
        <v>44943</v>
      </c>
      <c r="AU26" s="195">
        <v>18612000</v>
      </c>
      <c r="AV26" s="49"/>
      <c r="AW26" s="49"/>
      <c r="AX26" s="49"/>
      <c r="AY26" s="50"/>
      <c r="AZ26" s="50"/>
      <c r="BA26" s="50"/>
      <c r="BB26" s="51"/>
      <c r="BC26" s="51"/>
      <c r="BD26" s="51"/>
      <c r="BE26" s="51"/>
      <c r="BF26" s="51"/>
      <c r="BG26" s="51"/>
      <c r="BH26" s="51"/>
      <c r="BI26" s="51"/>
      <c r="BJ26" s="51"/>
      <c r="BK26" s="51"/>
      <c r="BL26" s="447">
        <f t="shared" si="5"/>
        <v>18612000</v>
      </c>
      <c r="BM26" s="49"/>
      <c r="BN26" s="49"/>
      <c r="BO26" s="49"/>
      <c r="BP26" s="49"/>
      <c r="BQ26" s="52" t="s">
        <v>15</v>
      </c>
      <c r="BR26" s="52" t="s">
        <v>15</v>
      </c>
      <c r="BS26" s="52" t="s">
        <v>15</v>
      </c>
      <c r="BT26" s="52"/>
      <c r="BU26" s="14" t="s">
        <v>435</v>
      </c>
      <c r="BV26" s="15" t="s">
        <v>402</v>
      </c>
      <c r="BW26" s="54"/>
      <c r="BX26" s="54"/>
      <c r="BY26" s="1"/>
      <c r="BZ26" s="1"/>
      <c r="CA26" s="1"/>
      <c r="CB26" s="1"/>
      <c r="CC26" s="1"/>
      <c r="CD26" s="1">
        <v>1</v>
      </c>
      <c r="CE26" s="1">
        <v>1</v>
      </c>
      <c r="CF26" s="1" t="s">
        <v>23</v>
      </c>
      <c r="CG26" s="1" t="s">
        <v>23</v>
      </c>
      <c r="CH26" s="289">
        <v>45123</v>
      </c>
      <c r="CI26" s="267" t="s">
        <v>21</v>
      </c>
    </row>
    <row r="27" spans="1:169" ht="13.5" customHeight="1">
      <c r="A27" s="39">
        <v>25</v>
      </c>
      <c r="B27" s="40" t="s">
        <v>188</v>
      </c>
      <c r="C27" s="40" t="s">
        <v>601</v>
      </c>
      <c r="D27" s="1">
        <v>2023</v>
      </c>
      <c r="E27" s="54">
        <v>83259</v>
      </c>
      <c r="F27" s="1" t="s">
        <v>404</v>
      </c>
      <c r="G27" s="30" t="s">
        <v>602</v>
      </c>
      <c r="H27" s="31" t="s">
        <v>603</v>
      </c>
      <c r="I27" s="7" t="s">
        <v>59</v>
      </c>
      <c r="J27" s="7" t="s">
        <v>392</v>
      </c>
      <c r="K27" s="2" t="s">
        <v>60</v>
      </c>
      <c r="L27" s="1" t="s">
        <v>604</v>
      </c>
      <c r="M27" s="30" t="s">
        <v>605</v>
      </c>
      <c r="N27" s="1" t="s">
        <v>74</v>
      </c>
      <c r="O27" s="1">
        <v>2198</v>
      </c>
      <c r="P27" s="1" t="s">
        <v>61</v>
      </c>
      <c r="Q27" s="1">
        <v>57</v>
      </c>
      <c r="R27" s="1" t="s">
        <v>395</v>
      </c>
      <c r="S27" s="30">
        <v>1022342284</v>
      </c>
      <c r="T27" s="30">
        <v>3</v>
      </c>
      <c r="U27" s="248" t="s">
        <v>606</v>
      </c>
      <c r="V27" s="40">
        <v>35</v>
      </c>
      <c r="W27" s="1" t="s">
        <v>62</v>
      </c>
      <c r="X27" s="1" t="s">
        <v>396</v>
      </c>
      <c r="Y27" s="30" t="s">
        <v>65</v>
      </c>
      <c r="Z27" s="30">
        <v>313227765</v>
      </c>
      <c r="AA27" s="30" t="s">
        <v>148</v>
      </c>
      <c r="AB27" s="30" t="s">
        <v>398</v>
      </c>
      <c r="AC27" s="30" t="s">
        <v>433</v>
      </c>
      <c r="AD27" s="42" t="s">
        <v>66</v>
      </c>
      <c r="AE27" s="42" t="s">
        <v>607</v>
      </c>
      <c r="AF27" s="43">
        <v>45307</v>
      </c>
      <c r="AG27" s="47">
        <v>1</v>
      </c>
      <c r="AH27" s="193">
        <v>34146000</v>
      </c>
      <c r="AI27" s="193">
        <f t="shared" si="4"/>
        <v>5691000</v>
      </c>
      <c r="AJ27" s="210">
        <f t="shared" si="3"/>
        <v>189700</v>
      </c>
      <c r="AK27" s="44">
        <v>44942</v>
      </c>
      <c r="AL27" s="48">
        <v>44943</v>
      </c>
      <c r="AM27" s="289">
        <v>45123</v>
      </c>
      <c r="AN27" s="46">
        <v>6</v>
      </c>
      <c r="AO27" s="1">
        <v>180</v>
      </c>
      <c r="AP27" s="62">
        <v>12</v>
      </c>
      <c r="AQ27" s="48">
        <v>44936</v>
      </c>
      <c r="AR27" s="195">
        <v>34146000</v>
      </c>
      <c r="AS27" s="62">
        <v>24</v>
      </c>
      <c r="AT27" s="48">
        <v>44943</v>
      </c>
      <c r="AU27" s="195">
        <v>34146000</v>
      </c>
      <c r="AV27" s="49"/>
      <c r="AW27" s="49"/>
      <c r="AX27" s="49"/>
      <c r="AY27" s="50"/>
      <c r="AZ27" s="50"/>
      <c r="BA27" s="50"/>
      <c r="BB27" s="51"/>
      <c r="BC27" s="51"/>
      <c r="BD27" s="51"/>
      <c r="BE27" s="51"/>
      <c r="BF27" s="51"/>
      <c r="BG27" s="51"/>
      <c r="BH27" s="51"/>
      <c r="BI27" s="51"/>
      <c r="BJ27" s="51"/>
      <c r="BK27" s="51"/>
      <c r="BL27" s="447">
        <f t="shared" si="5"/>
        <v>34146000</v>
      </c>
      <c r="BM27" s="49"/>
      <c r="BN27" s="49"/>
      <c r="BO27" s="49"/>
      <c r="BP27" s="49"/>
      <c r="BQ27" s="52" t="s">
        <v>15</v>
      </c>
      <c r="BR27" s="52" t="s">
        <v>15</v>
      </c>
      <c r="BS27" s="52" t="s">
        <v>15</v>
      </c>
      <c r="BT27" s="52"/>
      <c r="BU27" s="14" t="s">
        <v>608</v>
      </c>
      <c r="BV27" s="15" t="s">
        <v>609</v>
      </c>
      <c r="BW27" s="54"/>
      <c r="BX27" s="54"/>
      <c r="BY27" s="1"/>
      <c r="BZ27" s="1"/>
      <c r="CA27" s="1"/>
      <c r="CB27" s="1"/>
      <c r="CC27" s="1"/>
      <c r="CD27" s="1">
        <v>1</v>
      </c>
      <c r="CE27" s="1">
        <v>1</v>
      </c>
      <c r="CF27" s="1" t="s">
        <v>23</v>
      </c>
      <c r="CG27" s="1" t="s">
        <v>23</v>
      </c>
      <c r="CH27" s="289">
        <v>45123</v>
      </c>
      <c r="CI27" s="267" t="s">
        <v>21</v>
      </c>
    </row>
    <row r="28" spans="1:169" ht="13.5" customHeight="1">
      <c r="A28" s="39">
        <v>26</v>
      </c>
      <c r="B28" s="40" t="s">
        <v>212</v>
      </c>
      <c r="C28" s="40" t="s">
        <v>610</v>
      </c>
      <c r="D28" s="1">
        <v>2023</v>
      </c>
      <c r="E28" s="54">
        <v>83309</v>
      </c>
      <c r="F28" s="1" t="s">
        <v>404</v>
      </c>
      <c r="G28" s="30" t="s">
        <v>611</v>
      </c>
      <c r="H28" s="64" t="s">
        <v>612</v>
      </c>
      <c r="I28" s="7" t="s">
        <v>59</v>
      </c>
      <c r="J28" s="7" t="s">
        <v>392</v>
      </c>
      <c r="K28" s="2" t="s">
        <v>60</v>
      </c>
      <c r="L28" s="1" t="s">
        <v>613</v>
      </c>
      <c r="M28" s="30" t="s">
        <v>614</v>
      </c>
      <c r="N28" s="1" t="s">
        <v>91</v>
      </c>
      <c r="O28" s="1">
        <v>2189</v>
      </c>
      <c r="P28" s="1" t="s">
        <v>61</v>
      </c>
      <c r="Q28" s="1">
        <v>57</v>
      </c>
      <c r="R28" s="1" t="s">
        <v>395</v>
      </c>
      <c r="S28" s="30">
        <v>1055226889</v>
      </c>
      <c r="T28" s="30">
        <v>2</v>
      </c>
      <c r="U28" s="252" t="s">
        <v>75</v>
      </c>
      <c r="V28" s="40">
        <v>34</v>
      </c>
      <c r="W28" s="1" t="s">
        <v>62</v>
      </c>
      <c r="X28" s="1" t="s">
        <v>431</v>
      </c>
      <c r="Y28" s="30" t="s">
        <v>615</v>
      </c>
      <c r="Z28" s="30">
        <v>3208029317</v>
      </c>
      <c r="AA28" s="30" t="s">
        <v>616</v>
      </c>
      <c r="AB28" s="30" t="s">
        <v>518</v>
      </c>
      <c r="AC28" s="30" t="s">
        <v>399</v>
      </c>
      <c r="AD28" s="42" t="s">
        <v>66</v>
      </c>
      <c r="AE28" s="42" t="s">
        <v>617</v>
      </c>
      <c r="AF28" s="43">
        <v>45500</v>
      </c>
      <c r="AG28" s="47">
        <v>5</v>
      </c>
      <c r="AH28" s="193">
        <v>77484000</v>
      </c>
      <c r="AI28" s="193">
        <f t="shared" si="4"/>
        <v>7044000</v>
      </c>
      <c r="AJ28" s="210">
        <f t="shared" si="3"/>
        <v>234800</v>
      </c>
      <c r="AK28" s="44">
        <v>44942</v>
      </c>
      <c r="AL28" s="48">
        <v>44944</v>
      </c>
      <c r="AM28" s="289">
        <v>45277</v>
      </c>
      <c r="AN28" s="46">
        <v>11</v>
      </c>
      <c r="AO28" s="1">
        <v>330</v>
      </c>
      <c r="AP28" s="62">
        <v>313</v>
      </c>
      <c r="AQ28" s="48">
        <v>44939</v>
      </c>
      <c r="AR28" s="195">
        <v>77484000</v>
      </c>
      <c r="AS28" s="62">
        <v>22</v>
      </c>
      <c r="AT28" s="48">
        <v>44943</v>
      </c>
      <c r="AU28" s="195">
        <v>77484000</v>
      </c>
      <c r="AV28" s="49"/>
      <c r="AW28" s="49"/>
      <c r="AX28" s="49"/>
      <c r="AY28" s="50"/>
      <c r="AZ28" s="50"/>
      <c r="BA28" s="50"/>
      <c r="BB28" s="51"/>
      <c r="BC28" s="51"/>
      <c r="BD28" s="51"/>
      <c r="BE28" s="51"/>
      <c r="BF28" s="51"/>
      <c r="BG28" s="51"/>
      <c r="BH28" s="51"/>
      <c r="BI28" s="51"/>
      <c r="BJ28" s="51"/>
      <c r="BK28" s="51"/>
      <c r="BL28" s="447">
        <f t="shared" si="5"/>
        <v>77484000</v>
      </c>
      <c r="BM28" s="49"/>
      <c r="BN28" s="49"/>
      <c r="BO28" s="49"/>
      <c r="BP28" s="49"/>
      <c r="BQ28" s="52" t="s">
        <v>15</v>
      </c>
      <c r="BR28" s="52" t="s">
        <v>15</v>
      </c>
      <c r="BS28" s="52" t="s">
        <v>15</v>
      </c>
      <c r="BT28" s="52"/>
      <c r="BU28" s="14" t="s">
        <v>618</v>
      </c>
      <c r="BV28" s="15" t="s">
        <v>619</v>
      </c>
      <c r="BW28" s="54"/>
      <c r="BX28" s="54"/>
      <c r="BY28" s="1"/>
      <c r="BZ28" s="1"/>
      <c r="CA28" s="1"/>
      <c r="CB28" s="1"/>
      <c r="CC28" s="1"/>
      <c r="CD28" s="1">
        <v>1</v>
      </c>
      <c r="CE28" s="1">
        <v>1</v>
      </c>
      <c r="CF28" s="1" t="s">
        <v>620</v>
      </c>
      <c r="CG28" s="1" t="s">
        <v>23</v>
      </c>
      <c r="CH28" s="289">
        <v>45277</v>
      </c>
      <c r="CI28" s="268" t="s">
        <v>621</v>
      </c>
    </row>
    <row r="29" spans="1:169" ht="30.75" customHeight="1">
      <c r="A29" s="39">
        <v>27</v>
      </c>
      <c r="B29" s="40" t="s">
        <v>622</v>
      </c>
      <c r="C29" s="40" t="s">
        <v>623</v>
      </c>
      <c r="D29" s="1">
        <v>2023</v>
      </c>
      <c r="E29" s="54">
        <v>83301</v>
      </c>
      <c r="F29" s="1" t="s">
        <v>404</v>
      </c>
      <c r="G29" s="30" t="s">
        <v>624</v>
      </c>
      <c r="H29" s="31" t="s">
        <v>625</v>
      </c>
      <c r="I29" s="7" t="s">
        <v>59</v>
      </c>
      <c r="J29" s="7" t="s">
        <v>392</v>
      </c>
      <c r="K29" s="2" t="s">
        <v>60</v>
      </c>
      <c r="L29" s="1" t="s">
        <v>483</v>
      </c>
      <c r="M29" s="30" t="s">
        <v>491</v>
      </c>
      <c r="N29" s="1" t="s">
        <v>70</v>
      </c>
      <c r="O29" s="1">
        <v>2186</v>
      </c>
      <c r="P29" s="1" t="s">
        <v>61</v>
      </c>
      <c r="Q29" s="1">
        <v>49</v>
      </c>
      <c r="R29" s="1" t="s">
        <v>395</v>
      </c>
      <c r="S29" s="30">
        <v>1013656467</v>
      </c>
      <c r="T29" s="30">
        <v>1</v>
      </c>
      <c r="U29" s="249" t="s">
        <v>626</v>
      </c>
      <c r="V29" s="30">
        <v>28</v>
      </c>
      <c r="W29" s="1" t="s">
        <v>62</v>
      </c>
      <c r="X29" s="1" t="s">
        <v>431</v>
      </c>
      <c r="Y29" s="30" t="s">
        <v>627</v>
      </c>
      <c r="Z29" s="30">
        <v>3005281146</v>
      </c>
      <c r="AA29" s="30" t="s">
        <v>628</v>
      </c>
      <c r="AB29" s="30" t="s">
        <v>398</v>
      </c>
      <c r="AC29" s="30" t="s">
        <v>399</v>
      </c>
      <c r="AD29" s="42" t="s">
        <v>66</v>
      </c>
      <c r="AE29" s="65" t="s">
        <v>629</v>
      </c>
      <c r="AF29" s="43">
        <v>45473</v>
      </c>
      <c r="AG29" s="47">
        <v>3</v>
      </c>
      <c r="AH29" s="444">
        <v>86680000</v>
      </c>
      <c r="AI29" s="193">
        <f t="shared" si="4"/>
        <v>7880000</v>
      </c>
      <c r="AJ29" s="210">
        <f t="shared" si="3"/>
        <v>262666.66666666669</v>
      </c>
      <c r="AK29" s="44">
        <v>44942</v>
      </c>
      <c r="AL29" s="48">
        <v>44943</v>
      </c>
      <c r="AM29" s="289">
        <v>45276</v>
      </c>
      <c r="AN29" s="46">
        <v>11</v>
      </c>
      <c r="AO29" s="1">
        <v>330</v>
      </c>
      <c r="AP29" s="62">
        <v>309</v>
      </c>
      <c r="AQ29" s="48">
        <v>44939</v>
      </c>
      <c r="AR29" s="195">
        <v>217800000</v>
      </c>
      <c r="AS29" s="62">
        <v>27</v>
      </c>
      <c r="AT29" s="48">
        <v>44943</v>
      </c>
      <c r="AU29" s="195">
        <v>72600000</v>
      </c>
      <c r="AV29" s="49">
        <v>1</v>
      </c>
      <c r="AW29" s="49">
        <v>20</v>
      </c>
      <c r="AX29" s="49"/>
      <c r="AY29" s="50"/>
      <c r="AZ29" s="50"/>
      <c r="BA29" s="50"/>
      <c r="BB29" s="51">
        <v>1</v>
      </c>
      <c r="BC29" s="51">
        <v>4400000</v>
      </c>
      <c r="BD29" s="51"/>
      <c r="BE29" s="51" t="s">
        <v>70</v>
      </c>
      <c r="BF29" s="51">
        <v>475</v>
      </c>
      <c r="BG29" s="51">
        <v>45323</v>
      </c>
      <c r="BH29" s="51" t="s">
        <v>494</v>
      </c>
      <c r="BI29" s="51">
        <v>480</v>
      </c>
      <c r="BJ29" s="51">
        <v>45322</v>
      </c>
      <c r="BK29" s="51" t="s">
        <v>495</v>
      </c>
      <c r="BL29" s="447">
        <f t="shared" si="5"/>
        <v>91080000</v>
      </c>
      <c r="BM29" s="49"/>
      <c r="BN29" s="49"/>
      <c r="BO29" s="49"/>
      <c r="BP29" s="49"/>
      <c r="BQ29" s="52" t="s">
        <v>15</v>
      </c>
      <c r="BR29" s="52" t="s">
        <v>15</v>
      </c>
      <c r="BS29" s="52"/>
      <c r="BT29" s="52"/>
      <c r="BU29" s="14" t="s">
        <v>486</v>
      </c>
      <c r="BV29" s="15">
        <v>20236520000343</v>
      </c>
      <c r="BW29" s="54"/>
      <c r="BX29" s="54"/>
      <c r="BY29" s="1"/>
      <c r="BZ29" s="1"/>
      <c r="CA29" s="1"/>
      <c r="CB29" s="1"/>
      <c r="CC29" s="1"/>
      <c r="CD29" s="1">
        <v>1</v>
      </c>
      <c r="CE29" s="1">
        <v>1</v>
      </c>
      <c r="CF29" s="1" t="s">
        <v>63</v>
      </c>
      <c r="CG29" s="1" t="s">
        <v>23</v>
      </c>
      <c r="CH29" s="289">
        <v>45342</v>
      </c>
      <c r="CI29" s="269" t="s">
        <v>449</v>
      </c>
    </row>
    <row r="30" spans="1:169" ht="18.75" customHeight="1">
      <c r="A30" s="39">
        <v>28</v>
      </c>
      <c r="B30" s="40" t="s">
        <v>622</v>
      </c>
      <c r="C30" s="40" t="s">
        <v>630</v>
      </c>
      <c r="D30" s="1">
        <v>2023</v>
      </c>
      <c r="E30" s="54">
        <v>83303</v>
      </c>
      <c r="F30" s="1" t="s">
        <v>404</v>
      </c>
      <c r="G30" s="30" t="s">
        <v>631</v>
      </c>
      <c r="H30" s="31" t="s">
        <v>632</v>
      </c>
      <c r="I30" s="7" t="s">
        <v>59</v>
      </c>
      <c r="J30" s="7" t="s">
        <v>392</v>
      </c>
      <c r="K30" s="2" t="s">
        <v>60</v>
      </c>
      <c r="L30" s="1" t="s">
        <v>483</v>
      </c>
      <c r="M30" s="30" t="s">
        <v>633</v>
      </c>
      <c r="N30" s="1" t="s">
        <v>70</v>
      </c>
      <c r="O30" s="1">
        <v>2186</v>
      </c>
      <c r="P30" s="1" t="s">
        <v>61</v>
      </c>
      <c r="Q30" s="1">
        <v>49</v>
      </c>
      <c r="R30" s="1" t="s">
        <v>395</v>
      </c>
      <c r="S30" s="30">
        <v>1074133645</v>
      </c>
      <c r="T30" s="30">
        <v>1</v>
      </c>
      <c r="U30" s="249" t="s">
        <v>82</v>
      </c>
      <c r="V30" s="30">
        <v>30</v>
      </c>
      <c r="W30" s="1" t="s">
        <v>62</v>
      </c>
      <c r="X30" s="1" t="s">
        <v>431</v>
      </c>
      <c r="Y30" s="30" t="s">
        <v>634</v>
      </c>
      <c r="Z30" s="30">
        <v>3223669282</v>
      </c>
      <c r="AA30" s="30" t="s">
        <v>153</v>
      </c>
      <c r="AB30" s="30" t="s">
        <v>422</v>
      </c>
      <c r="AC30" s="30" t="s">
        <v>399</v>
      </c>
      <c r="AD30" s="42" t="s">
        <v>66</v>
      </c>
      <c r="AE30" s="42" t="s">
        <v>635</v>
      </c>
      <c r="AF30" s="43">
        <v>45308</v>
      </c>
      <c r="AG30" s="47">
        <v>3</v>
      </c>
      <c r="AH30" s="193">
        <v>37800000</v>
      </c>
      <c r="AI30" s="193">
        <f t="shared" si="4"/>
        <v>6300000</v>
      </c>
      <c r="AJ30" s="210">
        <f t="shared" si="3"/>
        <v>210000</v>
      </c>
      <c r="AK30" s="44">
        <v>44942</v>
      </c>
      <c r="AL30" s="48">
        <v>44943</v>
      </c>
      <c r="AM30" s="289">
        <v>45123</v>
      </c>
      <c r="AN30" s="46">
        <v>6</v>
      </c>
      <c r="AO30" s="1">
        <v>180</v>
      </c>
      <c r="AP30" s="62">
        <v>310</v>
      </c>
      <c r="AQ30" s="48">
        <v>44939</v>
      </c>
      <c r="AR30" s="195">
        <v>37800000</v>
      </c>
      <c r="AS30" s="62">
        <v>28</v>
      </c>
      <c r="AT30" s="48">
        <v>44943</v>
      </c>
      <c r="AU30" s="195">
        <v>37800000</v>
      </c>
      <c r="AV30" s="49"/>
      <c r="AW30" s="49"/>
      <c r="AX30" s="49"/>
      <c r="AY30" s="50"/>
      <c r="AZ30" s="50"/>
      <c r="BA30" s="50"/>
      <c r="BB30" s="51"/>
      <c r="BC30" s="51"/>
      <c r="BD30" s="51"/>
      <c r="BE30" s="51"/>
      <c r="BF30" s="51"/>
      <c r="BG30" s="51"/>
      <c r="BH30" s="51"/>
      <c r="BI30" s="51"/>
      <c r="BJ30" s="51"/>
      <c r="BK30" s="51"/>
      <c r="BL30" s="447">
        <f t="shared" si="5"/>
        <v>37800000</v>
      </c>
      <c r="BM30" s="49"/>
      <c r="BN30" s="49"/>
      <c r="BO30" s="49"/>
      <c r="BP30" s="49"/>
      <c r="BQ30" s="52" t="s">
        <v>15</v>
      </c>
      <c r="BR30" s="52" t="s">
        <v>15</v>
      </c>
      <c r="BS30" s="52" t="s">
        <v>15</v>
      </c>
      <c r="BT30" s="52"/>
      <c r="BU30" s="14" t="s">
        <v>486</v>
      </c>
      <c r="BV30" s="15">
        <v>20236520000343</v>
      </c>
      <c r="BW30" s="54"/>
      <c r="BX30" s="54"/>
      <c r="BY30" s="1"/>
      <c r="BZ30" s="1"/>
      <c r="CA30" s="1"/>
      <c r="CB30" s="1"/>
      <c r="CC30" s="1"/>
      <c r="CD30" s="1">
        <v>1</v>
      </c>
      <c r="CE30" s="1">
        <v>1</v>
      </c>
      <c r="CF30" s="1" t="s">
        <v>620</v>
      </c>
      <c r="CG30" s="1" t="s">
        <v>23</v>
      </c>
      <c r="CH30" s="289">
        <v>45123</v>
      </c>
      <c r="CI30" s="267" t="s">
        <v>21</v>
      </c>
    </row>
    <row r="31" spans="1:169" ht="33" customHeight="1">
      <c r="A31" s="297">
        <v>29</v>
      </c>
      <c r="B31" s="40" t="s">
        <v>199</v>
      </c>
      <c r="C31" s="40" t="s">
        <v>636</v>
      </c>
      <c r="D31" s="1">
        <v>2023</v>
      </c>
      <c r="E31" s="54">
        <v>84159</v>
      </c>
      <c r="F31" s="1" t="s">
        <v>404</v>
      </c>
      <c r="G31" s="30" t="s">
        <v>637</v>
      </c>
      <c r="H31" s="31" t="s">
        <v>638</v>
      </c>
      <c r="I31" s="7" t="s">
        <v>59</v>
      </c>
      <c r="J31" s="7" t="s">
        <v>392</v>
      </c>
      <c r="K31" s="2" t="s">
        <v>60</v>
      </c>
      <c r="L31" s="1" t="s">
        <v>490</v>
      </c>
      <c r="M31" s="30" t="s">
        <v>639</v>
      </c>
      <c r="N31" s="1" t="s">
        <v>74</v>
      </c>
      <c r="O31" s="1">
        <v>2198</v>
      </c>
      <c r="P31" s="1" t="s">
        <v>61</v>
      </c>
      <c r="Q31" s="1">
        <v>57</v>
      </c>
      <c r="R31" s="1" t="s">
        <v>395</v>
      </c>
      <c r="S31" s="30">
        <v>7570624</v>
      </c>
      <c r="T31" s="30">
        <v>6</v>
      </c>
      <c r="U31" s="249" t="s">
        <v>124</v>
      </c>
      <c r="V31" s="30">
        <v>40</v>
      </c>
      <c r="W31" s="1" t="s">
        <v>62</v>
      </c>
      <c r="X31" s="1" t="s">
        <v>431</v>
      </c>
      <c r="Y31" s="30" t="s">
        <v>640</v>
      </c>
      <c r="Z31" s="30">
        <v>3015015581</v>
      </c>
      <c r="AA31" s="30" t="s">
        <v>641</v>
      </c>
      <c r="AB31" s="30" t="s">
        <v>411</v>
      </c>
      <c r="AC31" s="30" t="s">
        <v>433</v>
      </c>
      <c r="AD31" s="42" t="s">
        <v>66</v>
      </c>
      <c r="AE31" s="42" t="s">
        <v>642</v>
      </c>
      <c r="AF31" s="43" t="s">
        <v>643</v>
      </c>
      <c r="AG31" s="47">
        <v>1</v>
      </c>
      <c r="AH31" s="193">
        <v>66000000</v>
      </c>
      <c r="AI31" s="193">
        <f t="shared" si="4"/>
        <v>6000000</v>
      </c>
      <c r="AJ31" s="210">
        <f t="shared" si="3"/>
        <v>200000</v>
      </c>
      <c r="AK31" s="44">
        <v>44942</v>
      </c>
      <c r="AL31" s="48">
        <v>44943</v>
      </c>
      <c r="AM31" s="289">
        <v>45276</v>
      </c>
      <c r="AN31" s="46">
        <v>11</v>
      </c>
      <c r="AO31" s="1">
        <v>330</v>
      </c>
      <c r="AP31" s="62">
        <v>318</v>
      </c>
      <c r="AQ31" s="48">
        <v>44942</v>
      </c>
      <c r="AR31" s="195">
        <v>66000000</v>
      </c>
      <c r="AS31" s="62">
        <v>19</v>
      </c>
      <c r="AT31" s="48">
        <v>44943</v>
      </c>
      <c r="AU31" s="195">
        <v>66000000</v>
      </c>
      <c r="AV31" s="49">
        <v>1</v>
      </c>
      <c r="AW31" s="49">
        <v>14</v>
      </c>
      <c r="AX31" s="113">
        <v>45291</v>
      </c>
      <c r="AY31" s="305">
        <v>11446018</v>
      </c>
      <c r="AZ31" s="50" t="s">
        <v>644</v>
      </c>
      <c r="BA31" s="56">
        <v>45253</v>
      </c>
      <c r="BB31" s="51">
        <v>1</v>
      </c>
      <c r="BC31" s="300">
        <v>2800000</v>
      </c>
      <c r="BD31" s="242">
        <v>45226</v>
      </c>
      <c r="BE31" s="51"/>
      <c r="BF31" s="51"/>
      <c r="BG31" s="51"/>
      <c r="BH31" s="51"/>
      <c r="BI31" s="51"/>
      <c r="BJ31" s="51"/>
      <c r="BK31" s="51"/>
      <c r="BL31" s="447">
        <f t="shared" si="5"/>
        <v>68800000</v>
      </c>
      <c r="BM31" s="49"/>
      <c r="BN31" s="49"/>
      <c r="BO31" s="49"/>
      <c r="BP31" s="49"/>
      <c r="BQ31" s="52" t="s">
        <v>15</v>
      </c>
      <c r="BR31" s="52" t="s">
        <v>15</v>
      </c>
      <c r="BS31" s="52"/>
      <c r="BT31" s="52"/>
      <c r="BU31" s="14" t="s">
        <v>645</v>
      </c>
      <c r="BV31" s="15" t="s">
        <v>646</v>
      </c>
      <c r="BW31" s="54"/>
      <c r="BX31" s="54"/>
      <c r="BY31" s="1"/>
      <c r="BZ31" s="1"/>
      <c r="CA31" s="1"/>
      <c r="CB31" s="1"/>
      <c r="CC31" s="1"/>
      <c r="CD31" s="1">
        <v>1</v>
      </c>
      <c r="CE31" s="1">
        <v>1</v>
      </c>
      <c r="CF31" s="1" t="s">
        <v>63</v>
      </c>
      <c r="CG31" s="1" t="s">
        <v>23</v>
      </c>
      <c r="CH31" s="289">
        <v>45276</v>
      </c>
      <c r="CI31" s="269" t="s">
        <v>449</v>
      </c>
    </row>
    <row r="32" spans="1:169" ht="30.75" customHeight="1">
      <c r="A32" s="297">
        <v>30</v>
      </c>
      <c r="B32" s="40" t="s">
        <v>199</v>
      </c>
      <c r="C32" s="40" t="s">
        <v>647</v>
      </c>
      <c r="D32" s="1">
        <v>2023</v>
      </c>
      <c r="E32" s="54">
        <v>83351</v>
      </c>
      <c r="F32" s="1" t="s">
        <v>404</v>
      </c>
      <c r="G32" s="30" t="s">
        <v>648</v>
      </c>
      <c r="H32" s="31" t="s">
        <v>649</v>
      </c>
      <c r="I32" s="7" t="s">
        <v>59</v>
      </c>
      <c r="J32" s="7" t="s">
        <v>596</v>
      </c>
      <c r="K32" s="2" t="s">
        <v>60</v>
      </c>
      <c r="L32" s="1" t="s">
        <v>453</v>
      </c>
      <c r="M32" s="30" t="s">
        <v>650</v>
      </c>
      <c r="N32" s="1" t="s">
        <v>74</v>
      </c>
      <c r="O32" s="1">
        <v>2198</v>
      </c>
      <c r="P32" s="1" t="s">
        <v>61</v>
      </c>
      <c r="Q32" s="1">
        <v>57</v>
      </c>
      <c r="R32" s="1" t="s">
        <v>395</v>
      </c>
      <c r="S32" s="30">
        <v>1126908588</v>
      </c>
      <c r="T32" s="30">
        <v>5</v>
      </c>
      <c r="U32" s="249" t="s">
        <v>80</v>
      </c>
      <c r="V32" s="30">
        <v>32</v>
      </c>
      <c r="W32" s="1" t="s">
        <v>62</v>
      </c>
      <c r="X32" s="1" t="s">
        <v>396</v>
      </c>
      <c r="Y32" s="30" t="s">
        <v>651</v>
      </c>
      <c r="Z32" s="30">
        <v>3124693701</v>
      </c>
      <c r="AA32" s="30" t="s">
        <v>652</v>
      </c>
      <c r="AB32" s="30" t="s">
        <v>561</v>
      </c>
      <c r="AC32" s="30" t="s">
        <v>399</v>
      </c>
      <c r="AD32" s="42" t="s">
        <v>66</v>
      </c>
      <c r="AE32" s="42" t="s">
        <v>653</v>
      </c>
      <c r="AF32" s="43">
        <v>45460</v>
      </c>
      <c r="AG32" s="47">
        <v>1</v>
      </c>
      <c r="AH32" s="193">
        <v>49549500</v>
      </c>
      <c r="AI32" s="193">
        <f t="shared" si="4"/>
        <v>4504500</v>
      </c>
      <c r="AJ32" s="210">
        <f t="shared" si="3"/>
        <v>150150</v>
      </c>
      <c r="AK32" s="44">
        <v>44942</v>
      </c>
      <c r="AL32" s="48">
        <v>44943</v>
      </c>
      <c r="AM32" s="289">
        <v>45276</v>
      </c>
      <c r="AN32" s="46">
        <v>11</v>
      </c>
      <c r="AO32" s="1">
        <v>330</v>
      </c>
      <c r="AP32" s="62">
        <v>317</v>
      </c>
      <c r="AQ32" s="48">
        <v>44942</v>
      </c>
      <c r="AR32" s="195">
        <v>49549500</v>
      </c>
      <c r="AS32" s="62">
        <v>18</v>
      </c>
      <c r="AT32" s="48">
        <v>44943</v>
      </c>
      <c r="AU32" s="195">
        <v>49549500</v>
      </c>
      <c r="AV32" s="49">
        <v>2</v>
      </c>
      <c r="AW32" s="49">
        <v>164</v>
      </c>
      <c r="AX32" s="113">
        <v>45442</v>
      </c>
      <c r="AY32" s="50">
        <v>1013643851</v>
      </c>
      <c r="AZ32" s="50" t="s">
        <v>654</v>
      </c>
      <c r="BA32" s="56">
        <v>45341</v>
      </c>
      <c r="BB32" s="51">
        <v>1</v>
      </c>
      <c r="BC32" s="300">
        <v>24624600</v>
      </c>
      <c r="BD32" s="242">
        <v>45373</v>
      </c>
      <c r="BE32" s="51"/>
      <c r="BF32" s="51"/>
      <c r="BG32" s="51"/>
      <c r="BH32" s="51"/>
      <c r="BI32" s="51"/>
      <c r="BJ32" s="51"/>
      <c r="BK32" s="51"/>
      <c r="BL32" s="447">
        <v>74174100</v>
      </c>
      <c r="BM32" s="49"/>
      <c r="BN32" s="49"/>
      <c r="BO32" s="49"/>
      <c r="BP32" s="49"/>
      <c r="BQ32" s="52" t="s">
        <v>15</v>
      </c>
      <c r="BR32" s="52" t="s">
        <v>15</v>
      </c>
      <c r="BS32" s="52"/>
      <c r="BT32" s="52"/>
      <c r="BU32" s="14" t="s">
        <v>655</v>
      </c>
      <c r="BV32" s="15" t="s">
        <v>656</v>
      </c>
      <c r="BW32" s="54"/>
      <c r="BX32" s="54"/>
      <c r="BY32" s="1"/>
      <c r="BZ32" s="1"/>
      <c r="CA32" s="1"/>
      <c r="CB32" s="1"/>
      <c r="CC32" s="1"/>
      <c r="CD32" s="1">
        <v>1</v>
      </c>
      <c r="CE32" s="1">
        <v>1</v>
      </c>
      <c r="CF32" s="1" t="s">
        <v>63</v>
      </c>
      <c r="CG32" s="1" t="s">
        <v>63</v>
      </c>
      <c r="CH32" s="85">
        <v>45442</v>
      </c>
      <c r="CI32" s="269" t="s">
        <v>449</v>
      </c>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row>
    <row r="33" spans="1:169" ht="16.5" customHeight="1">
      <c r="A33" s="39">
        <v>31</v>
      </c>
      <c r="B33" s="40" t="s">
        <v>622</v>
      </c>
      <c r="C33" s="40" t="s">
        <v>657</v>
      </c>
      <c r="D33" s="1">
        <v>2023</v>
      </c>
      <c r="E33" s="54">
        <v>83305</v>
      </c>
      <c r="F33" s="1" t="s">
        <v>404</v>
      </c>
      <c r="G33" s="30" t="s">
        <v>658</v>
      </c>
      <c r="H33" s="31" t="s">
        <v>659</v>
      </c>
      <c r="I33" s="7" t="s">
        <v>59</v>
      </c>
      <c r="J33" s="7" t="s">
        <v>392</v>
      </c>
      <c r="K33" s="2" t="s">
        <v>60</v>
      </c>
      <c r="L33" s="1" t="s">
        <v>483</v>
      </c>
      <c r="M33" s="30" t="s">
        <v>660</v>
      </c>
      <c r="N33" s="1" t="s">
        <v>70</v>
      </c>
      <c r="O33" s="1">
        <v>2186</v>
      </c>
      <c r="P33" s="1" t="s">
        <v>61</v>
      </c>
      <c r="Q33" s="1">
        <v>49</v>
      </c>
      <c r="R33" s="1" t="s">
        <v>395</v>
      </c>
      <c r="S33" s="30">
        <v>1083902434</v>
      </c>
      <c r="T33" s="30">
        <v>7</v>
      </c>
      <c r="U33" s="248" t="s">
        <v>661</v>
      </c>
      <c r="V33" s="40">
        <v>29</v>
      </c>
      <c r="W33" s="1" t="s">
        <v>62</v>
      </c>
      <c r="X33" s="1" t="s">
        <v>431</v>
      </c>
      <c r="Y33" s="30" t="s">
        <v>77</v>
      </c>
      <c r="Z33" s="30">
        <v>7508690</v>
      </c>
      <c r="AA33" s="30" t="s">
        <v>662</v>
      </c>
      <c r="AB33" s="30" t="s">
        <v>422</v>
      </c>
      <c r="AC33" s="30" t="s">
        <v>433</v>
      </c>
      <c r="AD33" s="42" t="s">
        <v>66</v>
      </c>
      <c r="AE33" s="42" t="s">
        <v>663</v>
      </c>
      <c r="AF33" s="43" t="s">
        <v>664</v>
      </c>
      <c r="AG33" s="47">
        <v>1</v>
      </c>
      <c r="AH33" s="193">
        <v>72600000</v>
      </c>
      <c r="AI33" s="193">
        <f t="shared" si="4"/>
        <v>6600000</v>
      </c>
      <c r="AJ33" s="210">
        <f t="shared" si="3"/>
        <v>220000</v>
      </c>
      <c r="AK33" s="44">
        <v>44942</v>
      </c>
      <c r="AL33" s="48">
        <v>44943</v>
      </c>
      <c r="AM33" s="289">
        <v>44957</v>
      </c>
      <c r="AN33" s="46">
        <v>11</v>
      </c>
      <c r="AO33" s="1">
        <v>330</v>
      </c>
      <c r="AP33" s="62">
        <v>2</v>
      </c>
      <c r="AQ33" s="48">
        <v>44936</v>
      </c>
      <c r="AR33" s="195">
        <v>145200000</v>
      </c>
      <c r="AS33" s="62">
        <v>29</v>
      </c>
      <c r="AT33" s="48">
        <v>44943</v>
      </c>
      <c r="AU33" s="195">
        <v>72600000</v>
      </c>
      <c r="AV33" s="49"/>
      <c r="AW33" s="49"/>
      <c r="AX33" s="113"/>
      <c r="AY33" s="50"/>
      <c r="AZ33" s="50"/>
      <c r="BA33" s="50"/>
      <c r="BB33" s="51"/>
      <c r="BC33" s="300"/>
      <c r="BD33" s="242"/>
      <c r="BE33" s="51"/>
      <c r="BF33" s="51"/>
      <c r="BG33" s="51"/>
      <c r="BH33" s="51"/>
      <c r="BI33" s="51"/>
      <c r="BJ33" s="51"/>
      <c r="BK33" s="51"/>
      <c r="BL33" s="447">
        <f>AH33+BC33</f>
        <v>72600000</v>
      </c>
      <c r="BM33" s="49"/>
      <c r="BN33" s="49"/>
      <c r="BO33" s="49"/>
      <c r="BP33" s="49"/>
      <c r="BQ33" s="52" t="s">
        <v>15</v>
      </c>
      <c r="BR33" s="52" t="s">
        <v>15</v>
      </c>
      <c r="BS33" s="52" t="s">
        <v>15</v>
      </c>
      <c r="BT33" s="52"/>
      <c r="BU33" s="14" t="s">
        <v>486</v>
      </c>
      <c r="BV33" s="15">
        <v>20236520000343</v>
      </c>
      <c r="BW33" s="54"/>
      <c r="BX33" s="54"/>
      <c r="BY33" s="1"/>
      <c r="BZ33" s="1"/>
      <c r="CA33" s="1"/>
      <c r="CB33" s="1"/>
      <c r="CC33" s="1"/>
      <c r="CD33" s="1">
        <v>1</v>
      </c>
      <c r="CE33" s="1">
        <v>1</v>
      </c>
      <c r="CF33" s="1" t="s">
        <v>620</v>
      </c>
      <c r="CG33" s="1" t="s">
        <v>23</v>
      </c>
      <c r="CH33" s="289">
        <f>AM33</f>
        <v>44957</v>
      </c>
      <c r="CI33" s="267" t="s">
        <v>21</v>
      </c>
    </row>
    <row r="34" spans="1:169" s="63" customFormat="1" ht="15" customHeight="1">
      <c r="A34" s="39">
        <v>32</v>
      </c>
      <c r="B34" s="40" t="s">
        <v>319</v>
      </c>
      <c r="C34" s="40" t="s">
        <v>665</v>
      </c>
      <c r="D34" s="47">
        <v>2023</v>
      </c>
      <c r="E34" s="60">
        <v>83370</v>
      </c>
      <c r="F34" s="47" t="s">
        <v>404</v>
      </c>
      <c r="G34" s="40" t="s">
        <v>666</v>
      </c>
      <c r="H34" s="61" t="s">
        <v>667</v>
      </c>
      <c r="I34" s="7" t="s">
        <v>59</v>
      </c>
      <c r="J34" s="40" t="s">
        <v>392</v>
      </c>
      <c r="K34" s="47" t="s">
        <v>60</v>
      </c>
      <c r="L34" s="47" t="s">
        <v>453</v>
      </c>
      <c r="M34" s="40" t="s">
        <v>668</v>
      </c>
      <c r="N34" s="47" t="s">
        <v>74</v>
      </c>
      <c r="O34" s="47">
        <v>2198</v>
      </c>
      <c r="P34" s="47" t="s">
        <v>61</v>
      </c>
      <c r="Q34" s="47">
        <v>57</v>
      </c>
      <c r="R34" s="47" t="s">
        <v>395</v>
      </c>
      <c r="S34" s="40">
        <v>1073682219</v>
      </c>
      <c r="T34" s="40">
        <v>8</v>
      </c>
      <c r="U34" s="248" t="s">
        <v>240</v>
      </c>
      <c r="V34" s="40">
        <v>33</v>
      </c>
      <c r="W34" s="47" t="s">
        <v>62</v>
      </c>
      <c r="X34" s="47" t="s">
        <v>396</v>
      </c>
      <c r="Y34" s="40" t="s">
        <v>669</v>
      </c>
      <c r="Z34" s="40">
        <v>7975888</v>
      </c>
      <c r="AA34" s="40" t="s">
        <v>241</v>
      </c>
      <c r="AB34" s="40" t="s">
        <v>398</v>
      </c>
      <c r="AC34" s="40" t="s">
        <v>412</v>
      </c>
      <c r="AD34" s="47" t="s">
        <v>66</v>
      </c>
      <c r="AE34" s="47" t="s">
        <v>670</v>
      </c>
      <c r="AF34" s="48">
        <v>45321</v>
      </c>
      <c r="AG34" s="47">
        <v>1</v>
      </c>
      <c r="AH34" s="195">
        <v>37800000</v>
      </c>
      <c r="AI34" s="193">
        <f t="shared" si="4"/>
        <v>6300000</v>
      </c>
      <c r="AJ34" s="210">
        <f t="shared" si="3"/>
        <v>210000</v>
      </c>
      <c r="AK34" s="66">
        <v>44942</v>
      </c>
      <c r="AL34" s="48">
        <v>44943</v>
      </c>
      <c r="AM34" s="289">
        <v>45123</v>
      </c>
      <c r="AN34" s="62">
        <v>6</v>
      </c>
      <c r="AO34" s="47">
        <v>180</v>
      </c>
      <c r="AP34" s="62">
        <v>18</v>
      </c>
      <c r="AQ34" s="48">
        <v>44939</v>
      </c>
      <c r="AR34" s="195">
        <v>37800000</v>
      </c>
      <c r="AS34" s="62">
        <v>21</v>
      </c>
      <c r="AT34" s="48">
        <v>44943</v>
      </c>
      <c r="AU34" s="195">
        <v>37800000</v>
      </c>
      <c r="AV34" s="49"/>
      <c r="AW34" s="49"/>
      <c r="AX34" s="49"/>
      <c r="AY34" s="50"/>
      <c r="AZ34" s="50"/>
      <c r="BA34" s="50"/>
      <c r="BB34" s="51"/>
      <c r="BC34" s="51"/>
      <c r="BD34" s="51"/>
      <c r="BE34" s="51"/>
      <c r="BF34" s="51"/>
      <c r="BG34" s="51"/>
      <c r="BH34" s="51"/>
      <c r="BI34" s="51"/>
      <c r="BJ34" s="51"/>
      <c r="BK34" s="51"/>
      <c r="BL34" s="447">
        <f>AH34+BC34</f>
        <v>37800000</v>
      </c>
      <c r="BM34" s="49"/>
      <c r="BN34" s="49"/>
      <c r="BO34" s="49"/>
      <c r="BP34" s="49"/>
      <c r="BQ34" s="52" t="s">
        <v>15</v>
      </c>
      <c r="BR34" s="52" t="s">
        <v>15</v>
      </c>
      <c r="BS34" s="52" t="s">
        <v>15</v>
      </c>
      <c r="BT34" s="52"/>
      <c r="BU34" s="14" t="s">
        <v>435</v>
      </c>
      <c r="BV34" s="10" t="s">
        <v>402</v>
      </c>
      <c r="BW34" s="60"/>
      <c r="BX34" s="60"/>
      <c r="BY34" s="47"/>
      <c r="BZ34" s="47"/>
      <c r="CA34" s="47"/>
      <c r="CB34" s="47"/>
      <c r="CC34" s="47"/>
      <c r="CD34" s="47">
        <v>1</v>
      </c>
      <c r="CE34" s="47">
        <v>1</v>
      </c>
      <c r="CF34" s="1" t="s">
        <v>620</v>
      </c>
      <c r="CG34" s="1" t="s">
        <v>23</v>
      </c>
      <c r="CH34" s="289">
        <f>AM34</f>
        <v>45123</v>
      </c>
      <c r="CI34" s="267" t="s">
        <v>21</v>
      </c>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ht="13.5" customHeight="1">
      <c r="A35" s="39">
        <v>33</v>
      </c>
      <c r="B35" s="40" t="s">
        <v>319</v>
      </c>
      <c r="C35" s="40" t="s">
        <v>671</v>
      </c>
      <c r="D35" s="1">
        <v>2023</v>
      </c>
      <c r="E35" s="54">
        <v>85404</v>
      </c>
      <c r="F35" s="1" t="s">
        <v>404</v>
      </c>
      <c r="G35" s="30" t="s">
        <v>672</v>
      </c>
      <c r="H35" s="31" t="s">
        <v>673</v>
      </c>
      <c r="I35" s="7" t="s">
        <v>59</v>
      </c>
      <c r="J35" s="7" t="s">
        <v>596</v>
      </c>
      <c r="K35" s="2" t="s">
        <v>60</v>
      </c>
      <c r="L35" s="1" t="s">
        <v>674</v>
      </c>
      <c r="M35" s="30" t="s">
        <v>675</v>
      </c>
      <c r="N35" s="1" t="s">
        <v>74</v>
      </c>
      <c r="O35" s="1">
        <v>2198</v>
      </c>
      <c r="P35" s="1" t="s">
        <v>61</v>
      </c>
      <c r="Q35" s="1">
        <v>57</v>
      </c>
      <c r="R35" s="1" t="s">
        <v>395</v>
      </c>
      <c r="S35" s="30">
        <v>79249106</v>
      </c>
      <c r="T35" s="30">
        <v>1</v>
      </c>
      <c r="U35" s="249" t="s">
        <v>676</v>
      </c>
      <c r="V35" s="30">
        <v>51</v>
      </c>
      <c r="W35" s="1" t="s">
        <v>62</v>
      </c>
      <c r="X35" s="1" t="s">
        <v>431</v>
      </c>
      <c r="Y35" s="40" t="s">
        <v>677</v>
      </c>
      <c r="Z35" s="40">
        <v>4622387</v>
      </c>
      <c r="AA35" s="30" t="s">
        <v>678</v>
      </c>
      <c r="AB35" s="30" t="s">
        <v>422</v>
      </c>
      <c r="AC35" s="30" t="s">
        <v>433</v>
      </c>
      <c r="AD35" s="42" t="s">
        <v>66</v>
      </c>
      <c r="AE35" s="42" t="s">
        <v>679</v>
      </c>
      <c r="AF35" s="43" t="s">
        <v>680</v>
      </c>
      <c r="AG35" s="47">
        <v>4</v>
      </c>
      <c r="AH35" s="193">
        <v>15300000</v>
      </c>
      <c r="AI35" s="193">
        <f t="shared" si="4"/>
        <v>2550000</v>
      </c>
      <c r="AJ35" s="210">
        <f t="shared" si="3"/>
        <v>85000</v>
      </c>
      <c r="AK35" s="44">
        <v>44943</v>
      </c>
      <c r="AL35" s="48">
        <v>44944</v>
      </c>
      <c r="AM35" s="289">
        <v>45124</v>
      </c>
      <c r="AN35" s="46">
        <v>6</v>
      </c>
      <c r="AO35" s="1">
        <v>180</v>
      </c>
      <c r="AP35" s="62">
        <v>22</v>
      </c>
      <c r="AQ35" s="48">
        <v>44939</v>
      </c>
      <c r="AR35" s="195">
        <v>30600000</v>
      </c>
      <c r="AS35" s="62">
        <v>371</v>
      </c>
      <c r="AT35" s="48">
        <v>44944</v>
      </c>
      <c r="AU35" s="195">
        <v>15300000</v>
      </c>
      <c r="AV35" s="49"/>
      <c r="AW35" s="49"/>
      <c r="AX35" s="49"/>
      <c r="AY35" s="50"/>
      <c r="AZ35" s="50"/>
      <c r="BA35" s="50"/>
      <c r="BB35" s="51"/>
      <c r="BC35" s="51"/>
      <c r="BD35" s="51"/>
      <c r="BE35" s="51"/>
      <c r="BF35" s="51"/>
      <c r="BG35" s="51"/>
      <c r="BH35" s="51"/>
      <c r="BI35" s="51"/>
      <c r="BJ35" s="51"/>
      <c r="BK35" s="51"/>
      <c r="BL35" s="447">
        <f>AH35+BC35</f>
        <v>15300000</v>
      </c>
      <c r="BM35" s="49"/>
      <c r="BN35" s="49"/>
      <c r="BO35" s="49"/>
      <c r="BP35" s="49"/>
      <c r="BQ35" s="52" t="s">
        <v>15</v>
      </c>
      <c r="BR35" s="52" t="s">
        <v>15</v>
      </c>
      <c r="BS35" s="52" t="s">
        <v>15</v>
      </c>
      <c r="BT35" s="52"/>
      <c r="BU35" s="14" t="s">
        <v>681</v>
      </c>
      <c r="BV35" s="15" t="s">
        <v>682</v>
      </c>
      <c r="BW35" s="54"/>
      <c r="BX35" s="54"/>
      <c r="BY35" s="1"/>
      <c r="BZ35" s="1"/>
      <c r="CA35" s="1"/>
      <c r="CB35" s="1"/>
      <c r="CC35" s="1"/>
      <c r="CD35" s="1">
        <v>1</v>
      </c>
      <c r="CE35" s="1">
        <v>1</v>
      </c>
      <c r="CF35" s="1" t="s">
        <v>620</v>
      </c>
      <c r="CG35" s="1" t="s">
        <v>23</v>
      </c>
      <c r="CH35" s="289">
        <f>AM35</f>
        <v>45124</v>
      </c>
      <c r="CI35" s="267" t="s">
        <v>21</v>
      </c>
      <c r="CJ35" s="291" t="s">
        <v>314</v>
      </c>
    </row>
    <row r="36" spans="1:169" ht="36" customHeight="1">
      <c r="A36" s="39">
        <v>34</v>
      </c>
      <c r="B36" s="40" t="s">
        <v>199</v>
      </c>
      <c r="C36" s="40" t="s">
        <v>683</v>
      </c>
      <c r="D36" s="1">
        <v>2023</v>
      </c>
      <c r="E36" s="54">
        <v>83719</v>
      </c>
      <c r="F36" s="1" t="s">
        <v>404</v>
      </c>
      <c r="G36" s="30" t="s">
        <v>684</v>
      </c>
      <c r="H36" s="31" t="s">
        <v>685</v>
      </c>
      <c r="I36" s="7" t="s">
        <v>59</v>
      </c>
      <c r="J36" s="7" t="s">
        <v>392</v>
      </c>
      <c r="K36" s="2" t="s">
        <v>60</v>
      </c>
      <c r="L36" s="1" t="s">
        <v>408</v>
      </c>
      <c r="M36" s="30" t="s">
        <v>686</v>
      </c>
      <c r="N36" s="1" t="s">
        <v>74</v>
      </c>
      <c r="O36" s="1">
        <v>2198</v>
      </c>
      <c r="P36" s="1" t="s">
        <v>61</v>
      </c>
      <c r="Q36" s="1">
        <v>57</v>
      </c>
      <c r="R36" s="1" t="s">
        <v>395</v>
      </c>
      <c r="S36" s="30">
        <v>1083902434</v>
      </c>
      <c r="T36" s="30">
        <v>7</v>
      </c>
      <c r="U36" s="248" t="s">
        <v>687</v>
      </c>
      <c r="V36" s="40">
        <v>29</v>
      </c>
      <c r="W36" s="1" t="s">
        <v>62</v>
      </c>
      <c r="X36" s="1" t="s">
        <v>431</v>
      </c>
      <c r="Y36" s="40" t="s">
        <v>77</v>
      </c>
      <c r="Z36" s="40">
        <v>3204402762</v>
      </c>
      <c r="AA36" s="30" t="s">
        <v>688</v>
      </c>
      <c r="AB36" s="30" t="s">
        <v>422</v>
      </c>
      <c r="AC36" s="30" t="s">
        <v>433</v>
      </c>
      <c r="AD36" s="42" t="s">
        <v>689</v>
      </c>
      <c r="AE36" s="42">
        <v>100081583</v>
      </c>
      <c r="AF36" s="43">
        <v>45459</v>
      </c>
      <c r="AG36" s="47">
        <v>1</v>
      </c>
      <c r="AH36" s="193">
        <v>109989000</v>
      </c>
      <c r="AI36" s="193">
        <f t="shared" si="4"/>
        <v>9999000</v>
      </c>
      <c r="AJ36" s="210">
        <f t="shared" si="3"/>
        <v>333300</v>
      </c>
      <c r="AK36" s="44">
        <v>44942</v>
      </c>
      <c r="AL36" s="48">
        <v>44943</v>
      </c>
      <c r="AM36" s="289">
        <v>45276</v>
      </c>
      <c r="AN36" s="46">
        <v>11</v>
      </c>
      <c r="AO36" s="1">
        <v>330</v>
      </c>
      <c r="AP36" s="62">
        <v>319</v>
      </c>
      <c r="AQ36" s="48">
        <v>44942</v>
      </c>
      <c r="AR36" s="195">
        <v>109989000</v>
      </c>
      <c r="AS36" s="62">
        <v>25</v>
      </c>
      <c r="AT36" s="48">
        <v>44943</v>
      </c>
      <c r="AU36" s="195">
        <v>109989000</v>
      </c>
      <c r="AV36" s="49"/>
      <c r="AW36" s="49"/>
      <c r="AX36" s="49"/>
      <c r="AY36" s="50">
        <v>1083902434</v>
      </c>
      <c r="AZ36" s="50" t="s">
        <v>690</v>
      </c>
      <c r="BA36" s="56">
        <v>44956</v>
      </c>
      <c r="BB36" s="51"/>
      <c r="BC36" s="51"/>
      <c r="BD36" s="51"/>
      <c r="BE36" s="51"/>
      <c r="BF36" s="51"/>
      <c r="BG36" s="51"/>
      <c r="BH36" s="51"/>
      <c r="BI36" s="51"/>
      <c r="BJ36" s="51"/>
      <c r="BK36" s="51"/>
      <c r="BL36" s="447">
        <f>AH36+BC36</f>
        <v>109989000</v>
      </c>
      <c r="BM36" s="49"/>
      <c r="BN36" s="49"/>
      <c r="BO36" s="49"/>
      <c r="BP36" s="49"/>
      <c r="BQ36" s="52" t="s">
        <v>15</v>
      </c>
      <c r="BR36" s="52" t="s">
        <v>15</v>
      </c>
      <c r="BS36" s="52"/>
      <c r="BT36" s="52"/>
      <c r="BU36" s="14" t="s">
        <v>691</v>
      </c>
      <c r="BV36" s="15">
        <v>20236520000813</v>
      </c>
      <c r="BW36" s="54"/>
      <c r="BX36" s="54"/>
      <c r="BY36" s="1"/>
      <c r="BZ36" s="1"/>
      <c r="CA36" s="1"/>
      <c r="CB36" s="1"/>
      <c r="CC36" s="1"/>
      <c r="CD36" s="1">
        <v>1</v>
      </c>
      <c r="CE36" s="1">
        <v>1</v>
      </c>
      <c r="CF36" s="1" t="s">
        <v>63</v>
      </c>
      <c r="CG36" s="1" t="s">
        <v>23</v>
      </c>
      <c r="CH36" s="289">
        <f>AM36</f>
        <v>45276</v>
      </c>
      <c r="CI36" s="269" t="s">
        <v>449</v>
      </c>
    </row>
    <row r="37" spans="1:169" ht="35.25" customHeight="1">
      <c r="A37" s="297">
        <v>35</v>
      </c>
      <c r="B37" s="40" t="s">
        <v>692</v>
      </c>
      <c r="C37" s="40" t="s">
        <v>693</v>
      </c>
      <c r="D37" s="1">
        <v>2023</v>
      </c>
      <c r="E37" s="54">
        <v>83480</v>
      </c>
      <c r="F37" s="1" t="s">
        <v>404</v>
      </c>
      <c r="G37" s="30" t="s">
        <v>694</v>
      </c>
      <c r="H37" s="31" t="s">
        <v>695</v>
      </c>
      <c r="I37" s="7" t="s">
        <v>59</v>
      </c>
      <c r="J37" s="7" t="s">
        <v>392</v>
      </c>
      <c r="K37" s="2" t="s">
        <v>60</v>
      </c>
      <c r="L37" s="1" t="s">
        <v>453</v>
      </c>
      <c r="M37" s="30" t="s">
        <v>696</v>
      </c>
      <c r="N37" s="1" t="s">
        <v>74</v>
      </c>
      <c r="O37" s="1">
        <v>2198</v>
      </c>
      <c r="P37" s="1" t="s">
        <v>61</v>
      </c>
      <c r="Q37" s="1">
        <v>57</v>
      </c>
      <c r="R37" s="1" t="s">
        <v>395</v>
      </c>
      <c r="S37" s="30">
        <v>1144024602</v>
      </c>
      <c r="T37" s="30">
        <v>1</v>
      </c>
      <c r="U37" s="248" t="s">
        <v>697</v>
      </c>
      <c r="V37" s="40">
        <v>34</v>
      </c>
      <c r="W37" s="1" t="s">
        <v>62</v>
      </c>
      <c r="X37" s="1" t="s">
        <v>396</v>
      </c>
      <c r="Y37" s="30" t="s">
        <v>698</v>
      </c>
      <c r="Z37" s="30">
        <v>3104795279</v>
      </c>
      <c r="AA37" s="30" t="s">
        <v>699</v>
      </c>
      <c r="AB37" s="30" t="s">
        <v>518</v>
      </c>
      <c r="AC37" s="30" t="s">
        <v>399</v>
      </c>
      <c r="AD37" s="42" t="s">
        <v>66</v>
      </c>
      <c r="AE37" s="42" t="s">
        <v>700</v>
      </c>
      <c r="AF37" s="43" t="s">
        <v>701</v>
      </c>
      <c r="AG37" s="47">
        <v>1</v>
      </c>
      <c r="AH37" s="193">
        <v>69300000</v>
      </c>
      <c r="AI37" s="193">
        <f t="shared" si="4"/>
        <v>6300000</v>
      </c>
      <c r="AJ37" s="210">
        <f t="shared" si="3"/>
        <v>210000</v>
      </c>
      <c r="AK37" s="44">
        <v>44942</v>
      </c>
      <c r="AL37" s="48">
        <v>44944</v>
      </c>
      <c r="AM37" s="289">
        <v>45277</v>
      </c>
      <c r="AN37" s="46">
        <v>11</v>
      </c>
      <c r="AO37" s="1">
        <v>330</v>
      </c>
      <c r="AP37" s="62">
        <v>320</v>
      </c>
      <c r="AQ37" s="48">
        <v>44942</v>
      </c>
      <c r="AR37" s="195">
        <v>69300000</v>
      </c>
      <c r="AS37" s="62">
        <v>367</v>
      </c>
      <c r="AT37" s="48">
        <v>44944</v>
      </c>
      <c r="AU37" s="195">
        <v>69300000</v>
      </c>
      <c r="AV37" s="49">
        <v>2</v>
      </c>
      <c r="AW37" s="49" t="s">
        <v>702</v>
      </c>
      <c r="AX37" s="113">
        <v>45443</v>
      </c>
      <c r="AY37" s="50"/>
      <c r="AZ37" s="50"/>
      <c r="BA37" s="50"/>
      <c r="BB37" s="51">
        <v>2</v>
      </c>
      <c r="BC37" s="300" t="s">
        <v>703</v>
      </c>
      <c r="BD37" s="242">
        <v>45373</v>
      </c>
      <c r="BE37" s="51"/>
      <c r="BF37" s="51"/>
      <c r="BG37" s="51"/>
      <c r="BH37" s="51"/>
      <c r="BI37" s="51"/>
      <c r="BJ37" s="51"/>
      <c r="BK37" s="51"/>
      <c r="BL37" s="447">
        <v>103530000</v>
      </c>
      <c r="BM37" s="49"/>
      <c r="BN37" s="49"/>
      <c r="BO37" s="49"/>
      <c r="BP37" s="49"/>
      <c r="BQ37" s="52" t="s">
        <v>15</v>
      </c>
      <c r="BR37" s="52" t="s">
        <v>15</v>
      </c>
      <c r="BS37" s="52"/>
      <c r="BT37" s="52"/>
      <c r="BU37" s="14" t="s">
        <v>704</v>
      </c>
      <c r="BV37" s="15" t="s">
        <v>705</v>
      </c>
      <c r="BW37" s="54"/>
      <c r="BX37" s="54"/>
      <c r="BY37" s="1"/>
      <c r="BZ37" s="1"/>
      <c r="CA37" s="1"/>
      <c r="CB37" s="1"/>
      <c r="CC37" s="1"/>
      <c r="CD37" s="1">
        <v>1</v>
      </c>
      <c r="CE37" s="1">
        <v>1</v>
      </c>
      <c r="CF37" s="1" t="s">
        <v>63</v>
      </c>
      <c r="CG37" s="1" t="s">
        <v>63</v>
      </c>
      <c r="CH37" s="85">
        <f>AX37</f>
        <v>45443</v>
      </c>
      <c r="CI37" s="269" t="s">
        <v>449</v>
      </c>
    </row>
    <row r="38" spans="1:169" ht="33.75" customHeight="1">
      <c r="A38" s="297">
        <v>36</v>
      </c>
      <c r="B38" s="40" t="s">
        <v>415</v>
      </c>
      <c r="C38" s="40" t="s">
        <v>706</v>
      </c>
      <c r="D38" s="1">
        <v>2023</v>
      </c>
      <c r="E38" s="54">
        <v>83722</v>
      </c>
      <c r="F38" s="1" t="s">
        <v>404</v>
      </c>
      <c r="G38" s="30" t="s">
        <v>707</v>
      </c>
      <c r="H38" s="31" t="s">
        <v>708</v>
      </c>
      <c r="I38" s="7" t="s">
        <v>59</v>
      </c>
      <c r="J38" s="7" t="s">
        <v>392</v>
      </c>
      <c r="K38" s="2" t="s">
        <v>60</v>
      </c>
      <c r="L38" s="1" t="s">
        <v>709</v>
      </c>
      <c r="M38" s="30" t="s">
        <v>710</v>
      </c>
      <c r="N38" s="1" t="s">
        <v>74</v>
      </c>
      <c r="O38" s="1">
        <v>2198</v>
      </c>
      <c r="P38" s="1" t="s">
        <v>61</v>
      </c>
      <c r="Q38" s="1">
        <v>57</v>
      </c>
      <c r="R38" s="1" t="s">
        <v>395</v>
      </c>
      <c r="S38" s="30">
        <v>1018456962</v>
      </c>
      <c r="T38" s="30">
        <v>4</v>
      </c>
      <c r="U38" s="249" t="s">
        <v>711</v>
      </c>
      <c r="V38" s="30">
        <v>30</v>
      </c>
      <c r="W38" s="1" t="s">
        <v>62</v>
      </c>
      <c r="X38" s="1" t="s">
        <v>431</v>
      </c>
      <c r="Y38" s="30" t="s">
        <v>712</v>
      </c>
      <c r="Z38" s="30">
        <v>3217678032</v>
      </c>
      <c r="AA38" s="30" t="s">
        <v>713</v>
      </c>
      <c r="AB38" s="30" t="s">
        <v>714</v>
      </c>
      <c r="AC38" s="30" t="s">
        <v>433</v>
      </c>
      <c r="AD38" s="42" t="s">
        <v>117</v>
      </c>
      <c r="AE38" s="42">
        <v>100081595</v>
      </c>
      <c r="AF38" s="43" t="s">
        <v>701</v>
      </c>
      <c r="AG38" s="47">
        <v>1</v>
      </c>
      <c r="AH38" s="193">
        <v>56892000</v>
      </c>
      <c r="AI38" s="193">
        <f t="shared" si="4"/>
        <v>5172000</v>
      </c>
      <c r="AJ38" s="210">
        <f t="shared" si="3"/>
        <v>172400</v>
      </c>
      <c r="AK38" s="44">
        <v>44942</v>
      </c>
      <c r="AL38" s="48">
        <v>44944</v>
      </c>
      <c r="AM38" s="289">
        <v>45277</v>
      </c>
      <c r="AN38" s="46">
        <v>11</v>
      </c>
      <c r="AO38" s="1">
        <v>330</v>
      </c>
      <c r="AP38" s="62">
        <v>24</v>
      </c>
      <c r="AQ38" s="48">
        <v>44939</v>
      </c>
      <c r="AR38" s="195">
        <v>56892000</v>
      </c>
      <c r="AS38" s="62">
        <v>366</v>
      </c>
      <c r="AT38" s="48">
        <v>44944</v>
      </c>
      <c r="AU38" s="195">
        <v>56892000</v>
      </c>
      <c r="AV38" s="49">
        <v>1</v>
      </c>
      <c r="AW38" s="49">
        <v>15</v>
      </c>
      <c r="AX38" s="113">
        <v>45293</v>
      </c>
      <c r="AY38" s="50"/>
      <c r="AZ38" s="50"/>
      <c r="BA38" s="50"/>
      <c r="BB38" s="51">
        <v>1</v>
      </c>
      <c r="BC38" s="300">
        <v>2586000</v>
      </c>
      <c r="BD38" s="242">
        <v>45275</v>
      </c>
      <c r="BE38" s="51"/>
      <c r="BF38" s="51"/>
      <c r="BG38" s="51"/>
      <c r="BH38" s="51"/>
      <c r="BI38" s="51"/>
      <c r="BJ38" s="51"/>
      <c r="BK38" s="51"/>
      <c r="BL38" s="447">
        <f t="shared" ref="BL38:BL69" si="6">AH38+BC38</f>
        <v>59478000</v>
      </c>
      <c r="BM38" s="49"/>
      <c r="BN38" s="49"/>
      <c r="BO38" s="49"/>
      <c r="BP38" s="49"/>
      <c r="BQ38" s="52" t="s">
        <v>15</v>
      </c>
      <c r="BR38" s="52" t="s">
        <v>15</v>
      </c>
      <c r="BS38" s="52"/>
      <c r="BT38" s="52"/>
      <c r="BU38" s="14" t="s">
        <v>715</v>
      </c>
      <c r="BV38" s="15">
        <v>20236520000653</v>
      </c>
      <c r="BW38" s="54"/>
      <c r="BX38" s="54"/>
      <c r="BY38" s="1"/>
      <c r="BZ38" s="1"/>
      <c r="CA38" s="1"/>
      <c r="CB38" s="1"/>
      <c r="CC38" s="1"/>
      <c r="CD38" s="1">
        <v>1</v>
      </c>
      <c r="CE38" s="1">
        <v>1</v>
      </c>
      <c r="CF38" s="1" t="s">
        <v>63</v>
      </c>
      <c r="CG38" s="1" t="s">
        <v>23</v>
      </c>
      <c r="CH38" s="343">
        <f>AX38</f>
        <v>45293</v>
      </c>
      <c r="CI38" s="269" t="s">
        <v>449</v>
      </c>
      <c r="CJ38" s="291" t="s">
        <v>314</v>
      </c>
    </row>
    <row r="39" spans="1:169" ht="16.5" customHeight="1">
      <c r="A39" s="39">
        <v>37</v>
      </c>
      <c r="B39" s="40" t="s">
        <v>415</v>
      </c>
      <c r="C39" s="40" t="s">
        <v>716</v>
      </c>
      <c r="D39" s="1">
        <v>2023</v>
      </c>
      <c r="E39" s="54">
        <v>83724</v>
      </c>
      <c r="F39" s="1" t="s">
        <v>404</v>
      </c>
      <c r="G39" s="30" t="s">
        <v>717</v>
      </c>
      <c r="H39" s="31" t="s">
        <v>718</v>
      </c>
      <c r="I39" s="7" t="s">
        <v>59</v>
      </c>
      <c r="J39" s="7" t="s">
        <v>596</v>
      </c>
      <c r="K39" s="2" t="s">
        <v>60</v>
      </c>
      <c r="L39" s="1" t="s">
        <v>674</v>
      </c>
      <c r="M39" s="30" t="s">
        <v>719</v>
      </c>
      <c r="N39" s="1" t="s">
        <v>74</v>
      </c>
      <c r="O39" s="1">
        <v>2198</v>
      </c>
      <c r="P39" s="1" t="s">
        <v>61</v>
      </c>
      <c r="Q39" s="1">
        <v>57</v>
      </c>
      <c r="R39" s="1" t="s">
        <v>395</v>
      </c>
      <c r="S39" s="30">
        <v>79488817</v>
      </c>
      <c r="T39" s="30">
        <v>2</v>
      </c>
      <c r="U39" s="249" t="s">
        <v>720</v>
      </c>
      <c r="V39" s="30">
        <v>53</v>
      </c>
      <c r="W39" s="1" t="s">
        <v>62</v>
      </c>
      <c r="X39" s="1" t="s">
        <v>431</v>
      </c>
      <c r="Y39" s="30" t="s">
        <v>721</v>
      </c>
      <c r="Z39" s="30">
        <v>3202716325</v>
      </c>
      <c r="AA39" s="30" t="s">
        <v>722</v>
      </c>
      <c r="AB39" s="30" t="s">
        <v>561</v>
      </c>
      <c r="AC39" s="30" t="s">
        <v>433</v>
      </c>
      <c r="AD39" s="42" t="s">
        <v>66</v>
      </c>
      <c r="AE39" s="42" t="s">
        <v>723</v>
      </c>
      <c r="AF39" s="43">
        <v>45311</v>
      </c>
      <c r="AG39" s="47">
        <v>4</v>
      </c>
      <c r="AH39" s="193">
        <v>18612000</v>
      </c>
      <c r="AI39" s="193">
        <f t="shared" si="4"/>
        <v>3102000</v>
      </c>
      <c r="AJ39" s="210">
        <f t="shared" si="3"/>
        <v>103400</v>
      </c>
      <c r="AK39" s="44">
        <v>44942</v>
      </c>
      <c r="AL39" s="48">
        <v>44944</v>
      </c>
      <c r="AM39" s="289">
        <v>45124</v>
      </c>
      <c r="AN39" s="46">
        <v>6</v>
      </c>
      <c r="AO39" s="1">
        <v>180</v>
      </c>
      <c r="AP39" s="62">
        <v>7</v>
      </c>
      <c r="AQ39" s="48">
        <v>44936</v>
      </c>
      <c r="AR39" s="195">
        <v>18612000</v>
      </c>
      <c r="AS39" s="62">
        <v>373</v>
      </c>
      <c r="AT39" s="48">
        <v>44944</v>
      </c>
      <c r="AU39" s="195">
        <v>18612000</v>
      </c>
      <c r="AV39" s="49"/>
      <c r="AW39" s="49"/>
      <c r="AX39" s="49"/>
      <c r="AY39" s="50"/>
      <c r="AZ39" s="50"/>
      <c r="BA39" s="50"/>
      <c r="BB39" s="51"/>
      <c r="BC39" s="51"/>
      <c r="BD39" s="51"/>
      <c r="BE39" s="51"/>
      <c r="BF39" s="51"/>
      <c r="BG39" s="51"/>
      <c r="BH39" s="51"/>
      <c r="BI39" s="51"/>
      <c r="BJ39" s="51"/>
      <c r="BK39" s="51"/>
      <c r="BL39" s="447">
        <f t="shared" si="6"/>
        <v>18612000</v>
      </c>
      <c r="BM39" s="49"/>
      <c r="BN39" s="49"/>
      <c r="BO39" s="49"/>
      <c r="BP39" s="49"/>
      <c r="BQ39" s="52" t="s">
        <v>15</v>
      </c>
      <c r="BR39" s="52" t="s">
        <v>15</v>
      </c>
      <c r="BS39" s="52" t="s">
        <v>15</v>
      </c>
      <c r="BT39" s="52"/>
      <c r="BU39" s="14" t="s">
        <v>724</v>
      </c>
      <c r="BV39" s="15" t="s">
        <v>725</v>
      </c>
      <c r="BW39" s="54"/>
      <c r="BX39" s="54"/>
      <c r="BY39" s="1"/>
      <c r="BZ39" s="1"/>
      <c r="CA39" s="1"/>
      <c r="CB39" s="1"/>
      <c r="CC39" s="1"/>
      <c r="CD39" s="1">
        <v>1</v>
      </c>
      <c r="CE39" s="1">
        <v>1</v>
      </c>
      <c r="CF39" s="1" t="s">
        <v>620</v>
      </c>
      <c r="CG39" s="1" t="s">
        <v>23</v>
      </c>
      <c r="CH39" s="289">
        <f t="shared" ref="CH39:CH46" si="7">AM39</f>
        <v>45124</v>
      </c>
      <c r="CI39" s="267" t="s">
        <v>21</v>
      </c>
      <c r="CJ39" s="291" t="s">
        <v>314</v>
      </c>
    </row>
    <row r="40" spans="1:169" ht="16.5" customHeight="1">
      <c r="A40" s="39">
        <v>38</v>
      </c>
      <c r="B40" s="40" t="s">
        <v>212</v>
      </c>
      <c r="C40" s="40" t="s">
        <v>726</v>
      </c>
      <c r="D40" s="1">
        <v>2023</v>
      </c>
      <c r="E40" s="54">
        <v>83594</v>
      </c>
      <c r="F40" s="1" t="s">
        <v>404</v>
      </c>
      <c r="G40" s="30" t="s">
        <v>727</v>
      </c>
      <c r="H40" s="31" t="s">
        <v>728</v>
      </c>
      <c r="I40" s="7" t="s">
        <v>59</v>
      </c>
      <c r="J40" s="7" t="s">
        <v>392</v>
      </c>
      <c r="K40" s="2" t="s">
        <v>60</v>
      </c>
      <c r="L40" s="1" t="s">
        <v>490</v>
      </c>
      <c r="M40" s="30" t="s">
        <v>729</v>
      </c>
      <c r="N40" s="1" t="s">
        <v>74</v>
      </c>
      <c r="O40" s="1">
        <v>2198</v>
      </c>
      <c r="P40" s="1" t="s">
        <v>61</v>
      </c>
      <c r="Q40" s="1">
        <v>57</v>
      </c>
      <c r="R40" s="1" t="s">
        <v>395</v>
      </c>
      <c r="S40" s="30">
        <v>7142638</v>
      </c>
      <c r="T40" s="30">
        <v>3</v>
      </c>
      <c r="U40" s="248" t="s">
        <v>195</v>
      </c>
      <c r="V40" s="40">
        <v>45</v>
      </c>
      <c r="W40" s="1" t="s">
        <v>62</v>
      </c>
      <c r="X40" s="1" t="s">
        <v>431</v>
      </c>
      <c r="Y40" s="30" t="s">
        <v>196</v>
      </c>
      <c r="Z40" s="30">
        <v>5242647</v>
      </c>
      <c r="AA40" s="30" t="s">
        <v>197</v>
      </c>
      <c r="AB40" s="30" t="s">
        <v>730</v>
      </c>
      <c r="AC40" s="30" t="s">
        <v>433</v>
      </c>
      <c r="AD40" s="42" t="s">
        <v>66</v>
      </c>
      <c r="AE40" s="42" t="s">
        <v>731</v>
      </c>
      <c r="AF40" s="43" t="s">
        <v>732</v>
      </c>
      <c r="AG40" s="47">
        <v>1</v>
      </c>
      <c r="AH40" s="193">
        <v>24450000</v>
      </c>
      <c r="AI40" s="193">
        <f t="shared" si="4"/>
        <v>4890000</v>
      </c>
      <c r="AJ40" s="210">
        <f t="shared" si="3"/>
        <v>163000</v>
      </c>
      <c r="AK40" s="44">
        <v>44943</v>
      </c>
      <c r="AL40" s="48">
        <v>44944</v>
      </c>
      <c r="AM40" s="289">
        <v>45094</v>
      </c>
      <c r="AN40" s="46">
        <v>5</v>
      </c>
      <c r="AO40" s="1">
        <v>150</v>
      </c>
      <c r="AP40" s="62">
        <v>321</v>
      </c>
      <c r="AQ40" s="48">
        <v>44943</v>
      </c>
      <c r="AR40" s="195">
        <v>220050000</v>
      </c>
      <c r="AS40" s="62">
        <v>368</v>
      </c>
      <c r="AT40" s="48">
        <v>44944</v>
      </c>
      <c r="AU40" s="195">
        <v>24450000</v>
      </c>
      <c r="AV40" s="49"/>
      <c r="AW40" s="49"/>
      <c r="AX40" s="49"/>
      <c r="AY40" s="50"/>
      <c r="AZ40" s="50"/>
      <c r="BA40" s="50"/>
      <c r="BB40" s="51"/>
      <c r="BC40" s="51"/>
      <c r="BD40" s="51"/>
      <c r="BE40" s="51"/>
      <c r="BF40" s="51"/>
      <c r="BG40" s="51"/>
      <c r="BH40" s="51"/>
      <c r="BI40" s="51"/>
      <c r="BJ40" s="51"/>
      <c r="BK40" s="51"/>
      <c r="BL40" s="447">
        <f t="shared" si="6"/>
        <v>24450000</v>
      </c>
      <c r="BM40" s="49"/>
      <c r="BN40" s="49"/>
      <c r="BO40" s="49"/>
      <c r="BP40" s="49"/>
      <c r="BQ40" s="52" t="s">
        <v>15</v>
      </c>
      <c r="BR40" s="52" t="s">
        <v>15</v>
      </c>
      <c r="BS40" s="52" t="s">
        <v>15</v>
      </c>
      <c r="BT40" s="52"/>
      <c r="BU40" s="14" t="s">
        <v>645</v>
      </c>
      <c r="BV40" s="15" t="s">
        <v>733</v>
      </c>
      <c r="BW40" s="54"/>
      <c r="BX40" s="54"/>
      <c r="BY40" s="1"/>
      <c r="BZ40" s="1"/>
      <c r="CA40" s="1"/>
      <c r="CB40" s="1"/>
      <c r="CC40" s="1"/>
      <c r="CD40" s="1">
        <v>1</v>
      </c>
      <c r="CE40" s="1">
        <v>1</v>
      </c>
      <c r="CF40" s="1" t="s">
        <v>620</v>
      </c>
      <c r="CG40" s="1" t="s">
        <v>23</v>
      </c>
      <c r="CH40" s="289">
        <f t="shared" si="7"/>
        <v>45094</v>
      </c>
      <c r="CI40" s="267" t="s">
        <v>21</v>
      </c>
      <c r="CJ40" s="291" t="s">
        <v>314</v>
      </c>
    </row>
    <row r="41" spans="1:169" ht="35.25" customHeight="1">
      <c r="A41" s="297">
        <v>39</v>
      </c>
      <c r="B41" s="40" t="s">
        <v>212</v>
      </c>
      <c r="C41" s="40" t="s">
        <v>734</v>
      </c>
      <c r="D41" s="1">
        <v>2023</v>
      </c>
      <c r="E41" s="54">
        <v>85771</v>
      </c>
      <c r="F41" s="1" t="s">
        <v>404</v>
      </c>
      <c r="G41" s="30" t="s">
        <v>735</v>
      </c>
      <c r="H41" s="31" t="s">
        <v>736</v>
      </c>
      <c r="I41" s="7" t="s">
        <v>59</v>
      </c>
      <c r="J41" s="7" t="s">
        <v>392</v>
      </c>
      <c r="K41" s="2" t="s">
        <v>60</v>
      </c>
      <c r="L41" s="1" t="s">
        <v>490</v>
      </c>
      <c r="M41" s="30" t="s">
        <v>737</v>
      </c>
      <c r="N41" s="1" t="s">
        <v>74</v>
      </c>
      <c r="O41" s="1">
        <v>2198</v>
      </c>
      <c r="P41" s="1" t="s">
        <v>61</v>
      </c>
      <c r="Q41" s="1">
        <v>57</v>
      </c>
      <c r="R41" s="1" t="s">
        <v>395</v>
      </c>
      <c r="S41" s="30">
        <v>1012399674</v>
      </c>
      <c r="T41" s="30">
        <v>1</v>
      </c>
      <c r="U41" s="249" t="s">
        <v>738</v>
      </c>
      <c r="V41" s="30">
        <v>30</v>
      </c>
      <c r="W41" s="1" t="s">
        <v>62</v>
      </c>
      <c r="X41" s="1" t="s">
        <v>396</v>
      </c>
      <c r="Y41" s="30" t="s">
        <v>125</v>
      </c>
      <c r="Z41" s="30">
        <v>3196588575</v>
      </c>
      <c r="AA41" s="30" t="s">
        <v>189</v>
      </c>
      <c r="AB41" s="30" t="s">
        <v>422</v>
      </c>
      <c r="AC41" s="30" t="s">
        <v>412</v>
      </c>
      <c r="AD41" s="42" t="s">
        <v>66</v>
      </c>
      <c r="AE41" s="42" t="s">
        <v>739</v>
      </c>
      <c r="AF41" s="43">
        <v>45473</v>
      </c>
      <c r="AG41" s="47">
        <v>1</v>
      </c>
      <c r="AH41" s="193">
        <v>56661000</v>
      </c>
      <c r="AI41" s="193">
        <f t="shared" si="4"/>
        <v>5151000</v>
      </c>
      <c r="AJ41" s="210">
        <f t="shared" si="3"/>
        <v>171700</v>
      </c>
      <c r="AK41" s="44">
        <v>44943</v>
      </c>
      <c r="AL41" s="48">
        <v>44944</v>
      </c>
      <c r="AM41" s="289">
        <v>45277</v>
      </c>
      <c r="AN41" s="46">
        <v>11</v>
      </c>
      <c r="AO41" s="1">
        <v>330</v>
      </c>
      <c r="AP41" s="62">
        <v>323</v>
      </c>
      <c r="AQ41" s="48">
        <v>44943</v>
      </c>
      <c r="AR41" s="195">
        <v>56661000</v>
      </c>
      <c r="AS41" s="62">
        <v>369</v>
      </c>
      <c r="AT41" s="48">
        <v>44944</v>
      </c>
      <c r="AU41" s="195">
        <v>56661000</v>
      </c>
      <c r="AV41" s="49">
        <v>1</v>
      </c>
      <c r="AW41" s="49">
        <v>13</v>
      </c>
      <c r="AX41" s="113">
        <v>45291</v>
      </c>
      <c r="AY41" s="50"/>
      <c r="AZ41" s="50"/>
      <c r="BA41" s="50"/>
      <c r="BB41" s="51">
        <v>1</v>
      </c>
      <c r="BC41" s="300">
        <v>2232100</v>
      </c>
      <c r="BD41" s="242">
        <v>45275</v>
      </c>
      <c r="BE41" s="51"/>
      <c r="BF41" s="51"/>
      <c r="BG41" s="51"/>
      <c r="BH41" s="51"/>
      <c r="BI41" s="51"/>
      <c r="BJ41" s="51"/>
      <c r="BK41" s="51"/>
      <c r="BL41" s="447">
        <f t="shared" si="6"/>
        <v>58893100</v>
      </c>
      <c r="BM41" s="49"/>
      <c r="BN41" s="49"/>
      <c r="BO41" s="49"/>
      <c r="BP41" s="49"/>
      <c r="BQ41" s="52" t="s">
        <v>15</v>
      </c>
      <c r="BR41" s="52" t="s">
        <v>15</v>
      </c>
      <c r="BS41" s="52"/>
      <c r="BT41" s="52"/>
      <c r="BU41" s="14" t="s">
        <v>645</v>
      </c>
      <c r="BV41" s="15" t="s">
        <v>733</v>
      </c>
      <c r="BW41" s="54"/>
      <c r="BX41" s="54"/>
      <c r="BY41" s="1"/>
      <c r="BZ41" s="1"/>
      <c r="CA41" s="1"/>
      <c r="CB41" s="1"/>
      <c r="CC41" s="1"/>
      <c r="CD41" s="1">
        <v>1</v>
      </c>
      <c r="CE41" s="1">
        <v>1</v>
      </c>
      <c r="CF41" s="1" t="s">
        <v>63</v>
      </c>
      <c r="CG41" s="1" t="s">
        <v>23</v>
      </c>
      <c r="CH41" s="289">
        <f t="shared" si="7"/>
        <v>45277</v>
      </c>
      <c r="CI41" s="269" t="s">
        <v>449</v>
      </c>
    </row>
    <row r="42" spans="1:169" ht="18.75" customHeight="1">
      <c r="A42" s="39">
        <v>40</v>
      </c>
      <c r="B42" s="40" t="s">
        <v>436</v>
      </c>
      <c r="C42" s="40" t="s">
        <v>740</v>
      </c>
      <c r="D42" s="1">
        <v>2023</v>
      </c>
      <c r="E42" s="54">
        <v>85026</v>
      </c>
      <c r="F42" s="1" t="s">
        <v>404</v>
      </c>
      <c r="G42" s="30" t="s">
        <v>741</v>
      </c>
      <c r="H42" s="31" t="s">
        <v>742</v>
      </c>
      <c r="I42" s="7" t="s">
        <v>59</v>
      </c>
      <c r="J42" s="7" t="s">
        <v>596</v>
      </c>
      <c r="K42" s="2" t="s">
        <v>60</v>
      </c>
      <c r="L42" s="1" t="s">
        <v>549</v>
      </c>
      <c r="M42" s="30" t="s">
        <v>266</v>
      </c>
      <c r="N42" s="1" t="s">
        <v>74</v>
      </c>
      <c r="O42" s="1">
        <v>2198</v>
      </c>
      <c r="P42" s="1" t="s">
        <v>61</v>
      </c>
      <c r="Q42" s="1">
        <v>57</v>
      </c>
      <c r="R42" s="1" t="s">
        <v>395</v>
      </c>
      <c r="S42" s="30">
        <v>1013590912</v>
      </c>
      <c r="T42" s="30">
        <v>0</v>
      </c>
      <c r="U42" s="249" t="s">
        <v>267</v>
      </c>
      <c r="V42" s="30">
        <v>35</v>
      </c>
      <c r="W42" s="1" t="s">
        <v>62</v>
      </c>
      <c r="X42" s="1" t="s">
        <v>431</v>
      </c>
      <c r="Y42" s="30" t="s">
        <v>743</v>
      </c>
      <c r="Z42" s="30">
        <v>7575568</v>
      </c>
      <c r="AA42" s="30" t="s">
        <v>744</v>
      </c>
      <c r="AB42" s="30" t="s">
        <v>411</v>
      </c>
      <c r="AC42" s="30" t="s">
        <v>399</v>
      </c>
      <c r="AD42" s="42" t="s">
        <v>66</v>
      </c>
      <c r="AE42" s="42" t="s">
        <v>745</v>
      </c>
      <c r="AF42" s="43" t="s">
        <v>746</v>
      </c>
      <c r="AG42" s="47">
        <v>1</v>
      </c>
      <c r="AH42" s="193">
        <v>15300000</v>
      </c>
      <c r="AI42" s="193">
        <f t="shared" si="4"/>
        <v>2550000</v>
      </c>
      <c r="AJ42" s="210">
        <f t="shared" si="3"/>
        <v>85000</v>
      </c>
      <c r="AK42" s="44">
        <v>44943</v>
      </c>
      <c r="AL42" s="48">
        <v>44944</v>
      </c>
      <c r="AM42" s="289">
        <v>45124</v>
      </c>
      <c r="AN42" s="46">
        <v>6</v>
      </c>
      <c r="AO42" s="1">
        <v>180</v>
      </c>
      <c r="AP42" s="62">
        <v>314</v>
      </c>
      <c r="AQ42" s="48">
        <v>44939</v>
      </c>
      <c r="AR42" s="195">
        <v>30600000</v>
      </c>
      <c r="AS42" s="62">
        <v>374</v>
      </c>
      <c r="AT42" s="48">
        <v>44944</v>
      </c>
      <c r="AU42" s="195">
        <v>15300000</v>
      </c>
      <c r="AV42" s="49"/>
      <c r="AW42" s="49"/>
      <c r="AX42" s="49"/>
      <c r="AY42" s="50"/>
      <c r="AZ42" s="50"/>
      <c r="BA42" s="50"/>
      <c r="BB42" s="51"/>
      <c r="BC42" s="51"/>
      <c r="BD42" s="51"/>
      <c r="BE42" s="51"/>
      <c r="BF42" s="51"/>
      <c r="BG42" s="51"/>
      <c r="BH42" s="51"/>
      <c r="BI42" s="51"/>
      <c r="BJ42" s="51"/>
      <c r="BK42" s="51"/>
      <c r="BL42" s="447">
        <f t="shared" si="6"/>
        <v>15300000</v>
      </c>
      <c r="BM42" s="49"/>
      <c r="BN42" s="49"/>
      <c r="BO42" s="49"/>
      <c r="BP42" s="49"/>
      <c r="BQ42" s="52" t="s">
        <v>15</v>
      </c>
      <c r="BR42" s="52" t="s">
        <v>15</v>
      </c>
      <c r="BS42" s="52" t="s">
        <v>15</v>
      </c>
      <c r="BT42" s="52"/>
      <c r="BU42" s="14" t="s">
        <v>571</v>
      </c>
      <c r="BV42" s="15">
        <v>20236520000613</v>
      </c>
      <c r="BW42" s="54"/>
      <c r="BX42" s="54"/>
      <c r="BY42" s="1"/>
      <c r="BZ42" s="1"/>
      <c r="CA42" s="1"/>
      <c r="CB42" s="1"/>
      <c r="CC42" s="1"/>
      <c r="CD42" s="1">
        <v>1</v>
      </c>
      <c r="CE42" s="1">
        <v>1</v>
      </c>
      <c r="CF42" s="1" t="s">
        <v>620</v>
      </c>
      <c r="CG42" s="1" t="s">
        <v>23</v>
      </c>
      <c r="CH42" s="289">
        <f t="shared" si="7"/>
        <v>45124</v>
      </c>
      <c r="CI42" s="268" t="s">
        <v>135</v>
      </c>
    </row>
    <row r="43" spans="1:169" ht="18.75" customHeight="1">
      <c r="A43" s="39">
        <v>41</v>
      </c>
      <c r="B43" s="40" t="s">
        <v>199</v>
      </c>
      <c r="C43" s="40" t="s">
        <v>747</v>
      </c>
      <c r="D43" s="1">
        <v>2023</v>
      </c>
      <c r="E43" s="54">
        <v>85766</v>
      </c>
      <c r="F43" s="1" t="s">
        <v>404</v>
      </c>
      <c r="G43" s="30" t="s">
        <v>748</v>
      </c>
      <c r="H43" s="31" t="s">
        <v>749</v>
      </c>
      <c r="I43" s="7" t="s">
        <v>59</v>
      </c>
      <c r="J43" s="7" t="s">
        <v>392</v>
      </c>
      <c r="K43" s="2" t="s">
        <v>60</v>
      </c>
      <c r="L43" s="1" t="s">
        <v>490</v>
      </c>
      <c r="M43" s="30" t="s">
        <v>750</v>
      </c>
      <c r="N43" s="1" t="s">
        <v>74</v>
      </c>
      <c r="O43" s="1">
        <v>2198</v>
      </c>
      <c r="P43" s="1" t="s">
        <v>61</v>
      </c>
      <c r="Q43" s="1">
        <v>57</v>
      </c>
      <c r="R43" s="1" t="s">
        <v>395</v>
      </c>
      <c r="S43" s="30">
        <v>1013681219</v>
      </c>
      <c r="T43" s="30">
        <v>5</v>
      </c>
      <c r="U43" s="249" t="s">
        <v>751</v>
      </c>
      <c r="V43" s="30">
        <v>25</v>
      </c>
      <c r="W43" s="1" t="s">
        <v>62</v>
      </c>
      <c r="X43" s="1" t="s">
        <v>396</v>
      </c>
      <c r="Y43" s="30" t="s">
        <v>752</v>
      </c>
      <c r="Z43" s="30">
        <v>8005588</v>
      </c>
      <c r="AA43" s="30" t="s">
        <v>753</v>
      </c>
      <c r="AB43" s="30" t="s">
        <v>561</v>
      </c>
      <c r="AC43" s="30" t="s">
        <v>412</v>
      </c>
      <c r="AD43" s="42" t="s">
        <v>66</v>
      </c>
      <c r="AE43" s="42" t="s">
        <v>754</v>
      </c>
      <c r="AF43" s="43" t="s">
        <v>755</v>
      </c>
      <c r="AG43" s="47">
        <v>1</v>
      </c>
      <c r="AH43" s="193">
        <v>26500000</v>
      </c>
      <c r="AI43" s="193">
        <f t="shared" si="4"/>
        <v>5300000</v>
      </c>
      <c r="AJ43" s="210">
        <f t="shared" si="3"/>
        <v>176666.66666666666</v>
      </c>
      <c r="AK43" s="44">
        <v>44943</v>
      </c>
      <c r="AL43" s="48">
        <v>44944</v>
      </c>
      <c r="AM43" s="289">
        <v>45095</v>
      </c>
      <c r="AN43" s="46">
        <v>5</v>
      </c>
      <c r="AO43" s="1">
        <v>150</v>
      </c>
      <c r="AP43" s="62">
        <v>316</v>
      </c>
      <c r="AQ43" s="48">
        <v>44942</v>
      </c>
      <c r="AR43" s="195">
        <v>27500000</v>
      </c>
      <c r="AS43" s="62">
        <v>372</v>
      </c>
      <c r="AT43" s="48">
        <v>44944</v>
      </c>
      <c r="AU43" s="195">
        <v>26500000</v>
      </c>
      <c r="AV43" s="49"/>
      <c r="AW43" s="49"/>
      <c r="AX43" s="49"/>
      <c r="AY43" s="50"/>
      <c r="AZ43" s="50"/>
      <c r="BA43" s="50"/>
      <c r="BB43" s="51"/>
      <c r="BC43" s="51"/>
      <c r="BD43" s="51"/>
      <c r="BE43" s="51"/>
      <c r="BF43" s="51"/>
      <c r="BG43" s="51"/>
      <c r="BH43" s="51"/>
      <c r="BI43" s="51"/>
      <c r="BJ43" s="51"/>
      <c r="BK43" s="51"/>
      <c r="BL43" s="447">
        <f t="shared" si="6"/>
        <v>26500000</v>
      </c>
      <c r="BM43" s="49"/>
      <c r="BN43" s="49"/>
      <c r="BO43" s="49"/>
      <c r="BP43" s="49"/>
      <c r="BQ43" s="52" t="s">
        <v>15</v>
      </c>
      <c r="BR43" s="52" t="s">
        <v>15</v>
      </c>
      <c r="BS43" s="52" t="s">
        <v>15</v>
      </c>
      <c r="BT43" s="52"/>
      <c r="BU43" s="14" t="s">
        <v>645</v>
      </c>
      <c r="BV43" s="15" t="s">
        <v>733</v>
      </c>
      <c r="BW43" s="54"/>
      <c r="BX43" s="54"/>
      <c r="BY43" s="1"/>
      <c r="BZ43" s="1"/>
      <c r="CA43" s="1"/>
      <c r="CB43" s="1"/>
      <c r="CC43" s="1"/>
      <c r="CD43" s="1">
        <v>1</v>
      </c>
      <c r="CE43" s="1">
        <v>1</v>
      </c>
      <c r="CF43" s="1" t="s">
        <v>620</v>
      </c>
      <c r="CG43" s="1" t="s">
        <v>23</v>
      </c>
      <c r="CH43" s="289">
        <f t="shared" si="7"/>
        <v>45095</v>
      </c>
      <c r="CI43" s="267" t="s">
        <v>21</v>
      </c>
    </row>
    <row r="44" spans="1:169" ht="13.5" customHeight="1">
      <c r="A44" s="39">
        <v>42</v>
      </c>
      <c r="B44" s="40" t="s">
        <v>319</v>
      </c>
      <c r="C44" s="40" t="s">
        <v>756</v>
      </c>
      <c r="D44" s="1">
        <v>2023</v>
      </c>
      <c r="E44" s="54">
        <v>83521</v>
      </c>
      <c r="F44" s="1" t="s">
        <v>404</v>
      </c>
      <c r="G44" s="30" t="s">
        <v>757</v>
      </c>
      <c r="H44" s="31" t="s">
        <v>758</v>
      </c>
      <c r="I44" s="7" t="s">
        <v>59</v>
      </c>
      <c r="J44" s="7" t="s">
        <v>596</v>
      </c>
      <c r="K44" s="2" t="s">
        <v>60</v>
      </c>
      <c r="L44" s="1" t="s">
        <v>759</v>
      </c>
      <c r="M44" s="30" t="s">
        <v>760</v>
      </c>
      <c r="N44" s="1" t="s">
        <v>761</v>
      </c>
      <c r="O44" s="1">
        <v>2189</v>
      </c>
      <c r="P44" s="1" t="s">
        <v>61</v>
      </c>
      <c r="Q44" s="1">
        <v>57</v>
      </c>
      <c r="R44" s="1" t="s">
        <v>395</v>
      </c>
      <c r="S44" s="30">
        <v>1013631878</v>
      </c>
      <c r="T44" s="30">
        <v>5</v>
      </c>
      <c r="U44" s="249" t="s">
        <v>762</v>
      </c>
      <c r="V44" s="30">
        <v>31</v>
      </c>
      <c r="W44" s="1" t="s">
        <v>62</v>
      </c>
      <c r="X44" s="1" t="s">
        <v>396</v>
      </c>
      <c r="Y44" s="30" t="s">
        <v>109</v>
      </c>
      <c r="Z44" s="30">
        <v>3202004243</v>
      </c>
      <c r="AA44" s="30" t="s">
        <v>228</v>
      </c>
      <c r="AB44" s="30" t="s">
        <v>518</v>
      </c>
      <c r="AC44" s="30" t="s">
        <v>412</v>
      </c>
      <c r="AD44" s="42" t="s">
        <v>66</v>
      </c>
      <c r="AE44" s="42" t="s">
        <v>763</v>
      </c>
      <c r="AF44" s="43">
        <v>45305</v>
      </c>
      <c r="AG44" s="47">
        <v>1</v>
      </c>
      <c r="AH44" s="193">
        <v>29340000</v>
      </c>
      <c r="AI44" s="193">
        <f t="shared" si="4"/>
        <v>4890000</v>
      </c>
      <c r="AJ44" s="210">
        <f t="shared" si="3"/>
        <v>163000</v>
      </c>
      <c r="AK44" s="44">
        <v>44943</v>
      </c>
      <c r="AL44" s="48">
        <v>44944</v>
      </c>
      <c r="AM44" s="289">
        <v>45124</v>
      </c>
      <c r="AN44" s="46">
        <v>6</v>
      </c>
      <c r="AO44" s="1">
        <v>180</v>
      </c>
      <c r="AP44" s="62">
        <v>17</v>
      </c>
      <c r="AQ44" s="48">
        <v>44939</v>
      </c>
      <c r="AR44" s="195">
        <v>146700000</v>
      </c>
      <c r="AS44" s="62">
        <v>370</v>
      </c>
      <c r="AT44" s="48">
        <v>44944</v>
      </c>
      <c r="AU44" s="195">
        <v>29340000</v>
      </c>
      <c r="AV44" s="49"/>
      <c r="AW44" s="49"/>
      <c r="AX44" s="49"/>
      <c r="AY44" s="50">
        <v>1014241981</v>
      </c>
      <c r="AZ44" s="50" t="s">
        <v>764</v>
      </c>
      <c r="BA44" s="56">
        <v>45033</v>
      </c>
      <c r="BB44" s="51"/>
      <c r="BC44" s="51"/>
      <c r="BD44" s="51"/>
      <c r="BE44" s="51"/>
      <c r="BF44" s="51"/>
      <c r="BG44" s="51"/>
      <c r="BH44" s="51"/>
      <c r="BI44" s="51"/>
      <c r="BJ44" s="51"/>
      <c r="BK44" s="51"/>
      <c r="BL44" s="447">
        <f t="shared" si="6"/>
        <v>29340000</v>
      </c>
      <c r="BM44" s="49"/>
      <c r="BN44" s="49"/>
      <c r="BO44" s="49"/>
      <c r="BP44" s="49"/>
      <c r="BQ44" s="52" t="s">
        <v>15</v>
      </c>
      <c r="BR44" s="52" t="s">
        <v>15</v>
      </c>
      <c r="BS44" s="52" t="s">
        <v>15</v>
      </c>
      <c r="BT44" s="52"/>
      <c r="BU44" s="14" t="s">
        <v>765</v>
      </c>
      <c r="BV44" s="15">
        <v>20236520000793</v>
      </c>
      <c r="BW44" s="54"/>
      <c r="BX44" s="54"/>
      <c r="BY44" s="1"/>
      <c r="BZ44" s="1"/>
      <c r="CA44" s="1"/>
      <c r="CB44" s="1"/>
      <c r="CC44" s="1"/>
      <c r="CD44" s="1">
        <v>1</v>
      </c>
      <c r="CE44" s="1">
        <v>1</v>
      </c>
      <c r="CF44" s="1" t="s">
        <v>620</v>
      </c>
      <c r="CG44" s="1" t="s">
        <v>23</v>
      </c>
      <c r="CH44" s="289">
        <f t="shared" si="7"/>
        <v>45124</v>
      </c>
      <c r="CI44" s="267" t="s">
        <v>21</v>
      </c>
    </row>
    <row r="45" spans="1:169" ht="18.75" customHeight="1">
      <c r="A45" s="39">
        <v>43</v>
      </c>
      <c r="B45" s="40" t="s">
        <v>212</v>
      </c>
      <c r="C45" s="40" t="s">
        <v>766</v>
      </c>
      <c r="D45" s="1">
        <v>2023</v>
      </c>
      <c r="E45" s="54">
        <v>84521</v>
      </c>
      <c r="F45" s="1" t="s">
        <v>404</v>
      </c>
      <c r="G45" s="30" t="s">
        <v>767</v>
      </c>
      <c r="H45" s="31" t="s">
        <v>768</v>
      </c>
      <c r="I45" s="7" t="s">
        <v>59</v>
      </c>
      <c r="J45" s="7" t="s">
        <v>769</v>
      </c>
      <c r="K45" s="2" t="s">
        <v>60</v>
      </c>
      <c r="L45" s="1" t="s">
        <v>453</v>
      </c>
      <c r="M45" s="30" t="s">
        <v>224</v>
      </c>
      <c r="N45" s="1" t="s">
        <v>761</v>
      </c>
      <c r="O45" s="1">
        <v>2189</v>
      </c>
      <c r="P45" s="1" t="s">
        <v>61</v>
      </c>
      <c r="Q45" s="1">
        <v>57</v>
      </c>
      <c r="R45" s="1" t="s">
        <v>395</v>
      </c>
      <c r="S45" s="30">
        <v>53029627</v>
      </c>
      <c r="T45" s="30">
        <v>7</v>
      </c>
      <c r="U45" s="249" t="s">
        <v>96</v>
      </c>
      <c r="V45" s="30">
        <v>38</v>
      </c>
      <c r="W45" s="1" t="s">
        <v>62</v>
      </c>
      <c r="X45" s="1" t="s">
        <v>396</v>
      </c>
      <c r="Y45" s="30" t="s">
        <v>97</v>
      </c>
      <c r="Z45" s="30">
        <v>4718757</v>
      </c>
      <c r="AA45" s="30" t="s">
        <v>235</v>
      </c>
      <c r="AB45" s="30" t="s">
        <v>398</v>
      </c>
      <c r="AC45" s="30" t="s">
        <v>412</v>
      </c>
      <c r="AD45" s="42" t="s">
        <v>689</v>
      </c>
      <c r="AE45" s="42">
        <v>100016236</v>
      </c>
      <c r="AF45" s="43">
        <v>45329</v>
      </c>
      <c r="AG45" s="47">
        <v>1</v>
      </c>
      <c r="AH45" s="193">
        <v>29340000</v>
      </c>
      <c r="AI45" s="193">
        <f t="shared" si="4"/>
        <v>4890000</v>
      </c>
      <c r="AJ45" s="210">
        <f t="shared" si="3"/>
        <v>163000</v>
      </c>
      <c r="AK45" s="67">
        <v>44944</v>
      </c>
      <c r="AL45" s="48">
        <v>44945</v>
      </c>
      <c r="AM45" s="289">
        <v>45125</v>
      </c>
      <c r="AN45" s="46">
        <v>6</v>
      </c>
      <c r="AO45" s="1">
        <v>180</v>
      </c>
      <c r="AP45" s="62">
        <v>17</v>
      </c>
      <c r="AQ45" s="48">
        <v>44939</v>
      </c>
      <c r="AR45" s="195">
        <v>146700000</v>
      </c>
      <c r="AS45" s="62">
        <v>378</v>
      </c>
      <c r="AT45" s="48">
        <v>44945</v>
      </c>
      <c r="AU45" s="195">
        <v>29340000</v>
      </c>
      <c r="AV45" s="49"/>
      <c r="AW45" s="49"/>
      <c r="AX45" s="49"/>
      <c r="AY45" s="50"/>
      <c r="AZ45" s="50"/>
      <c r="BA45" s="50"/>
      <c r="BB45" s="51"/>
      <c r="BC45" s="51"/>
      <c r="BD45" s="51"/>
      <c r="BE45" s="51"/>
      <c r="BF45" s="51"/>
      <c r="BG45" s="51"/>
      <c r="BH45" s="51"/>
      <c r="BI45" s="51"/>
      <c r="BJ45" s="51"/>
      <c r="BK45" s="51"/>
      <c r="BL45" s="447">
        <f t="shared" si="6"/>
        <v>29340000</v>
      </c>
      <c r="BM45" s="49"/>
      <c r="BN45" s="49"/>
      <c r="BO45" s="49"/>
      <c r="BP45" s="49"/>
      <c r="BQ45" s="52" t="s">
        <v>15</v>
      </c>
      <c r="BR45" s="52" t="s">
        <v>15</v>
      </c>
      <c r="BS45" s="52" t="s">
        <v>15</v>
      </c>
      <c r="BT45" s="52"/>
      <c r="BU45" s="14" t="s">
        <v>765</v>
      </c>
      <c r="BV45" s="15">
        <v>20236520000793</v>
      </c>
      <c r="BW45" s="54"/>
      <c r="BX45" s="54"/>
      <c r="BY45" s="1"/>
      <c r="BZ45" s="1"/>
      <c r="CA45" s="1"/>
      <c r="CB45" s="1"/>
      <c r="CC45" s="1"/>
      <c r="CD45" s="1">
        <v>1</v>
      </c>
      <c r="CE45" s="1">
        <v>1</v>
      </c>
      <c r="CF45" s="1" t="s">
        <v>620</v>
      </c>
      <c r="CG45" s="1" t="s">
        <v>23</v>
      </c>
      <c r="CH45" s="289">
        <f t="shared" si="7"/>
        <v>45125</v>
      </c>
      <c r="CI45" s="267" t="s">
        <v>21</v>
      </c>
    </row>
    <row r="46" spans="1:169" s="63" customFormat="1" ht="15.75" customHeight="1">
      <c r="A46" s="39">
        <v>44</v>
      </c>
      <c r="B46" s="40" t="s">
        <v>212</v>
      </c>
      <c r="C46" s="40" t="s">
        <v>770</v>
      </c>
      <c r="D46" s="47">
        <v>2023</v>
      </c>
      <c r="E46" s="60">
        <v>85212</v>
      </c>
      <c r="F46" s="47" t="s">
        <v>404</v>
      </c>
      <c r="G46" s="40" t="s">
        <v>771</v>
      </c>
      <c r="H46" s="61" t="s">
        <v>772</v>
      </c>
      <c r="I46" s="7" t="s">
        <v>59</v>
      </c>
      <c r="J46" s="7" t="s">
        <v>769</v>
      </c>
      <c r="K46" s="47" t="s">
        <v>60</v>
      </c>
      <c r="L46" s="47" t="s">
        <v>453</v>
      </c>
      <c r="M46" s="40" t="s">
        <v>203</v>
      </c>
      <c r="N46" s="47" t="s">
        <v>773</v>
      </c>
      <c r="O46" s="47">
        <v>2189</v>
      </c>
      <c r="P46" s="47" t="s">
        <v>61</v>
      </c>
      <c r="Q46" s="1">
        <v>57</v>
      </c>
      <c r="R46" s="1" t="s">
        <v>395</v>
      </c>
      <c r="S46" s="40">
        <v>1024567099</v>
      </c>
      <c r="T46" s="40">
        <v>0</v>
      </c>
      <c r="U46" s="248" t="s">
        <v>774</v>
      </c>
      <c r="V46" s="40">
        <v>27</v>
      </c>
      <c r="W46" s="47" t="s">
        <v>62</v>
      </c>
      <c r="X46" s="47" t="s">
        <v>396</v>
      </c>
      <c r="Y46" s="40" t="s">
        <v>216</v>
      </c>
      <c r="Z46" s="40">
        <v>7197329</v>
      </c>
      <c r="AA46" s="40" t="s">
        <v>217</v>
      </c>
      <c r="AB46" s="40" t="s">
        <v>775</v>
      </c>
      <c r="AC46" s="40" t="s">
        <v>399</v>
      </c>
      <c r="AD46" s="42" t="s">
        <v>689</v>
      </c>
      <c r="AE46" s="42">
        <v>100244090</v>
      </c>
      <c r="AF46" s="43">
        <v>45323</v>
      </c>
      <c r="AG46" s="47">
        <v>1</v>
      </c>
      <c r="AH46" s="195">
        <v>29340000</v>
      </c>
      <c r="AI46" s="193">
        <f t="shared" si="4"/>
        <v>4890000</v>
      </c>
      <c r="AJ46" s="210">
        <f t="shared" si="3"/>
        <v>163000</v>
      </c>
      <c r="AK46" s="68">
        <v>44953</v>
      </c>
      <c r="AL46" s="48" t="s">
        <v>776</v>
      </c>
      <c r="AM46" s="289">
        <v>45138</v>
      </c>
      <c r="AN46" s="62">
        <v>6</v>
      </c>
      <c r="AO46" s="47">
        <v>180</v>
      </c>
      <c r="AP46" s="62">
        <v>369</v>
      </c>
      <c r="AQ46" s="48">
        <v>44951</v>
      </c>
      <c r="AR46" s="195">
        <v>29340000</v>
      </c>
      <c r="AS46" s="62">
        <v>473</v>
      </c>
      <c r="AT46" s="48">
        <v>44956</v>
      </c>
      <c r="AU46" s="195">
        <v>29340000</v>
      </c>
      <c r="AV46" s="49"/>
      <c r="AW46" s="49"/>
      <c r="AX46" s="49"/>
      <c r="AY46" s="50"/>
      <c r="AZ46" s="50"/>
      <c r="BA46" s="50"/>
      <c r="BB46" s="51"/>
      <c r="BC46" s="51"/>
      <c r="BD46" s="51"/>
      <c r="BE46" s="51"/>
      <c r="BF46" s="51"/>
      <c r="BG46" s="51"/>
      <c r="BH46" s="51"/>
      <c r="BI46" s="51"/>
      <c r="BJ46" s="51"/>
      <c r="BK46" s="51"/>
      <c r="BL46" s="447">
        <f t="shared" si="6"/>
        <v>29340000</v>
      </c>
      <c r="BM46" s="49"/>
      <c r="BN46" s="49"/>
      <c r="BO46" s="49"/>
      <c r="BP46" s="49"/>
      <c r="BQ46" s="52" t="s">
        <v>15</v>
      </c>
      <c r="BR46" s="52" t="s">
        <v>15</v>
      </c>
      <c r="BS46" s="52" t="s">
        <v>15</v>
      </c>
      <c r="BT46" s="52"/>
      <c r="BU46" s="296"/>
      <c r="BV46" s="328"/>
      <c r="BW46" s="60"/>
      <c r="BX46" s="60"/>
      <c r="BY46" s="47"/>
      <c r="BZ46" s="47"/>
      <c r="CA46" s="47"/>
      <c r="CB46" s="47"/>
      <c r="CC46" s="47"/>
      <c r="CD46" s="47">
        <v>1</v>
      </c>
      <c r="CE46" s="47">
        <v>1</v>
      </c>
      <c r="CF46" s="1" t="s">
        <v>620</v>
      </c>
      <c r="CG46" s="1" t="s">
        <v>23</v>
      </c>
      <c r="CH46" s="289">
        <f t="shared" si="7"/>
        <v>45138</v>
      </c>
      <c r="CI46" s="268" t="s">
        <v>777</v>
      </c>
      <c r="CJ46" s="33"/>
      <c r="CK46" s="33"/>
      <c r="CL46" s="33"/>
      <c r="CM46" s="33"/>
      <c r="CN46" s="33"/>
      <c r="CO46" s="33"/>
      <c r="CP46" s="33"/>
      <c r="CQ46" s="33"/>
      <c r="CR46" s="33"/>
      <c r="CS46" s="33"/>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row>
    <row r="47" spans="1:169" ht="32.25" customHeight="1">
      <c r="A47" s="297">
        <v>45</v>
      </c>
      <c r="B47" s="40" t="s">
        <v>212</v>
      </c>
      <c r="C47" s="40" t="s">
        <v>778</v>
      </c>
      <c r="D47" s="1">
        <v>2023</v>
      </c>
      <c r="E47" s="54">
        <v>85102</v>
      </c>
      <c r="F47" s="1" t="s">
        <v>404</v>
      </c>
      <c r="G47" s="30" t="s">
        <v>779</v>
      </c>
      <c r="H47" s="41" t="s">
        <v>780</v>
      </c>
      <c r="I47" s="7" t="s">
        <v>59</v>
      </c>
      <c r="J47" s="7" t="s">
        <v>392</v>
      </c>
      <c r="K47" s="2" t="s">
        <v>60</v>
      </c>
      <c r="L47" s="1" t="s">
        <v>549</v>
      </c>
      <c r="M47" s="30" t="s">
        <v>781</v>
      </c>
      <c r="N47" s="1" t="s">
        <v>74</v>
      </c>
      <c r="O47" s="1">
        <v>2198</v>
      </c>
      <c r="P47" s="1" t="s">
        <v>61</v>
      </c>
      <c r="Q47" s="1">
        <v>57</v>
      </c>
      <c r="R47" s="1" t="s">
        <v>395</v>
      </c>
      <c r="S47" s="30">
        <v>1023898578</v>
      </c>
      <c r="T47" s="30">
        <v>3</v>
      </c>
      <c r="U47" s="249" t="s">
        <v>134</v>
      </c>
      <c r="V47" s="30">
        <v>33</v>
      </c>
      <c r="W47" s="1" t="s">
        <v>62</v>
      </c>
      <c r="X47" s="1" t="s">
        <v>396</v>
      </c>
      <c r="Y47" s="30" t="s">
        <v>782</v>
      </c>
      <c r="Z47" s="30">
        <v>2020725</v>
      </c>
      <c r="AA47" s="30" t="s">
        <v>265</v>
      </c>
      <c r="AB47" s="30" t="s">
        <v>411</v>
      </c>
      <c r="AC47" s="30" t="s">
        <v>412</v>
      </c>
      <c r="AD47" s="42" t="s">
        <v>689</v>
      </c>
      <c r="AE47" s="42" t="s">
        <v>783</v>
      </c>
      <c r="AF47" s="43" t="s">
        <v>784</v>
      </c>
      <c r="AG47" s="47">
        <v>1</v>
      </c>
      <c r="AH47" s="193">
        <v>53790000</v>
      </c>
      <c r="AI47" s="193">
        <f t="shared" si="4"/>
        <v>4890000</v>
      </c>
      <c r="AJ47" s="210">
        <f t="shared" si="3"/>
        <v>163000</v>
      </c>
      <c r="AK47" s="67">
        <v>44944</v>
      </c>
      <c r="AL47" s="48">
        <v>44945</v>
      </c>
      <c r="AM47" s="289">
        <v>45278</v>
      </c>
      <c r="AN47" s="46">
        <v>11</v>
      </c>
      <c r="AO47" s="1">
        <v>330</v>
      </c>
      <c r="AP47" s="62">
        <v>337</v>
      </c>
      <c r="AQ47" s="48">
        <v>44944</v>
      </c>
      <c r="AR47" s="195">
        <v>53790000</v>
      </c>
      <c r="AS47" s="62">
        <v>379</v>
      </c>
      <c r="AT47" s="48">
        <v>44945</v>
      </c>
      <c r="AU47" s="195">
        <v>53790000</v>
      </c>
      <c r="AV47" s="49">
        <v>1</v>
      </c>
      <c r="AW47" s="49">
        <v>14</v>
      </c>
      <c r="AX47" s="113">
        <v>45293</v>
      </c>
      <c r="AY47" s="50"/>
      <c r="AZ47" s="50"/>
      <c r="BA47" s="50"/>
      <c r="BB47" s="51">
        <v>1</v>
      </c>
      <c r="BC47" s="300">
        <v>2282000</v>
      </c>
      <c r="BD47" s="242">
        <v>45278</v>
      </c>
      <c r="BE47" s="51"/>
      <c r="BF47" s="51"/>
      <c r="BG47" s="51"/>
      <c r="BH47" s="51"/>
      <c r="BI47" s="51"/>
      <c r="BJ47" s="51"/>
      <c r="BK47" s="51"/>
      <c r="BL47" s="447">
        <f t="shared" si="6"/>
        <v>56072000</v>
      </c>
      <c r="BM47" s="49"/>
      <c r="BN47" s="49"/>
      <c r="BO47" s="49"/>
      <c r="BP47" s="49"/>
      <c r="BQ47" s="52" t="s">
        <v>15</v>
      </c>
      <c r="BR47" s="52" t="s">
        <v>15</v>
      </c>
      <c r="BS47" s="52"/>
      <c r="BT47" s="52"/>
      <c r="BU47" s="14" t="s">
        <v>785</v>
      </c>
      <c r="BV47" s="15" t="s">
        <v>786</v>
      </c>
      <c r="BW47" s="54"/>
      <c r="BX47" s="54"/>
      <c r="BY47" s="1"/>
      <c r="BZ47" s="1"/>
      <c r="CA47" s="1"/>
      <c r="CB47" s="1"/>
      <c r="CC47" s="1"/>
      <c r="CD47" s="1">
        <v>1</v>
      </c>
      <c r="CE47" s="1">
        <v>1</v>
      </c>
      <c r="CF47" s="1" t="s">
        <v>63</v>
      </c>
      <c r="CG47" s="1" t="s">
        <v>23</v>
      </c>
      <c r="CH47" s="343">
        <f>AX47</f>
        <v>45293</v>
      </c>
      <c r="CI47" s="267" t="s">
        <v>21</v>
      </c>
    </row>
    <row r="48" spans="1:169" ht="17.25" customHeight="1">
      <c r="A48" s="39">
        <v>46</v>
      </c>
      <c r="B48" s="40" t="s">
        <v>692</v>
      </c>
      <c r="C48" s="40" t="s">
        <v>787</v>
      </c>
      <c r="D48" s="1">
        <v>2023</v>
      </c>
      <c r="E48" s="54">
        <v>83518</v>
      </c>
      <c r="F48" s="1" t="s">
        <v>404</v>
      </c>
      <c r="G48" s="30" t="s">
        <v>788</v>
      </c>
      <c r="H48" s="41" t="s">
        <v>789</v>
      </c>
      <c r="I48" s="7" t="s">
        <v>59</v>
      </c>
      <c r="J48" s="7" t="s">
        <v>392</v>
      </c>
      <c r="K48" s="2" t="s">
        <v>60</v>
      </c>
      <c r="L48" s="1" t="s">
        <v>790</v>
      </c>
      <c r="M48" s="30" t="s">
        <v>791</v>
      </c>
      <c r="N48" s="1" t="s">
        <v>74</v>
      </c>
      <c r="O48" s="1">
        <v>2198</v>
      </c>
      <c r="P48" s="1" t="s">
        <v>61</v>
      </c>
      <c r="Q48" s="1">
        <v>57</v>
      </c>
      <c r="R48" s="1" t="s">
        <v>395</v>
      </c>
      <c r="S48" s="30">
        <v>79890568</v>
      </c>
      <c r="T48" s="30">
        <v>6</v>
      </c>
      <c r="U48" s="248" t="s">
        <v>792</v>
      </c>
      <c r="V48" s="40">
        <v>46</v>
      </c>
      <c r="W48" s="1" t="s">
        <v>62</v>
      </c>
      <c r="X48" s="1" t="s">
        <v>431</v>
      </c>
      <c r="Y48" s="30" t="s">
        <v>81</v>
      </c>
      <c r="Z48" s="30">
        <v>3013368818</v>
      </c>
      <c r="AA48" s="30" t="s">
        <v>160</v>
      </c>
      <c r="AB48" s="30" t="s">
        <v>411</v>
      </c>
      <c r="AC48" s="30" t="s">
        <v>412</v>
      </c>
      <c r="AD48" s="42" t="s">
        <v>689</v>
      </c>
      <c r="AE48" s="42">
        <v>100081800</v>
      </c>
      <c r="AF48" s="43">
        <v>45309</v>
      </c>
      <c r="AG48" s="47">
        <v>1</v>
      </c>
      <c r="AH48" s="193">
        <v>33660000</v>
      </c>
      <c r="AI48" s="193">
        <f t="shared" si="4"/>
        <v>5610000</v>
      </c>
      <c r="AJ48" s="210">
        <f t="shared" si="3"/>
        <v>187000</v>
      </c>
      <c r="AK48" s="67">
        <v>44944</v>
      </c>
      <c r="AL48" s="48">
        <v>44945</v>
      </c>
      <c r="AM48" s="289">
        <v>45125</v>
      </c>
      <c r="AN48" s="46">
        <v>6</v>
      </c>
      <c r="AO48" s="1">
        <v>180</v>
      </c>
      <c r="AP48" s="62">
        <v>328</v>
      </c>
      <c r="AQ48" s="48">
        <v>44943</v>
      </c>
      <c r="AR48" s="195">
        <v>33660000</v>
      </c>
      <c r="AS48" s="62">
        <v>382</v>
      </c>
      <c r="AT48" s="48">
        <v>44945</v>
      </c>
      <c r="AU48" s="195">
        <v>33660000</v>
      </c>
      <c r="AV48" s="49"/>
      <c r="AW48" s="49"/>
      <c r="AX48" s="49"/>
      <c r="AY48" s="50"/>
      <c r="AZ48" s="50"/>
      <c r="BA48" s="50"/>
      <c r="BB48" s="51"/>
      <c r="BC48" s="51"/>
      <c r="BD48" s="51"/>
      <c r="BE48" s="51"/>
      <c r="BF48" s="51"/>
      <c r="BG48" s="51"/>
      <c r="BH48" s="51"/>
      <c r="BI48" s="51"/>
      <c r="BJ48" s="51"/>
      <c r="BK48" s="51"/>
      <c r="BL48" s="447">
        <f t="shared" si="6"/>
        <v>33660000</v>
      </c>
      <c r="BM48" s="49"/>
      <c r="BN48" s="49"/>
      <c r="BO48" s="49"/>
      <c r="BP48" s="49"/>
      <c r="BQ48" s="52" t="s">
        <v>15</v>
      </c>
      <c r="BR48" s="52" t="s">
        <v>15</v>
      </c>
      <c r="BS48" s="52" t="s">
        <v>15</v>
      </c>
      <c r="BT48" s="52"/>
      <c r="BU48" s="9" t="s">
        <v>793</v>
      </c>
      <c r="BV48" s="15" t="s">
        <v>794</v>
      </c>
      <c r="BW48" s="54"/>
      <c r="BX48" s="54"/>
      <c r="BY48" s="1"/>
      <c r="BZ48" s="1"/>
      <c r="CA48" s="1"/>
      <c r="CB48" s="1"/>
      <c r="CC48" s="1"/>
      <c r="CD48" s="1">
        <v>1</v>
      </c>
      <c r="CE48" s="1">
        <v>1</v>
      </c>
      <c r="CF48" s="1" t="s">
        <v>620</v>
      </c>
      <c r="CG48" s="1" t="s">
        <v>23</v>
      </c>
      <c r="CH48" s="289">
        <f t="shared" ref="CH48:CH58" si="8">AM48</f>
        <v>45125</v>
      </c>
      <c r="CI48" s="267" t="s">
        <v>21</v>
      </c>
    </row>
    <row r="49" spans="1:88" ht="14.25" customHeight="1">
      <c r="A49" s="39">
        <v>47</v>
      </c>
      <c r="B49" s="40" t="s">
        <v>436</v>
      </c>
      <c r="C49" s="40" t="s">
        <v>795</v>
      </c>
      <c r="D49" s="1">
        <v>2023</v>
      </c>
      <c r="E49" s="54">
        <v>84953</v>
      </c>
      <c r="F49" s="1" t="s">
        <v>404</v>
      </c>
      <c r="G49" s="30" t="s">
        <v>796</v>
      </c>
      <c r="H49" s="41" t="s">
        <v>797</v>
      </c>
      <c r="I49" s="7" t="s">
        <v>59</v>
      </c>
      <c r="J49" s="7" t="s">
        <v>407</v>
      </c>
      <c r="K49" s="2" t="s">
        <v>60</v>
      </c>
      <c r="L49" s="1" t="s">
        <v>709</v>
      </c>
      <c r="M49" s="30" t="s">
        <v>798</v>
      </c>
      <c r="N49" s="1" t="s">
        <v>74</v>
      </c>
      <c r="O49" s="1">
        <v>2198</v>
      </c>
      <c r="P49" s="1" t="s">
        <v>61</v>
      </c>
      <c r="Q49" s="1">
        <v>57</v>
      </c>
      <c r="R49" s="1" t="s">
        <v>395</v>
      </c>
      <c r="S49" s="30">
        <v>1152684527</v>
      </c>
      <c r="T49" s="30">
        <v>7</v>
      </c>
      <c r="U49" s="249" t="s">
        <v>300</v>
      </c>
      <c r="V49" s="30">
        <v>32</v>
      </c>
      <c r="W49" s="1" t="s">
        <v>62</v>
      </c>
      <c r="X49" s="1" t="s">
        <v>431</v>
      </c>
      <c r="Y49" s="30" t="s">
        <v>799</v>
      </c>
      <c r="Z49" s="30">
        <v>3128823228</v>
      </c>
      <c r="AA49" s="30" t="s">
        <v>800</v>
      </c>
      <c r="AB49" s="30" t="s">
        <v>518</v>
      </c>
      <c r="AC49" s="30" t="s">
        <v>433</v>
      </c>
      <c r="AD49" s="42" t="s">
        <v>66</v>
      </c>
      <c r="AE49" s="42" t="s">
        <v>801</v>
      </c>
      <c r="AF49" s="43">
        <v>45309</v>
      </c>
      <c r="AG49" s="47">
        <v>1</v>
      </c>
      <c r="AH49" s="193">
        <v>17100000</v>
      </c>
      <c r="AI49" s="193">
        <f t="shared" si="4"/>
        <v>2850000</v>
      </c>
      <c r="AJ49" s="210">
        <f t="shared" si="3"/>
        <v>95000</v>
      </c>
      <c r="AK49" s="67">
        <v>44944</v>
      </c>
      <c r="AL49" s="48">
        <v>44949</v>
      </c>
      <c r="AM49" s="289">
        <v>45129</v>
      </c>
      <c r="AN49" s="46">
        <v>6</v>
      </c>
      <c r="AO49" s="1">
        <v>180</v>
      </c>
      <c r="AP49" s="62">
        <v>325</v>
      </c>
      <c r="AQ49" s="48">
        <v>44943</v>
      </c>
      <c r="AR49" s="195">
        <v>17100000</v>
      </c>
      <c r="AS49" s="62">
        <v>375</v>
      </c>
      <c r="AT49" s="48">
        <v>44944</v>
      </c>
      <c r="AU49" s="195">
        <v>17100000</v>
      </c>
      <c r="AV49" s="49"/>
      <c r="AW49" s="49"/>
      <c r="AX49" s="49"/>
      <c r="AY49" s="50"/>
      <c r="AZ49" s="50"/>
      <c r="BA49" s="50"/>
      <c r="BB49" s="51"/>
      <c r="BC49" s="51"/>
      <c r="BD49" s="51"/>
      <c r="BE49" s="51"/>
      <c r="BF49" s="51"/>
      <c r="BG49" s="51"/>
      <c r="BH49" s="51"/>
      <c r="BI49" s="51"/>
      <c r="BJ49" s="51"/>
      <c r="BK49" s="51"/>
      <c r="BL49" s="447">
        <f t="shared" si="6"/>
        <v>17100000</v>
      </c>
      <c r="BM49" s="49"/>
      <c r="BN49" s="49"/>
      <c r="BO49" s="49"/>
      <c r="BP49" s="49"/>
      <c r="BQ49" s="52" t="s">
        <v>15</v>
      </c>
      <c r="BR49" s="52" t="s">
        <v>15</v>
      </c>
      <c r="BS49" s="52" t="s">
        <v>15</v>
      </c>
      <c r="BT49" s="52"/>
      <c r="BU49" s="14" t="s">
        <v>715</v>
      </c>
      <c r="BV49" s="15">
        <v>20236520000653</v>
      </c>
      <c r="BW49" s="54"/>
      <c r="BX49" s="54"/>
      <c r="BY49" s="1"/>
      <c r="BZ49" s="1"/>
      <c r="CA49" s="1"/>
      <c r="CB49" s="1"/>
      <c r="CC49" s="1"/>
      <c r="CD49" s="1">
        <v>1</v>
      </c>
      <c r="CE49" s="1">
        <v>1</v>
      </c>
      <c r="CF49" s="1" t="s">
        <v>620</v>
      </c>
      <c r="CG49" s="1" t="s">
        <v>23</v>
      </c>
      <c r="CH49" s="289">
        <f t="shared" si="8"/>
        <v>45129</v>
      </c>
      <c r="CI49" s="267" t="s">
        <v>21</v>
      </c>
    </row>
    <row r="50" spans="1:88" ht="15" customHeight="1">
      <c r="A50" s="39">
        <v>48</v>
      </c>
      <c r="B50" s="40" t="s">
        <v>436</v>
      </c>
      <c r="C50" s="40" t="s">
        <v>802</v>
      </c>
      <c r="D50" s="1">
        <v>2023</v>
      </c>
      <c r="E50" s="54">
        <v>83396</v>
      </c>
      <c r="F50" s="1" t="s">
        <v>404</v>
      </c>
      <c r="G50" s="30" t="s">
        <v>803</v>
      </c>
      <c r="H50" s="41" t="s">
        <v>804</v>
      </c>
      <c r="I50" s="7" t="s">
        <v>59</v>
      </c>
      <c r="J50" s="7" t="s">
        <v>407</v>
      </c>
      <c r="K50" s="2" t="s">
        <v>60</v>
      </c>
      <c r="L50" s="1" t="s">
        <v>805</v>
      </c>
      <c r="M50" s="30" t="s">
        <v>131</v>
      </c>
      <c r="N50" s="1" t="s">
        <v>91</v>
      </c>
      <c r="O50" s="1">
        <v>2189</v>
      </c>
      <c r="P50" s="1" t="s">
        <v>61</v>
      </c>
      <c r="Q50" s="1">
        <v>57</v>
      </c>
      <c r="R50" s="1" t="s">
        <v>395</v>
      </c>
      <c r="S50" s="30">
        <v>1031168565</v>
      </c>
      <c r="T50" s="30">
        <v>5</v>
      </c>
      <c r="U50" s="249" t="s">
        <v>806</v>
      </c>
      <c r="V50" s="30">
        <v>26</v>
      </c>
      <c r="W50" s="1" t="s">
        <v>62</v>
      </c>
      <c r="X50" s="1" t="s">
        <v>431</v>
      </c>
      <c r="Y50" s="30" t="s">
        <v>807</v>
      </c>
      <c r="Z50" s="30">
        <v>8106727</v>
      </c>
      <c r="AA50" s="30" t="s">
        <v>232</v>
      </c>
      <c r="AB50" s="30" t="s">
        <v>714</v>
      </c>
      <c r="AC50" s="30" t="s">
        <v>412</v>
      </c>
      <c r="AD50" s="42" t="s">
        <v>689</v>
      </c>
      <c r="AE50" s="42">
        <v>100016238</v>
      </c>
      <c r="AF50" s="43">
        <v>45475</v>
      </c>
      <c r="AG50" s="47">
        <v>5</v>
      </c>
      <c r="AH50" s="193">
        <v>15300000</v>
      </c>
      <c r="AI50" s="193">
        <f t="shared" si="4"/>
        <v>2550000</v>
      </c>
      <c r="AJ50" s="210">
        <f t="shared" si="3"/>
        <v>85000</v>
      </c>
      <c r="AK50" s="67">
        <v>44944</v>
      </c>
      <c r="AL50" s="48">
        <v>44946</v>
      </c>
      <c r="AM50" s="289">
        <v>45126</v>
      </c>
      <c r="AN50" s="46">
        <v>6</v>
      </c>
      <c r="AO50" s="1">
        <v>180</v>
      </c>
      <c r="AP50" s="62">
        <v>327</v>
      </c>
      <c r="AQ50" s="48">
        <v>44943</v>
      </c>
      <c r="AR50" s="195">
        <v>30600000</v>
      </c>
      <c r="AS50" s="62">
        <v>376</v>
      </c>
      <c r="AT50" s="48">
        <v>44944</v>
      </c>
      <c r="AU50" s="195">
        <v>15300000</v>
      </c>
      <c r="AV50" s="49"/>
      <c r="AW50" s="49"/>
      <c r="AX50" s="49"/>
      <c r="AY50" s="50"/>
      <c r="AZ50" s="50"/>
      <c r="BA50" s="50"/>
      <c r="BB50" s="51"/>
      <c r="BC50" s="51"/>
      <c r="BD50" s="51"/>
      <c r="BE50" s="51"/>
      <c r="BF50" s="51"/>
      <c r="BG50" s="51"/>
      <c r="BH50" s="51"/>
      <c r="BI50" s="51"/>
      <c r="BJ50" s="51"/>
      <c r="BK50" s="51"/>
      <c r="BL50" s="447">
        <f t="shared" si="6"/>
        <v>15300000</v>
      </c>
      <c r="BM50" s="49"/>
      <c r="BN50" s="49"/>
      <c r="BO50" s="49"/>
      <c r="BP50" s="49"/>
      <c r="BQ50" s="52" t="s">
        <v>15</v>
      </c>
      <c r="BR50" s="52" t="s">
        <v>15</v>
      </c>
      <c r="BS50" s="52" t="s">
        <v>15</v>
      </c>
      <c r="BT50" s="52"/>
      <c r="BU50" s="14" t="s">
        <v>765</v>
      </c>
      <c r="BV50" s="15">
        <v>20236520000793</v>
      </c>
      <c r="BW50" s="54"/>
      <c r="BX50" s="54"/>
      <c r="BY50" s="1"/>
      <c r="BZ50" s="1"/>
      <c r="CA50" s="1"/>
      <c r="CB50" s="1"/>
      <c r="CC50" s="1"/>
      <c r="CD50" s="1">
        <v>1</v>
      </c>
      <c r="CE50" s="1">
        <v>1</v>
      </c>
      <c r="CF50" s="1" t="s">
        <v>620</v>
      </c>
      <c r="CG50" s="1" t="s">
        <v>23</v>
      </c>
      <c r="CH50" s="289">
        <f t="shared" si="8"/>
        <v>45126</v>
      </c>
      <c r="CI50" s="267" t="s">
        <v>21</v>
      </c>
    </row>
    <row r="51" spans="1:88" ht="18.75" customHeight="1">
      <c r="A51" s="39">
        <v>49</v>
      </c>
      <c r="B51" s="40" t="s">
        <v>436</v>
      </c>
      <c r="C51" s="40" t="s">
        <v>808</v>
      </c>
      <c r="D51" s="1">
        <v>2023</v>
      </c>
      <c r="E51" s="54">
        <v>83594</v>
      </c>
      <c r="F51" s="1" t="s">
        <v>404</v>
      </c>
      <c r="G51" s="30" t="s">
        <v>809</v>
      </c>
      <c r="H51" s="41" t="s">
        <v>810</v>
      </c>
      <c r="I51" s="7" t="s">
        <v>59</v>
      </c>
      <c r="J51" s="7" t="s">
        <v>392</v>
      </c>
      <c r="K51" s="2" t="s">
        <v>60</v>
      </c>
      <c r="L51" s="1" t="s">
        <v>490</v>
      </c>
      <c r="M51" s="30" t="s">
        <v>811</v>
      </c>
      <c r="N51" s="1" t="s">
        <v>74</v>
      </c>
      <c r="O51" s="1">
        <v>2198</v>
      </c>
      <c r="P51" s="1" t="s">
        <v>61</v>
      </c>
      <c r="Q51" s="1">
        <v>57</v>
      </c>
      <c r="R51" s="1" t="s">
        <v>395</v>
      </c>
      <c r="S51" s="30">
        <v>1022389101</v>
      </c>
      <c r="T51" s="30">
        <v>5</v>
      </c>
      <c r="U51" s="249" t="s">
        <v>812</v>
      </c>
      <c r="V51" s="30">
        <v>29</v>
      </c>
      <c r="W51" s="1" t="s">
        <v>62</v>
      </c>
      <c r="X51" s="1" t="s">
        <v>431</v>
      </c>
      <c r="Y51" s="30" t="s">
        <v>813</v>
      </c>
      <c r="Z51" s="30">
        <v>6014767546</v>
      </c>
      <c r="AA51" s="30" t="s">
        <v>239</v>
      </c>
      <c r="AB51" s="30" t="s">
        <v>714</v>
      </c>
      <c r="AC51" s="30" t="s">
        <v>412</v>
      </c>
      <c r="AD51" s="42" t="s">
        <v>76</v>
      </c>
      <c r="AE51" s="42" t="s">
        <v>814</v>
      </c>
      <c r="AF51" s="43">
        <v>45290</v>
      </c>
      <c r="AG51" s="47">
        <v>1</v>
      </c>
      <c r="AH51" s="193">
        <v>24450000</v>
      </c>
      <c r="AI51" s="193">
        <f t="shared" si="4"/>
        <v>4890000</v>
      </c>
      <c r="AJ51" s="210">
        <f t="shared" si="3"/>
        <v>163000</v>
      </c>
      <c r="AK51" s="67">
        <v>44944</v>
      </c>
      <c r="AL51" s="48">
        <v>44945</v>
      </c>
      <c r="AM51" s="289">
        <v>45095</v>
      </c>
      <c r="AN51" s="46">
        <v>5</v>
      </c>
      <c r="AO51" s="1">
        <v>150</v>
      </c>
      <c r="AP51" s="62">
        <v>321</v>
      </c>
      <c r="AQ51" s="48">
        <v>44943</v>
      </c>
      <c r="AR51" s="195">
        <v>220050000</v>
      </c>
      <c r="AS51" s="62">
        <v>377</v>
      </c>
      <c r="AT51" s="48">
        <v>44944</v>
      </c>
      <c r="AU51" s="195">
        <v>24450000</v>
      </c>
      <c r="AV51" s="49"/>
      <c r="AW51" s="49"/>
      <c r="AX51" s="49"/>
      <c r="AY51" s="50"/>
      <c r="AZ51" s="50"/>
      <c r="BA51" s="50"/>
      <c r="BB51" s="51"/>
      <c r="BC51" s="51"/>
      <c r="BD51" s="51"/>
      <c r="BE51" s="51"/>
      <c r="BF51" s="51"/>
      <c r="BG51" s="51"/>
      <c r="BH51" s="51"/>
      <c r="BI51" s="51"/>
      <c r="BJ51" s="51"/>
      <c r="BK51" s="51"/>
      <c r="BL51" s="447">
        <f t="shared" si="6"/>
        <v>24450000</v>
      </c>
      <c r="BM51" s="49"/>
      <c r="BN51" s="49"/>
      <c r="BO51" s="49"/>
      <c r="BP51" s="49"/>
      <c r="BQ51" s="52" t="s">
        <v>15</v>
      </c>
      <c r="BR51" s="52" t="s">
        <v>15</v>
      </c>
      <c r="BS51" s="52" t="s">
        <v>15</v>
      </c>
      <c r="BT51" s="52"/>
      <c r="BU51" s="14" t="s">
        <v>645</v>
      </c>
      <c r="BV51" s="15" t="s">
        <v>815</v>
      </c>
      <c r="BW51" s="54"/>
      <c r="BX51" s="54"/>
      <c r="BY51" s="1"/>
      <c r="BZ51" s="1"/>
      <c r="CA51" s="1"/>
      <c r="CB51" s="1"/>
      <c r="CC51" s="1"/>
      <c r="CD51" s="1">
        <v>1</v>
      </c>
      <c r="CE51" s="1">
        <v>1</v>
      </c>
      <c r="CF51" s="1" t="s">
        <v>620</v>
      </c>
      <c r="CG51" s="1" t="s">
        <v>23</v>
      </c>
      <c r="CH51" s="289">
        <f t="shared" si="8"/>
        <v>45095</v>
      </c>
      <c r="CI51" s="267" t="s">
        <v>21</v>
      </c>
    </row>
    <row r="52" spans="1:88" ht="18.75" customHeight="1">
      <c r="A52" s="39">
        <v>50</v>
      </c>
      <c r="B52" s="40" t="s">
        <v>199</v>
      </c>
      <c r="C52" s="40" t="s">
        <v>816</v>
      </c>
      <c r="D52" s="1">
        <v>2023</v>
      </c>
      <c r="E52" s="54">
        <v>83288</v>
      </c>
      <c r="F52" s="1" t="s">
        <v>404</v>
      </c>
      <c r="G52" s="30" t="s">
        <v>817</v>
      </c>
      <c r="H52" s="41" t="s">
        <v>818</v>
      </c>
      <c r="I52" s="7" t="s">
        <v>59</v>
      </c>
      <c r="J52" s="7" t="s">
        <v>407</v>
      </c>
      <c r="K52" s="2" t="s">
        <v>60</v>
      </c>
      <c r="L52" s="1" t="s">
        <v>819</v>
      </c>
      <c r="M52" s="30" t="s">
        <v>184</v>
      </c>
      <c r="N52" s="1" t="s">
        <v>820</v>
      </c>
      <c r="O52" s="1">
        <v>1851</v>
      </c>
      <c r="P52" s="1" t="s">
        <v>61</v>
      </c>
      <c r="Q52" s="1">
        <v>51</v>
      </c>
      <c r="R52" s="1" t="s">
        <v>395</v>
      </c>
      <c r="S52" s="30">
        <v>1013690740</v>
      </c>
      <c r="T52" s="30">
        <v>1</v>
      </c>
      <c r="U52" s="249" t="s">
        <v>94</v>
      </c>
      <c r="V52" s="30">
        <v>23</v>
      </c>
      <c r="W52" s="1" t="s">
        <v>62</v>
      </c>
      <c r="X52" s="1" t="s">
        <v>431</v>
      </c>
      <c r="Y52" s="30" t="s">
        <v>95</v>
      </c>
      <c r="Z52" s="30">
        <v>8062555</v>
      </c>
      <c r="AA52" s="30" t="s">
        <v>185</v>
      </c>
      <c r="AB52" s="30" t="s">
        <v>398</v>
      </c>
      <c r="AC52" s="30" t="s">
        <v>412</v>
      </c>
      <c r="AD52" s="42" t="s">
        <v>66</v>
      </c>
      <c r="AE52" s="42" t="s">
        <v>821</v>
      </c>
      <c r="AF52" s="43" t="s">
        <v>822</v>
      </c>
      <c r="AG52" s="47">
        <v>1</v>
      </c>
      <c r="AH52" s="193">
        <v>21060000</v>
      </c>
      <c r="AI52" s="193">
        <f t="shared" si="4"/>
        <v>3510000</v>
      </c>
      <c r="AJ52" s="210">
        <f t="shared" si="3"/>
        <v>117000</v>
      </c>
      <c r="AK52" s="67">
        <v>44944</v>
      </c>
      <c r="AL52" s="48">
        <v>44945</v>
      </c>
      <c r="AM52" s="289">
        <v>45125</v>
      </c>
      <c r="AN52" s="46">
        <v>6</v>
      </c>
      <c r="AO52" s="1">
        <v>180</v>
      </c>
      <c r="AP52" s="62">
        <v>329</v>
      </c>
      <c r="AQ52" s="48">
        <v>44944</v>
      </c>
      <c r="AR52" s="195">
        <v>21060000</v>
      </c>
      <c r="AS52" s="62">
        <v>380</v>
      </c>
      <c r="AT52" s="48">
        <v>44945</v>
      </c>
      <c r="AU52" s="195">
        <v>21060000</v>
      </c>
      <c r="AV52" s="49"/>
      <c r="AW52" s="49"/>
      <c r="AX52" s="49"/>
      <c r="AY52" s="50"/>
      <c r="AZ52" s="50"/>
      <c r="BA52" s="50"/>
      <c r="BB52" s="51"/>
      <c r="BC52" s="51"/>
      <c r="BD52" s="51"/>
      <c r="BE52" s="51"/>
      <c r="BF52" s="51"/>
      <c r="BG52" s="51"/>
      <c r="BH52" s="51"/>
      <c r="BI52" s="51"/>
      <c r="BJ52" s="51"/>
      <c r="BK52" s="51"/>
      <c r="BL52" s="447">
        <f t="shared" si="6"/>
        <v>21060000</v>
      </c>
      <c r="BM52" s="49"/>
      <c r="BN52" s="49"/>
      <c r="BO52" s="49"/>
      <c r="BP52" s="49"/>
      <c r="BQ52" s="52" t="s">
        <v>15</v>
      </c>
      <c r="BR52" s="52" t="s">
        <v>15</v>
      </c>
      <c r="BS52" s="52" t="s">
        <v>15</v>
      </c>
      <c r="BT52" s="52"/>
      <c r="BU52" s="9" t="s">
        <v>823</v>
      </c>
      <c r="BV52" s="15">
        <v>20236520000993</v>
      </c>
      <c r="BW52" s="54"/>
      <c r="BX52" s="54"/>
      <c r="BY52" s="1"/>
      <c r="BZ52" s="1"/>
      <c r="CA52" s="1"/>
      <c r="CB52" s="1"/>
      <c r="CC52" s="1"/>
      <c r="CD52" s="1">
        <v>1</v>
      </c>
      <c r="CE52" s="1">
        <v>1</v>
      </c>
      <c r="CF52" s="1" t="s">
        <v>620</v>
      </c>
      <c r="CG52" s="1" t="s">
        <v>23</v>
      </c>
      <c r="CH52" s="289">
        <f t="shared" si="8"/>
        <v>45125</v>
      </c>
      <c r="CI52" s="267" t="s">
        <v>21</v>
      </c>
    </row>
    <row r="53" spans="1:88" ht="16.5" customHeight="1">
      <c r="A53" s="39">
        <v>51</v>
      </c>
      <c r="B53" s="40" t="s">
        <v>199</v>
      </c>
      <c r="C53" s="40" t="s">
        <v>824</v>
      </c>
      <c r="D53" s="1">
        <v>2023</v>
      </c>
      <c r="E53" s="54">
        <v>83272</v>
      </c>
      <c r="F53" s="1" t="s">
        <v>404</v>
      </c>
      <c r="G53" s="30" t="s">
        <v>825</v>
      </c>
      <c r="H53" s="41" t="s">
        <v>826</v>
      </c>
      <c r="I53" s="7" t="s">
        <v>59</v>
      </c>
      <c r="J53" s="7" t="s">
        <v>407</v>
      </c>
      <c r="K53" s="2" t="s">
        <v>60</v>
      </c>
      <c r="L53" s="1" t="s">
        <v>790</v>
      </c>
      <c r="M53" s="30" t="s">
        <v>210</v>
      </c>
      <c r="N53" s="1" t="s">
        <v>74</v>
      </c>
      <c r="O53" s="1">
        <v>2198</v>
      </c>
      <c r="P53" s="1" t="s">
        <v>61</v>
      </c>
      <c r="Q53" s="1">
        <v>57</v>
      </c>
      <c r="R53" s="1" t="s">
        <v>395</v>
      </c>
      <c r="S53" s="30">
        <v>1000136904</v>
      </c>
      <c r="T53" s="30">
        <v>9</v>
      </c>
      <c r="U53" s="252" t="s">
        <v>120</v>
      </c>
      <c r="V53" s="30">
        <v>23</v>
      </c>
      <c r="W53" s="1" t="s">
        <v>62</v>
      </c>
      <c r="X53" s="1" t="s">
        <v>396</v>
      </c>
      <c r="Y53" s="30" t="s">
        <v>827</v>
      </c>
      <c r="Z53" s="30">
        <v>3156247293</v>
      </c>
      <c r="AA53" s="31" t="s">
        <v>211</v>
      </c>
      <c r="AB53" s="30" t="s">
        <v>561</v>
      </c>
      <c r="AC53" s="30" t="s">
        <v>399</v>
      </c>
      <c r="AD53" s="42" t="s">
        <v>76</v>
      </c>
      <c r="AE53" s="42" t="s">
        <v>828</v>
      </c>
      <c r="AF53" s="43">
        <v>45316</v>
      </c>
      <c r="AG53" s="47">
        <v>1</v>
      </c>
      <c r="AH53" s="193">
        <v>18612000</v>
      </c>
      <c r="AI53" s="193">
        <f t="shared" si="4"/>
        <v>3102000</v>
      </c>
      <c r="AJ53" s="210">
        <f t="shared" si="3"/>
        <v>103400</v>
      </c>
      <c r="AK53" s="67">
        <v>44944</v>
      </c>
      <c r="AL53" s="48">
        <v>44945</v>
      </c>
      <c r="AM53" s="289">
        <v>45125</v>
      </c>
      <c r="AN53" s="46">
        <v>6</v>
      </c>
      <c r="AO53" s="1">
        <v>180</v>
      </c>
      <c r="AP53" s="62">
        <v>330</v>
      </c>
      <c r="AQ53" s="48">
        <v>44944</v>
      </c>
      <c r="AR53" s="195">
        <v>18612000</v>
      </c>
      <c r="AS53" s="62">
        <v>381</v>
      </c>
      <c r="AT53" s="48">
        <v>44945</v>
      </c>
      <c r="AU53" s="195">
        <v>18612000</v>
      </c>
      <c r="AV53" s="49"/>
      <c r="AW53" s="49"/>
      <c r="AX53" s="49"/>
      <c r="AY53" s="50"/>
      <c r="AZ53" s="50"/>
      <c r="BA53" s="50"/>
      <c r="BB53" s="51"/>
      <c r="BC53" s="51"/>
      <c r="BD53" s="51"/>
      <c r="BE53" s="51"/>
      <c r="BF53" s="51"/>
      <c r="BG53" s="51"/>
      <c r="BH53" s="51"/>
      <c r="BI53" s="51"/>
      <c r="BJ53" s="51"/>
      <c r="BK53" s="51"/>
      <c r="BL53" s="447">
        <f t="shared" si="6"/>
        <v>18612000</v>
      </c>
      <c r="BM53" s="49"/>
      <c r="BN53" s="49"/>
      <c r="BO53" s="49"/>
      <c r="BP53" s="49"/>
      <c r="BQ53" s="52" t="s">
        <v>15</v>
      </c>
      <c r="BR53" s="52" t="s">
        <v>15</v>
      </c>
      <c r="BS53" s="52" t="s">
        <v>15</v>
      </c>
      <c r="BT53" s="52"/>
      <c r="BU53" s="14" t="s">
        <v>829</v>
      </c>
      <c r="BV53" s="15">
        <v>20236520000753</v>
      </c>
      <c r="BW53" s="54"/>
      <c r="BX53" s="54"/>
      <c r="BY53" s="1"/>
      <c r="BZ53" s="1"/>
      <c r="CA53" s="1"/>
      <c r="CB53" s="1"/>
      <c r="CC53" s="1"/>
      <c r="CD53" s="1">
        <v>1</v>
      </c>
      <c r="CE53" s="1">
        <v>1</v>
      </c>
      <c r="CF53" s="1" t="s">
        <v>620</v>
      </c>
      <c r="CG53" s="1" t="s">
        <v>23</v>
      </c>
      <c r="CH53" s="289">
        <f t="shared" si="8"/>
        <v>45125</v>
      </c>
      <c r="CI53" s="267" t="s">
        <v>21</v>
      </c>
    </row>
    <row r="54" spans="1:88" ht="18.75" customHeight="1">
      <c r="A54" s="39">
        <v>52</v>
      </c>
      <c r="B54" s="40" t="s">
        <v>319</v>
      </c>
      <c r="C54" s="40" t="s">
        <v>830</v>
      </c>
      <c r="D54" s="1">
        <v>2023</v>
      </c>
      <c r="E54" s="54">
        <v>84948</v>
      </c>
      <c r="F54" s="1" t="s">
        <v>404</v>
      </c>
      <c r="G54" s="30" t="s">
        <v>831</v>
      </c>
      <c r="H54" s="41" t="s">
        <v>832</v>
      </c>
      <c r="I54" s="7" t="s">
        <v>59</v>
      </c>
      <c r="J54" s="7" t="s">
        <v>392</v>
      </c>
      <c r="K54" s="2" t="s">
        <v>60</v>
      </c>
      <c r="L54" s="1" t="s">
        <v>805</v>
      </c>
      <c r="M54" s="30" t="s">
        <v>833</v>
      </c>
      <c r="N54" s="47" t="s">
        <v>761</v>
      </c>
      <c r="O54" s="47">
        <v>2189</v>
      </c>
      <c r="P54" s="47" t="s">
        <v>61</v>
      </c>
      <c r="Q54" s="1">
        <v>57</v>
      </c>
      <c r="R54" s="1" t="s">
        <v>395</v>
      </c>
      <c r="S54" s="30">
        <v>1019047566</v>
      </c>
      <c r="T54" s="30">
        <v>1</v>
      </c>
      <c r="U54" s="252" t="s">
        <v>88</v>
      </c>
      <c r="V54" s="30">
        <v>32</v>
      </c>
      <c r="W54" s="1" t="s">
        <v>62</v>
      </c>
      <c r="X54" s="1" t="s">
        <v>396</v>
      </c>
      <c r="Y54" s="30" t="s">
        <v>834</v>
      </c>
      <c r="Z54" s="30">
        <v>5101143</v>
      </c>
      <c r="AA54" s="31" t="s">
        <v>835</v>
      </c>
      <c r="AB54" s="30" t="s">
        <v>836</v>
      </c>
      <c r="AC54" s="30" t="s">
        <v>433</v>
      </c>
      <c r="AD54" s="42" t="s">
        <v>66</v>
      </c>
      <c r="AE54" s="42" t="s">
        <v>837</v>
      </c>
      <c r="AF54" s="43">
        <v>45322</v>
      </c>
      <c r="AG54" s="47">
        <v>1</v>
      </c>
      <c r="AH54" s="193">
        <v>34146000</v>
      </c>
      <c r="AI54" s="193">
        <f t="shared" si="4"/>
        <v>5691000</v>
      </c>
      <c r="AJ54" s="210">
        <f t="shared" si="3"/>
        <v>189700</v>
      </c>
      <c r="AK54" s="67">
        <v>44945</v>
      </c>
      <c r="AL54" s="48">
        <v>44950</v>
      </c>
      <c r="AM54" s="289">
        <v>45130</v>
      </c>
      <c r="AN54" s="46">
        <v>6</v>
      </c>
      <c r="AO54" s="1">
        <v>180</v>
      </c>
      <c r="AP54" s="62">
        <v>21</v>
      </c>
      <c r="AQ54" s="48">
        <v>44939</v>
      </c>
      <c r="AR54" s="195">
        <v>102438000</v>
      </c>
      <c r="AS54" s="62">
        <v>399</v>
      </c>
      <c r="AT54" s="48">
        <v>44949</v>
      </c>
      <c r="AU54" s="195">
        <v>34146000</v>
      </c>
      <c r="AV54" s="49"/>
      <c r="AW54" s="49"/>
      <c r="AX54" s="49"/>
      <c r="AY54" s="50"/>
      <c r="AZ54" s="50"/>
      <c r="BA54" s="50"/>
      <c r="BB54" s="51"/>
      <c r="BC54" s="51"/>
      <c r="BD54" s="51"/>
      <c r="BE54" s="51"/>
      <c r="BF54" s="51"/>
      <c r="BG54" s="51"/>
      <c r="BH54" s="51"/>
      <c r="BI54" s="51"/>
      <c r="BJ54" s="51"/>
      <c r="BK54" s="51"/>
      <c r="BL54" s="447">
        <f t="shared" si="6"/>
        <v>34146000</v>
      </c>
      <c r="BM54" s="49"/>
      <c r="BN54" s="49"/>
      <c r="BO54" s="49"/>
      <c r="BP54" s="49"/>
      <c r="BQ54" s="52" t="s">
        <v>15</v>
      </c>
      <c r="BR54" s="52" t="s">
        <v>15</v>
      </c>
      <c r="BS54" s="52" t="s">
        <v>15</v>
      </c>
      <c r="BT54" s="52"/>
      <c r="BU54" s="9" t="s">
        <v>838</v>
      </c>
      <c r="BV54" s="15">
        <v>20236520001703</v>
      </c>
      <c r="BW54" s="54"/>
      <c r="BX54" s="54"/>
      <c r="BY54" s="1"/>
      <c r="BZ54" s="1"/>
      <c r="CA54" s="1"/>
      <c r="CB54" s="1"/>
      <c r="CC54" s="1"/>
      <c r="CD54" s="1">
        <v>1</v>
      </c>
      <c r="CE54" s="1">
        <v>1</v>
      </c>
      <c r="CF54" s="1" t="s">
        <v>620</v>
      </c>
      <c r="CG54" s="1" t="s">
        <v>23</v>
      </c>
      <c r="CH54" s="289">
        <f t="shared" si="8"/>
        <v>45130</v>
      </c>
      <c r="CI54" s="267" t="s">
        <v>21</v>
      </c>
    </row>
    <row r="55" spans="1:88" ht="15" customHeight="1">
      <c r="A55" s="39">
        <v>53</v>
      </c>
      <c r="B55" s="40" t="s">
        <v>199</v>
      </c>
      <c r="C55" s="40" t="s">
        <v>839</v>
      </c>
      <c r="D55" s="1">
        <v>2023</v>
      </c>
      <c r="E55" s="54">
        <v>83289</v>
      </c>
      <c r="F55" s="1" t="s">
        <v>404</v>
      </c>
      <c r="G55" s="30" t="s">
        <v>840</v>
      </c>
      <c r="H55" s="41" t="s">
        <v>841</v>
      </c>
      <c r="I55" s="7" t="s">
        <v>59</v>
      </c>
      <c r="J55" s="7" t="s">
        <v>407</v>
      </c>
      <c r="K55" s="2" t="s">
        <v>60</v>
      </c>
      <c r="L55" s="1" t="s">
        <v>842</v>
      </c>
      <c r="M55" s="30" t="s">
        <v>190</v>
      </c>
      <c r="N55" s="1" t="s">
        <v>74</v>
      </c>
      <c r="O55" s="1">
        <v>2198</v>
      </c>
      <c r="P55" s="1" t="s">
        <v>61</v>
      </c>
      <c r="Q55" s="1">
        <v>57</v>
      </c>
      <c r="R55" s="1" t="s">
        <v>395</v>
      </c>
      <c r="S55" s="30">
        <v>1023875489</v>
      </c>
      <c r="T55" s="30">
        <v>7</v>
      </c>
      <c r="U55" s="249" t="s">
        <v>191</v>
      </c>
      <c r="V55" s="30">
        <v>36</v>
      </c>
      <c r="W55" s="1" t="s">
        <v>62</v>
      </c>
      <c r="X55" s="1" t="s">
        <v>431</v>
      </c>
      <c r="Y55" s="30" t="s">
        <v>843</v>
      </c>
      <c r="Z55" s="30"/>
      <c r="AA55" s="31" t="s">
        <v>844</v>
      </c>
      <c r="AB55" s="30" t="s">
        <v>398</v>
      </c>
      <c r="AC55" s="30" t="s">
        <v>412</v>
      </c>
      <c r="AD55" s="42" t="s">
        <v>66</v>
      </c>
      <c r="AE55" s="42" t="s">
        <v>845</v>
      </c>
      <c r="AF55" s="43">
        <v>45321</v>
      </c>
      <c r="AG55" s="47">
        <v>1</v>
      </c>
      <c r="AH55" s="193">
        <v>15300000</v>
      </c>
      <c r="AI55" s="193">
        <f t="shared" si="4"/>
        <v>2550000</v>
      </c>
      <c r="AJ55" s="210">
        <f t="shared" si="3"/>
        <v>85000</v>
      </c>
      <c r="AK55" s="67">
        <v>44945</v>
      </c>
      <c r="AL55" s="48">
        <v>44946</v>
      </c>
      <c r="AM55" s="289">
        <v>45126</v>
      </c>
      <c r="AN55" s="46">
        <v>6</v>
      </c>
      <c r="AO55" s="1">
        <v>180</v>
      </c>
      <c r="AP55" s="62">
        <v>339</v>
      </c>
      <c r="AQ55" s="48">
        <v>44944</v>
      </c>
      <c r="AR55" s="195">
        <v>15300000</v>
      </c>
      <c r="AS55" s="62">
        <v>383</v>
      </c>
      <c r="AT55" s="48">
        <v>44946</v>
      </c>
      <c r="AU55" s="195">
        <v>15300000</v>
      </c>
      <c r="AV55" s="49"/>
      <c r="AW55" s="49"/>
      <c r="AX55" s="49"/>
      <c r="AY55" s="50"/>
      <c r="AZ55" s="50"/>
      <c r="BA55" s="50"/>
      <c r="BB55" s="51"/>
      <c r="BC55" s="51"/>
      <c r="BD55" s="51"/>
      <c r="BE55" s="51"/>
      <c r="BF55" s="51"/>
      <c r="BG55" s="51"/>
      <c r="BH55" s="51"/>
      <c r="BI55" s="51"/>
      <c r="BJ55" s="51"/>
      <c r="BK55" s="51"/>
      <c r="BL55" s="447">
        <f t="shared" si="6"/>
        <v>15300000</v>
      </c>
      <c r="BM55" s="49"/>
      <c r="BN55" s="49"/>
      <c r="BO55" s="49"/>
      <c r="BP55" s="49"/>
      <c r="BQ55" s="52" t="s">
        <v>15</v>
      </c>
      <c r="BR55" s="52" t="s">
        <v>15</v>
      </c>
      <c r="BS55" s="52" t="s">
        <v>15</v>
      </c>
      <c r="BT55" s="52"/>
      <c r="BU55" s="9" t="s">
        <v>571</v>
      </c>
      <c r="BV55" s="15">
        <v>20236520000613</v>
      </c>
      <c r="BW55" s="54"/>
      <c r="BX55" s="54"/>
      <c r="BY55" s="1"/>
      <c r="BZ55" s="1"/>
      <c r="CA55" s="1"/>
      <c r="CB55" s="1"/>
      <c r="CC55" s="1"/>
      <c r="CD55" s="1">
        <v>1</v>
      </c>
      <c r="CE55" s="1">
        <v>1</v>
      </c>
      <c r="CF55" s="1" t="s">
        <v>620</v>
      </c>
      <c r="CG55" s="1" t="s">
        <v>23</v>
      </c>
      <c r="CH55" s="289">
        <f t="shared" si="8"/>
        <v>45126</v>
      </c>
      <c r="CI55" s="268" t="s">
        <v>846</v>
      </c>
    </row>
    <row r="56" spans="1:88" ht="17.25" customHeight="1">
      <c r="A56" s="39">
        <v>54</v>
      </c>
      <c r="B56" s="40" t="s">
        <v>199</v>
      </c>
      <c r="C56" s="40" t="s">
        <v>847</v>
      </c>
      <c r="D56" s="1">
        <v>2023</v>
      </c>
      <c r="E56" s="54">
        <v>85019</v>
      </c>
      <c r="F56" s="1" t="s">
        <v>404</v>
      </c>
      <c r="G56" s="30" t="s">
        <v>848</v>
      </c>
      <c r="H56" s="41" t="s">
        <v>849</v>
      </c>
      <c r="I56" s="7" t="s">
        <v>59</v>
      </c>
      <c r="J56" s="7" t="s">
        <v>392</v>
      </c>
      <c r="K56" s="2" t="s">
        <v>60</v>
      </c>
      <c r="L56" s="1" t="s">
        <v>453</v>
      </c>
      <c r="M56" s="30" t="s">
        <v>850</v>
      </c>
      <c r="N56" s="30" t="s">
        <v>91</v>
      </c>
      <c r="O56" s="1">
        <v>2189</v>
      </c>
      <c r="P56" s="1" t="s">
        <v>61</v>
      </c>
      <c r="Q56" s="1">
        <v>57</v>
      </c>
      <c r="R56" s="1" t="s">
        <v>395</v>
      </c>
      <c r="S56" s="30">
        <v>1074129871</v>
      </c>
      <c r="T56" s="30">
        <v>4</v>
      </c>
      <c r="U56" s="249" t="s">
        <v>27</v>
      </c>
      <c r="V56" s="30">
        <v>35</v>
      </c>
      <c r="W56" s="1" t="s">
        <v>62</v>
      </c>
      <c r="X56" s="1" t="s">
        <v>431</v>
      </c>
      <c r="Y56" s="30" t="s">
        <v>851</v>
      </c>
      <c r="Z56" s="30">
        <v>3043753216</v>
      </c>
      <c r="AA56" s="31" t="s">
        <v>280</v>
      </c>
      <c r="AB56" s="30" t="s">
        <v>398</v>
      </c>
      <c r="AC56" s="30" t="s">
        <v>412</v>
      </c>
      <c r="AD56" s="42" t="s">
        <v>66</v>
      </c>
      <c r="AE56" s="42" t="s">
        <v>852</v>
      </c>
      <c r="AF56" s="43">
        <v>45310</v>
      </c>
      <c r="AG56" s="47">
        <v>5</v>
      </c>
      <c r="AH56" s="193">
        <v>34146000</v>
      </c>
      <c r="AI56" s="193">
        <f t="shared" si="4"/>
        <v>5691000</v>
      </c>
      <c r="AJ56" s="210">
        <f t="shared" si="3"/>
        <v>189700</v>
      </c>
      <c r="AK56" s="67">
        <v>44945</v>
      </c>
      <c r="AL56" s="48">
        <v>44946</v>
      </c>
      <c r="AM56" s="289">
        <v>45126</v>
      </c>
      <c r="AN56" s="46">
        <v>6</v>
      </c>
      <c r="AO56" s="1">
        <v>180</v>
      </c>
      <c r="AP56" s="62">
        <v>338</v>
      </c>
      <c r="AQ56" s="48">
        <v>44944</v>
      </c>
      <c r="AR56" s="195">
        <v>34146000</v>
      </c>
      <c r="AS56" s="62">
        <v>384</v>
      </c>
      <c r="AT56" s="48">
        <v>44946</v>
      </c>
      <c r="AU56" s="195">
        <v>34146000</v>
      </c>
      <c r="AV56" s="49"/>
      <c r="AW56" s="49"/>
      <c r="AX56" s="49"/>
      <c r="AY56" s="50"/>
      <c r="AZ56" s="50"/>
      <c r="BA56" s="50"/>
      <c r="BB56" s="51"/>
      <c r="BC56" s="51"/>
      <c r="BD56" s="51"/>
      <c r="BE56" s="51"/>
      <c r="BF56" s="51"/>
      <c r="BG56" s="51"/>
      <c r="BH56" s="51"/>
      <c r="BI56" s="51"/>
      <c r="BJ56" s="51"/>
      <c r="BK56" s="51"/>
      <c r="BL56" s="447">
        <f t="shared" si="6"/>
        <v>34146000</v>
      </c>
      <c r="BM56" s="69"/>
      <c r="BN56" s="69"/>
      <c r="BO56" s="69"/>
      <c r="BP56" s="69"/>
      <c r="BQ56" s="52" t="s">
        <v>15</v>
      </c>
      <c r="BR56" s="52" t="s">
        <v>15</v>
      </c>
      <c r="BS56" s="52" t="s">
        <v>15</v>
      </c>
      <c r="BT56" s="52"/>
      <c r="BU56" s="9" t="s">
        <v>765</v>
      </c>
      <c r="BV56" s="15">
        <v>20236520000973</v>
      </c>
      <c r="BW56" s="54"/>
      <c r="BX56" s="54"/>
      <c r="BY56" s="1"/>
      <c r="BZ56" s="1"/>
      <c r="CA56" s="1"/>
      <c r="CB56" s="1"/>
      <c r="CC56" s="1"/>
      <c r="CD56" s="1">
        <v>1</v>
      </c>
      <c r="CE56" s="1">
        <v>1</v>
      </c>
      <c r="CF56" s="1" t="s">
        <v>620</v>
      </c>
      <c r="CG56" s="1" t="s">
        <v>23</v>
      </c>
      <c r="CH56" s="289">
        <f t="shared" si="8"/>
        <v>45126</v>
      </c>
      <c r="CI56" s="267" t="s">
        <v>21</v>
      </c>
    </row>
    <row r="57" spans="1:88" ht="15" customHeight="1">
      <c r="A57" s="39">
        <v>55</v>
      </c>
      <c r="B57" s="40" t="s">
        <v>436</v>
      </c>
      <c r="C57" s="40" t="s">
        <v>853</v>
      </c>
      <c r="D57" s="1">
        <v>2023</v>
      </c>
      <c r="E57" s="54">
        <v>83594</v>
      </c>
      <c r="F57" s="1" t="s">
        <v>404</v>
      </c>
      <c r="G57" s="30" t="s">
        <v>854</v>
      </c>
      <c r="H57" s="41" t="s">
        <v>855</v>
      </c>
      <c r="I57" s="7" t="s">
        <v>59</v>
      </c>
      <c r="J57" s="7" t="s">
        <v>392</v>
      </c>
      <c r="K57" s="2" t="s">
        <v>60</v>
      </c>
      <c r="L57" s="1" t="s">
        <v>490</v>
      </c>
      <c r="M57" s="30" t="s">
        <v>811</v>
      </c>
      <c r="N57" s="1" t="s">
        <v>74</v>
      </c>
      <c r="O57" s="1">
        <v>2198</v>
      </c>
      <c r="P57" s="1" t="s">
        <v>61</v>
      </c>
      <c r="Q57" s="1">
        <v>57</v>
      </c>
      <c r="R57" s="1" t="s">
        <v>395</v>
      </c>
      <c r="S57" s="30">
        <v>79436634</v>
      </c>
      <c r="T57" s="30">
        <v>9</v>
      </c>
      <c r="U57" s="249" t="s">
        <v>114</v>
      </c>
      <c r="V57" s="30">
        <v>55</v>
      </c>
      <c r="W57" s="1" t="s">
        <v>62</v>
      </c>
      <c r="X57" s="1" t="s">
        <v>431</v>
      </c>
      <c r="Y57" s="30" t="s">
        <v>856</v>
      </c>
      <c r="Z57" s="30">
        <v>3134993798</v>
      </c>
      <c r="AA57" s="31" t="s">
        <v>857</v>
      </c>
      <c r="AB57" s="30" t="s">
        <v>730</v>
      </c>
      <c r="AC57" s="30" t="s">
        <v>433</v>
      </c>
      <c r="AD57" s="42" t="s">
        <v>66</v>
      </c>
      <c r="AE57" s="42" t="s">
        <v>858</v>
      </c>
      <c r="AF57" s="43">
        <v>45646</v>
      </c>
      <c r="AG57" s="47">
        <v>1</v>
      </c>
      <c r="AH57" s="193">
        <v>24450000</v>
      </c>
      <c r="AI57" s="193">
        <f t="shared" si="4"/>
        <v>4890000</v>
      </c>
      <c r="AJ57" s="210">
        <f t="shared" si="3"/>
        <v>163000</v>
      </c>
      <c r="AK57" s="67">
        <v>44945</v>
      </c>
      <c r="AL57" s="48">
        <v>44949</v>
      </c>
      <c r="AM57" s="289">
        <v>45099</v>
      </c>
      <c r="AN57" s="46">
        <v>5</v>
      </c>
      <c r="AO57" s="1">
        <v>150</v>
      </c>
      <c r="AP57" s="62">
        <v>321</v>
      </c>
      <c r="AQ57" s="48">
        <v>44943</v>
      </c>
      <c r="AR57" s="195">
        <v>220050000</v>
      </c>
      <c r="AS57" s="62">
        <v>397</v>
      </c>
      <c r="AT57" s="48">
        <v>44949</v>
      </c>
      <c r="AU57" s="195">
        <v>24450000</v>
      </c>
      <c r="AV57" s="49"/>
      <c r="AW57" s="49"/>
      <c r="AX57" s="49"/>
      <c r="AY57" s="50"/>
      <c r="AZ57" s="50"/>
      <c r="BA57" s="50"/>
      <c r="BB57" s="51"/>
      <c r="BC57" s="51"/>
      <c r="BD57" s="51"/>
      <c r="BE57" s="51"/>
      <c r="BF57" s="51"/>
      <c r="BG57" s="51"/>
      <c r="BH57" s="51"/>
      <c r="BI57" s="51"/>
      <c r="BJ57" s="51"/>
      <c r="BK57" s="51"/>
      <c r="BL57" s="447">
        <f t="shared" si="6"/>
        <v>24450000</v>
      </c>
      <c r="BM57" s="69"/>
      <c r="BN57" s="69"/>
      <c r="BO57" s="69"/>
      <c r="BP57" s="69"/>
      <c r="BQ57" s="52" t="s">
        <v>15</v>
      </c>
      <c r="BR57" s="52" t="s">
        <v>15</v>
      </c>
      <c r="BS57" s="52" t="s">
        <v>15</v>
      </c>
      <c r="BT57" s="52"/>
      <c r="BU57" s="14" t="s">
        <v>645</v>
      </c>
      <c r="BV57" s="15" t="s">
        <v>815</v>
      </c>
      <c r="BW57" s="54"/>
      <c r="BX57" s="54"/>
      <c r="BY57" s="1"/>
      <c r="BZ57" s="1"/>
      <c r="CA57" s="1"/>
      <c r="CB57" s="1"/>
      <c r="CC57" s="1"/>
      <c r="CD57" s="1">
        <v>1</v>
      </c>
      <c r="CE57" s="1">
        <v>1</v>
      </c>
      <c r="CF57" s="1" t="s">
        <v>620</v>
      </c>
      <c r="CG57" s="1" t="s">
        <v>23</v>
      </c>
      <c r="CH57" s="289">
        <f t="shared" si="8"/>
        <v>45099</v>
      </c>
      <c r="CI57" s="268" t="s">
        <v>859</v>
      </c>
    </row>
    <row r="58" spans="1:88" ht="14.25" customHeight="1">
      <c r="A58" s="39">
        <v>56</v>
      </c>
      <c r="B58" s="40" t="s">
        <v>692</v>
      </c>
      <c r="C58" s="40" t="s">
        <v>860</v>
      </c>
      <c r="D58" s="1">
        <v>2023</v>
      </c>
      <c r="E58" s="54">
        <v>83285</v>
      </c>
      <c r="F58" s="1" t="s">
        <v>404</v>
      </c>
      <c r="G58" s="30" t="s">
        <v>861</v>
      </c>
      <c r="H58" s="41" t="s">
        <v>862</v>
      </c>
      <c r="I58" s="7" t="s">
        <v>59</v>
      </c>
      <c r="J58" s="7" t="s">
        <v>392</v>
      </c>
      <c r="K58" s="2" t="s">
        <v>60</v>
      </c>
      <c r="L58" s="1" t="s">
        <v>567</v>
      </c>
      <c r="M58" s="30" t="s">
        <v>863</v>
      </c>
      <c r="N58" s="1" t="s">
        <v>74</v>
      </c>
      <c r="O58" s="1">
        <v>2198</v>
      </c>
      <c r="P58" s="1" t="s">
        <v>61</v>
      </c>
      <c r="Q58" s="1">
        <v>57</v>
      </c>
      <c r="R58" s="1" t="s">
        <v>395</v>
      </c>
      <c r="S58" s="30">
        <v>1013636599</v>
      </c>
      <c r="T58" s="30">
        <v>8</v>
      </c>
      <c r="U58" s="249" t="s">
        <v>213</v>
      </c>
      <c r="V58" s="30">
        <v>30</v>
      </c>
      <c r="W58" s="1" t="s">
        <v>62</v>
      </c>
      <c r="X58" s="1" t="s">
        <v>396</v>
      </c>
      <c r="Y58" s="30" t="s">
        <v>864</v>
      </c>
      <c r="Z58" s="30">
        <v>6016591458</v>
      </c>
      <c r="AA58" s="31" t="s">
        <v>214</v>
      </c>
      <c r="AB58" s="30" t="s">
        <v>398</v>
      </c>
      <c r="AC58" s="30" t="s">
        <v>412</v>
      </c>
      <c r="AD58" s="42" t="s">
        <v>66</v>
      </c>
      <c r="AE58" s="42" t="s">
        <v>865</v>
      </c>
      <c r="AF58" s="43">
        <v>45322</v>
      </c>
      <c r="AG58" s="47">
        <v>3</v>
      </c>
      <c r="AH58" s="193">
        <v>29340000</v>
      </c>
      <c r="AI58" s="193">
        <f t="shared" si="4"/>
        <v>4890000</v>
      </c>
      <c r="AJ58" s="210">
        <f t="shared" si="3"/>
        <v>163000</v>
      </c>
      <c r="AK58" s="67">
        <v>44945</v>
      </c>
      <c r="AL58" s="48">
        <v>44949</v>
      </c>
      <c r="AM58" s="290">
        <v>45129</v>
      </c>
      <c r="AN58" s="46">
        <v>6</v>
      </c>
      <c r="AO58" s="1">
        <v>180</v>
      </c>
      <c r="AP58" s="62">
        <v>343</v>
      </c>
      <c r="AQ58" s="48">
        <v>44945</v>
      </c>
      <c r="AR58" s="195">
        <v>29340000</v>
      </c>
      <c r="AS58" s="62">
        <v>385</v>
      </c>
      <c r="AT58" s="48">
        <v>44946</v>
      </c>
      <c r="AU58" s="195">
        <v>29340000</v>
      </c>
      <c r="AV58" s="49"/>
      <c r="AW58" s="49"/>
      <c r="AX58" s="49"/>
      <c r="AY58" s="50"/>
      <c r="AZ58" s="50"/>
      <c r="BA58" s="50"/>
      <c r="BB58" s="51"/>
      <c r="BC58" s="51"/>
      <c r="BD58" s="51"/>
      <c r="BE58" s="51"/>
      <c r="BF58" s="51"/>
      <c r="BG58" s="51"/>
      <c r="BH58" s="51"/>
      <c r="BI58" s="51"/>
      <c r="BJ58" s="51"/>
      <c r="BK58" s="51"/>
      <c r="BL58" s="447">
        <f t="shared" si="6"/>
        <v>29340000</v>
      </c>
      <c r="BM58" s="69"/>
      <c r="BN58" s="69"/>
      <c r="BO58" s="69"/>
      <c r="BP58" s="69"/>
      <c r="BQ58" s="52" t="s">
        <v>15</v>
      </c>
      <c r="BR58" s="52" t="s">
        <v>15</v>
      </c>
      <c r="BS58" s="52" t="s">
        <v>15</v>
      </c>
      <c r="BT58" s="52"/>
      <c r="BU58" s="9" t="s">
        <v>571</v>
      </c>
      <c r="BV58" s="15">
        <v>20236520000613</v>
      </c>
      <c r="BW58" s="54"/>
      <c r="BX58" s="54"/>
      <c r="BY58" s="1"/>
      <c r="BZ58" s="1"/>
      <c r="CA58" s="1"/>
      <c r="CB58" s="1"/>
      <c r="CC58" s="1"/>
      <c r="CD58" s="1">
        <v>1</v>
      </c>
      <c r="CE58" s="1">
        <v>1</v>
      </c>
      <c r="CF58" s="1" t="s">
        <v>620</v>
      </c>
      <c r="CG58" s="1" t="s">
        <v>23</v>
      </c>
      <c r="CH58" s="289">
        <f t="shared" si="8"/>
        <v>45129</v>
      </c>
      <c r="CI58" s="267" t="s">
        <v>21</v>
      </c>
    </row>
    <row r="59" spans="1:88" ht="15" customHeight="1">
      <c r="A59" s="39">
        <v>57</v>
      </c>
      <c r="B59" s="40" t="s">
        <v>479</v>
      </c>
      <c r="C59" s="40" t="s">
        <v>866</v>
      </c>
      <c r="D59" s="1">
        <v>2023</v>
      </c>
      <c r="E59" s="54">
        <v>83305</v>
      </c>
      <c r="F59" s="1" t="s">
        <v>404</v>
      </c>
      <c r="G59" s="30" t="s">
        <v>867</v>
      </c>
      <c r="H59" s="41" t="s">
        <v>868</v>
      </c>
      <c r="I59" s="7" t="s">
        <v>59</v>
      </c>
      <c r="J59" s="7" t="s">
        <v>392</v>
      </c>
      <c r="K59" s="2" t="s">
        <v>60</v>
      </c>
      <c r="L59" s="1" t="s">
        <v>483</v>
      </c>
      <c r="M59" s="30" t="s">
        <v>869</v>
      </c>
      <c r="N59" s="1" t="s">
        <v>152</v>
      </c>
      <c r="O59" s="47">
        <v>2186</v>
      </c>
      <c r="P59" s="47" t="s">
        <v>61</v>
      </c>
      <c r="Q59" s="1">
        <v>49</v>
      </c>
      <c r="R59" s="1" t="s">
        <v>395</v>
      </c>
      <c r="S59" s="30">
        <v>1117510903</v>
      </c>
      <c r="T59" s="30">
        <v>1</v>
      </c>
      <c r="U59" s="252" t="s">
        <v>870</v>
      </c>
      <c r="V59" s="30">
        <v>34</v>
      </c>
      <c r="W59" s="1" t="s">
        <v>62</v>
      </c>
      <c r="X59" s="1" t="s">
        <v>396</v>
      </c>
      <c r="Y59" s="30" t="s">
        <v>871</v>
      </c>
      <c r="Z59" s="30">
        <v>3144000820</v>
      </c>
      <c r="AA59" s="30" t="s">
        <v>872</v>
      </c>
      <c r="AB59" s="30" t="s">
        <v>411</v>
      </c>
      <c r="AC59" s="30" t="s">
        <v>433</v>
      </c>
      <c r="AD59" s="42" t="s">
        <v>66</v>
      </c>
      <c r="AE59" s="42">
        <v>3540243</v>
      </c>
      <c r="AF59" s="43">
        <v>45322</v>
      </c>
      <c r="AG59" s="47">
        <v>1</v>
      </c>
      <c r="AH59" s="193">
        <v>39600000</v>
      </c>
      <c r="AI59" s="193">
        <f t="shared" si="4"/>
        <v>6600000</v>
      </c>
      <c r="AJ59" s="210">
        <f t="shared" si="3"/>
        <v>220000</v>
      </c>
      <c r="AK59" s="67">
        <v>44946</v>
      </c>
      <c r="AL59" s="48">
        <v>44950</v>
      </c>
      <c r="AM59" s="289">
        <v>45130</v>
      </c>
      <c r="AN59" s="46">
        <v>6</v>
      </c>
      <c r="AO59" s="1">
        <v>180</v>
      </c>
      <c r="AP59" s="62">
        <v>2</v>
      </c>
      <c r="AQ59" s="48">
        <v>44936</v>
      </c>
      <c r="AR59" s="195">
        <v>145200000</v>
      </c>
      <c r="AS59" s="62">
        <v>390</v>
      </c>
      <c r="AT59" s="48">
        <v>44946</v>
      </c>
      <c r="AU59" s="195">
        <v>39600000</v>
      </c>
      <c r="AV59" s="49"/>
      <c r="AW59" s="49"/>
      <c r="AX59" s="49"/>
      <c r="AY59" s="50"/>
      <c r="AZ59" s="50"/>
      <c r="BA59" s="50"/>
      <c r="BB59" s="51"/>
      <c r="BC59" s="51"/>
      <c r="BD59" s="51"/>
      <c r="BE59" s="51"/>
      <c r="BF59" s="51"/>
      <c r="BG59" s="51"/>
      <c r="BH59" s="51"/>
      <c r="BI59" s="51"/>
      <c r="BJ59" s="51"/>
      <c r="BK59" s="51"/>
      <c r="BL59" s="447">
        <f t="shared" si="6"/>
        <v>39600000</v>
      </c>
      <c r="BM59" s="69"/>
      <c r="BN59" s="69"/>
      <c r="BO59" s="69"/>
      <c r="BP59" s="69"/>
      <c r="BQ59" s="52" t="s">
        <v>15</v>
      </c>
      <c r="BR59" s="52" t="s">
        <v>15</v>
      </c>
      <c r="BS59" s="52" t="s">
        <v>15</v>
      </c>
      <c r="BT59" s="52"/>
      <c r="BU59" s="9" t="s">
        <v>486</v>
      </c>
      <c r="BV59" s="15">
        <v>20236520000343</v>
      </c>
      <c r="BW59" s="54"/>
      <c r="BX59" s="54"/>
      <c r="BY59" s="1"/>
      <c r="BZ59" s="1"/>
      <c r="CA59" s="1"/>
      <c r="CB59" s="1"/>
      <c r="CC59" s="1"/>
      <c r="CD59" s="1">
        <v>1</v>
      </c>
      <c r="CE59" s="1">
        <v>1</v>
      </c>
      <c r="CF59" s="1" t="s">
        <v>620</v>
      </c>
      <c r="CG59" s="1" t="s">
        <v>23</v>
      </c>
      <c r="CH59" s="289">
        <v>45130</v>
      </c>
      <c r="CI59" s="267" t="s">
        <v>21</v>
      </c>
    </row>
    <row r="60" spans="1:88" ht="15.75" customHeight="1">
      <c r="A60" s="39">
        <v>58</v>
      </c>
      <c r="B60" s="40" t="s">
        <v>479</v>
      </c>
      <c r="C60" s="40" t="s">
        <v>873</v>
      </c>
      <c r="D60" s="1">
        <v>2023</v>
      </c>
      <c r="E60" s="54">
        <v>83304</v>
      </c>
      <c r="F60" s="1" t="s">
        <v>404</v>
      </c>
      <c r="G60" s="30" t="s">
        <v>874</v>
      </c>
      <c r="H60" s="41" t="s">
        <v>875</v>
      </c>
      <c r="I60" s="7" t="s">
        <v>59</v>
      </c>
      <c r="J60" s="7" t="s">
        <v>392</v>
      </c>
      <c r="K60" s="2" t="s">
        <v>60</v>
      </c>
      <c r="L60" s="1" t="s">
        <v>483</v>
      </c>
      <c r="M60" s="30" t="s">
        <v>154</v>
      </c>
      <c r="N60" s="47" t="s">
        <v>876</v>
      </c>
      <c r="O60" s="47">
        <v>2207</v>
      </c>
      <c r="P60" s="47" t="s">
        <v>61</v>
      </c>
      <c r="Q60" s="1">
        <v>33</v>
      </c>
      <c r="R60" s="1" t="s">
        <v>395</v>
      </c>
      <c r="S60" s="30">
        <v>19272504</v>
      </c>
      <c r="T60" s="30">
        <v>6</v>
      </c>
      <c r="U60" s="249" t="s">
        <v>156</v>
      </c>
      <c r="V60" s="30">
        <v>67</v>
      </c>
      <c r="W60" s="1" t="s">
        <v>62</v>
      </c>
      <c r="X60" s="1" t="s">
        <v>431</v>
      </c>
      <c r="Y60" s="30" t="s">
        <v>877</v>
      </c>
      <c r="Z60" s="30">
        <v>3184180885</v>
      </c>
      <c r="AA60" s="31" t="s">
        <v>157</v>
      </c>
      <c r="AB60" s="30" t="s">
        <v>398</v>
      </c>
      <c r="AC60" s="30" t="s">
        <v>878</v>
      </c>
      <c r="AD60" s="42" t="s">
        <v>66</v>
      </c>
      <c r="AE60" s="42" t="s">
        <v>879</v>
      </c>
      <c r="AF60" s="43">
        <v>45313</v>
      </c>
      <c r="AG60" s="47">
        <v>1</v>
      </c>
      <c r="AH60" s="193">
        <v>29340000</v>
      </c>
      <c r="AI60" s="193">
        <f t="shared" si="4"/>
        <v>4890000</v>
      </c>
      <c r="AJ60" s="210">
        <f t="shared" si="3"/>
        <v>163000</v>
      </c>
      <c r="AK60" s="67">
        <v>44946</v>
      </c>
      <c r="AL60" s="48">
        <v>44949</v>
      </c>
      <c r="AM60" s="290">
        <v>45129</v>
      </c>
      <c r="AN60" s="46">
        <v>6</v>
      </c>
      <c r="AO60" s="1">
        <v>180</v>
      </c>
      <c r="AP60" s="62">
        <v>9</v>
      </c>
      <c r="AQ60" s="48">
        <v>44936</v>
      </c>
      <c r="AR60" s="195">
        <v>88020000</v>
      </c>
      <c r="AS60" s="62">
        <v>389</v>
      </c>
      <c r="AT60" s="48">
        <v>44946</v>
      </c>
      <c r="AU60" s="195">
        <v>29340000</v>
      </c>
      <c r="AV60" s="49"/>
      <c r="AW60" s="49"/>
      <c r="AX60" s="49"/>
      <c r="AY60" s="50"/>
      <c r="AZ60" s="50"/>
      <c r="BA60" s="50"/>
      <c r="BB60" s="51"/>
      <c r="BC60" s="51"/>
      <c r="BD60" s="51"/>
      <c r="BE60" s="51"/>
      <c r="BF60" s="51"/>
      <c r="BG60" s="51"/>
      <c r="BH60" s="51"/>
      <c r="BI60" s="51"/>
      <c r="BJ60" s="51"/>
      <c r="BK60" s="51"/>
      <c r="BL60" s="447">
        <f t="shared" si="6"/>
        <v>29340000</v>
      </c>
      <c r="BM60" s="69"/>
      <c r="BN60" s="69"/>
      <c r="BO60" s="69"/>
      <c r="BP60" s="69"/>
      <c r="BQ60" s="52" t="s">
        <v>15</v>
      </c>
      <c r="BR60" s="52" t="s">
        <v>15</v>
      </c>
      <c r="BS60" s="52" t="s">
        <v>15</v>
      </c>
      <c r="BT60" s="52"/>
      <c r="BU60" s="9" t="s">
        <v>486</v>
      </c>
      <c r="BV60" s="15">
        <v>20236520000343</v>
      </c>
      <c r="BW60" s="54"/>
      <c r="BX60" s="54"/>
      <c r="BY60" s="1"/>
      <c r="BZ60" s="1"/>
      <c r="CA60" s="1"/>
      <c r="CB60" s="1"/>
      <c r="CC60" s="1"/>
      <c r="CD60" s="1">
        <v>1</v>
      </c>
      <c r="CE60" s="1">
        <v>1</v>
      </c>
      <c r="CF60" s="1" t="s">
        <v>620</v>
      </c>
      <c r="CG60" s="1" t="s">
        <v>23</v>
      </c>
      <c r="CH60" s="289">
        <f t="shared" ref="CH60:CH72" si="9">AM60</f>
        <v>45129</v>
      </c>
      <c r="CI60" s="267" t="s">
        <v>21</v>
      </c>
    </row>
    <row r="61" spans="1:88" ht="17.25" customHeight="1">
      <c r="A61" s="39">
        <v>59</v>
      </c>
      <c r="B61" s="40" t="s">
        <v>692</v>
      </c>
      <c r="C61" s="40" t="s">
        <v>880</v>
      </c>
      <c r="D61" s="1">
        <v>2023</v>
      </c>
      <c r="E61" s="54">
        <v>83389</v>
      </c>
      <c r="F61" s="1" t="s">
        <v>404</v>
      </c>
      <c r="G61" s="30" t="s">
        <v>881</v>
      </c>
      <c r="H61" s="41" t="s">
        <v>882</v>
      </c>
      <c r="I61" s="7" t="s">
        <v>59</v>
      </c>
      <c r="J61" s="7" t="s">
        <v>407</v>
      </c>
      <c r="K61" s="2" t="s">
        <v>60</v>
      </c>
      <c r="L61" s="1" t="s">
        <v>759</v>
      </c>
      <c r="M61" s="30" t="s">
        <v>218</v>
      </c>
      <c r="N61" s="47" t="s">
        <v>883</v>
      </c>
      <c r="O61" s="47">
        <v>2189</v>
      </c>
      <c r="P61" s="47" t="s">
        <v>61</v>
      </c>
      <c r="Q61" s="1">
        <v>57</v>
      </c>
      <c r="R61" s="1" t="s">
        <v>395</v>
      </c>
      <c r="S61" s="30">
        <v>19425371</v>
      </c>
      <c r="T61" s="30">
        <v>1</v>
      </c>
      <c r="U61" s="248" t="s">
        <v>277</v>
      </c>
      <c r="V61" s="40">
        <v>62</v>
      </c>
      <c r="W61" s="1" t="s">
        <v>62</v>
      </c>
      <c r="X61" s="1" t="s">
        <v>431</v>
      </c>
      <c r="Y61" s="30" t="s">
        <v>278</v>
      </c>
      <c r="Z61" s="30">
        <v>3144716476</v>
      </c>
      <c r="AA61" s="31" t="s">
        <v>279</v>
      </c>
      <c r="AB61" s="30" t="s">
        <v>411</v>
      </c>
      <c r="AC61" s="30" t="s">
        <v>412</v>
      </c>
      <c r="AD61" s="42" t="s">
        <v>884</v>
      </c>
      <c r="AE61" s="42" t="s">
        <v>885</v>
      </c>
      <c r="AF61" s="43">
        <v>45322</v>
      </c>
      <c r="AG61" s="47">
        <v>5</v>
      </c>
      <c r="AH61" s="193">
        <v>15300000</v>
      </c>
      <c r="AI61" s="193">
        <f t="shared" si="4"/>
        <v>2550000</v>
      </c>
      <c r="AJ61" s="210">
        <f t="shared" si="3"/>
        <v>85000</v>
      </c>
      <c r="AK61" s="67">
        <v>44945</v>
      </c>
      <c r="AL61" s="48">
        <v>44949</v>
      </c>
      <c r="AM61" s="290">
        <v>45129</v>
      </c>
      <c r="AN61" s="46">
        <v>6</v>
      </c>
      <c r="AO61" s="1">
        <v>180</v>
      </c>
      <c r="AP61" s="62">
        <v>20</v>
      </c>
      <c r="AQ61" s="48">
        <v>44939</v>
      </c>
      <c r="AR61" s="195">
        <v>107100000</v>
      </c>
      <c r="AS61" s="62">
        <v>387</v>
      </c>
      <c r="AT61" s="48">
        <v>44946</v>
      </c>
      <c r="AU61" s="195">
        <v>15300000</v>
      </c>
      <c r="AV61" s="49"/>
      <c r="AW61" s="49"/>
      <c r="AX61" s="49"/>
      <c r="AY61" s="50"/>
      <c r="AZ61" s="50"/>
      <c r="BA61" s="50"/>
      <c r="BB61" s="51"/>
      <c r="BC61" s="51"/>
      <c r="BD61" s="51"/>
      <c r="BE61" s="51"/>
      <c r="BF61" s="51"/>
      <c r="BG61" s="51"/>
      <c r="BH61" s="51"/>
      <c r="BI61" s="51"/>
      <c r="BJ61" s="51"/>
      <c r="BK61" s="51"/>
      <c r="BL61" s="447">
        <f t="shared" si="6"/>
        <v>15300000</v>
      </c>
      <c r="BM61" s="69"/>
      <c r="BN61" s="69"/>
      <c r="BO61" s="69"/>
      <c r="BP61" s="69"/>
      <c r="BQ61" s="52" t="s">
        <v>15</v>
      </c>
      <c r="BR61" s="52" t="s">
        <v>15</v>
      </c>
      <c r="BS61" s="52" t="s">
        <v>15</v>
      </c>
      <c r="BT61" s="52"/>
      <c r="BU61" s="9" t="s">
        <v>886</v>
      </c>
      <c r="BV61" s="15">
        <v>20236520000833</v>
      </c>
      <c r="BW61" s="54"/>
      <c r="BX61" s="54"/>
      <c r="BY61" s="1"/>
      <c r="BZ61" s="1"/>
      <c r="CA61" s="1"/>
      <c r="CB61" s="1"/>
      <c r="CC61" s="1"/>
      <c r="CD61" s="1">
        <v>1</v>
      </c>
      <c r="CE61" s="1">
        <v>1</v>
      </c>
      <c r="CF61" s="1" t="s">
        <v>620</v>
      </c>
      <c r="CG61" s="1" t="s">
        <v>23</v>
      </c>
      <c r="CH61" s="289">
        <f t="shared" si="9"/>
        <v>45129</v>
      </c>
      <c r="CI61" s="267" t="s">
        <v>21</v>
      </c>
      <c r="CJ61" s="291" t="s">
        <v>314</v>
      </c>
    </row>
    <row r="62" spans="1:88" ht="12" customHeight="1">
      <c r="A62" s="39">
        <v>60</v>
      </c>
      <c r="B62" s="40" t="s">
        <v>692</v>
      </c>
      <c r="C62" s="40" t="s">
        <v>887</v>
      </c>
      <c r="D62" s="1">
        <v>2023</v>
      </c>
      <c r="E62" s="54">
        <v>84984</v>
      </c>
      <c r="F62" s="1" t="s">
        <v>404</v>
      </c>
      <c r="G62" s="30" t="s">
        <v>888</v>
      </c>
      <c r="H62" s="41" t="s">
        <v>889</v>
      </c>
      <c r="I62" s="7" t="s">
        <v>59</v>
      </c>
      <c r="J62" s="7" t="s">
        <v>392</v>
      </c>
      <c r="K62" s="2" t="s">
        <v>60</v>
      </c>
      <c r="L62" s="1" t="s">
        <v>805</v>
      </c>
      <c r="M62" s="30" t="s">
        <v>890</v>
      </c>
      <c r="N62" s="47" t="s">
        <v>883</v>
      </c>
      <c r="O62" s="47">
        <v>2189</v>
      </c>
      <c r="P62" s="47" t="s">
        <v>61</v>
      </c>
      <c r="Q62" s="1">
        <v>57</v>
      </c>
      <c r="R62" s="1" t="s">
        <v>395</v>
      </c>
      <c r="S62" s="30">
        <v>1026575400</v>
      </c>
      <c r="T62" s="30">
        <v>6</v>
      </c>
      <c r="U62" s="249" t="s">
        <v>273</v>
      </c>
      <c r="V62" s="30">
        <v>30</v>
      </c>
      <c r="W62" s="1" t="s">
        <v>62</v>
      </c>
      <c r="X62" s="1" t="s">
        <v>431</v>
      </c>
      <c r="Y62" s="30" t="s">
        <v>891</v>
      </c>
      <c r="Z62" s="30">
        <v>7175598</v>
      </c>
      <c r="AA62" s="313" t="s">
        <v>274</v>
      </c>
      <c r="AB62" s="30" t="s">
        <v>411</v>
      </c>
      <c r="AC62" s="30" t="s">
        <v>562</v>
      </c>
      <c r="AD62" s="42" t="s">
        <v>183</v>
      </c>
      <c r="AE62" s="42">
        <v>100016265</v>
      </c>
      <c r="AF62" s="43">
        <v>45501</v>
      </c>
      <c r="AG62" s="47">
        <v>1</v>
      </c>
      <c r="AH62" s="193">
        <v>29340000</v>
      </c>
      <c r="AI62" s="193">
        <f t="shared" si="4"/>
        <v>4890000</v>
      </c>
      <c r="AJ62" s="210">
        <f t="shared" si="3"/>
        <v>163000</v>
      </c>
      <c r="AK62" s="67">
        <v>44945</v>
      </c>
      <c r="AL62" s="48">
        <v>44946</v>
      </c>
      <c r="AM62" s="290">
        <v>45126</v>
      </c>
      <c r="AN62" s="46">
        <v>6</v>
      </c>
      <c r="AO62" s="1">
        <v>180</v>
      </c>
      <c r="AP62" s="62">
        <v>345</v>
      </c>
      <c r="AQ62" s="48">
        <v>44945</v>
      </c>
      <c r="AR62" s="195">
        <v>58680000</v>
      </c>
      <c r="AS62" s="62">
        <v>388</v>
      </c>
      <c r="AT62" s="48">
        <v>44946</v>
      </c>
      <c r="AU62" s="195">
        <v>29340000</v>
      </c>
      <c r="AV62" s="49"/>
      <c r="AW62" s="49"/>
      <c r="AX62" s="49"/>
      <c r="AY62" s="50"/>
      <c r="AZ62" s="50"/>
      <c r="BA62" s="50"/>
      <c r="BB62" s="51"/>
      <c r="BC62" s="51"/>
      <c r="BD62" s="51"/>
      <c r="BE62" s="51"/>
      <c r="BF62" s="51"/>
      <c r="BG62" s="51"/>
      <c r="BH62" s="51"/>
      <c r="BI62" s="51"/>
      <c r="BJ62" s="51"/>
      <c r="BK62" s="51"/>
      <c r="BL62" s="447">
        <f t="shared" si="6"/>
        <v>29340000</v>
      </c>
      <c r="BM62" s="69"/>
      <c r="BN62" s="69"/>
      <c r="BO62" s="69"/>
      <c r="BP62" s="69"/>
      <c r="BQ62" s="52" t="s">
        <v>15</v>
      </c>
      <c r="BR62" s="52" t="s">
        <v>15</v>
      </c>
      <c r="BS62" s="52" t="s">
        <v>15</v>
      </c>
      <c r="BT62" s="52"/>
      <c r="BU62" s="9" t="s">
        <v>886</v>
      </c>
      <c r="BV62" s="15">
        <v>20236520000833</v>
      </c>
      <c r="BW62" s="54"/>
      <c r="BX62" s="54"/>
      <c r="BY62" s="1"/>
      <c r="BZ62" s="1"/>
      <c r="CA62" s="1"/>
      <c r="CB62" s="1"/>
      <c r="CC62" s="1"/>
      <c r="CD62" s="1">
        <v>1</v>
      </c>
      <c r="CE62" s="1">
        <v>1</v>
      </c>
      <c r="CF62" s="1" t="s">
        <v>23</v>
      </c>
      <c r="CG62" s="1" t="s">
        <v>23</v>
      </c>
      <c r="CH62" s="289">
        <f t="shared" si="9"/>
        <v>45126</v>
      </c>
      <c r="CI62" s="267" t="s">
        <v>21</v>
      </c>
    </row>
    <row r="63" spans="1:88" ht="16.5" customHeight="1">
      <c r="A63" s="39">
        <v>61</v>
      </c>
      <c r="B63" s="40" t="s">
        <v>692</v>
      </c>
      <c r="C63" s="40" t="s">
        <v>892</v>
      </c>
      <c r="D63" s="1">
        <v>2023</v>
      </c>
      <c r="E63" s="54">
        <v>84984</v>
      </c>
      <c r="F63" s="1" t="s">
        <v>404</v>
      </c>
      <c r="G63" s="30" t="s">
        <v>893</v>
      </c>
      <c r="H63" s="31" t="s">
        <v>894</v>
      </c>
      <c r="I63" s="7" t="s">
        <v>59</v>
      </c>
      <c r="J63" s="7" t="s">
        <v>392</v>
      </c>
      <c r="K63" s="2" t="s">
        <v>60</v>
      </c>
      <c r="L63" s="1" t="s">
        <v>805</v>
      </c>
      <c r="M63" s="30" t="s">
        <v>890</v>
      </c>
      <c r="N63" s="47" t="s">
        <v>883</v>
      </c>
      <c r="O63" s="47">
        <v>2189</v>
      </c>
      <c r="P63" s="47" t="s">
        <v>61</v>
      </c>
      <c r="Q63" s="1">
        <v>57</v>
      </c>
      <c r="R63" s="1" t="s">
        <v>395</v>
      </c>
      <c r="S63" s="30">
        <v>13702988</v>
      </c>
      <c r="T63" s="30">
        <v>1</v>
      </c>
      <c r="U63" s="249" t="s">
        <v>287</v>
      </c>
      <c r="V63" s="30">
        <v>44</v>
      </c>
      <c r="W63" s="1" t="s">
        <v>62</v>
      </c>
      <c r="X63" s="1" t="s">
        <v>431</v>
      </c>
      <c r="Y63" s="30" t="s">
        <v>895</v>
      </c>
      <c r="Z63" s="30" t="s">
        <v>896</v>
      </c>
      <c r="AA63" s="31" t="s">
        <v>897</v>
      </c>
      <c r="AB63" s="30" t="s">
        <v>411</v>
      </c>
      <c r="AC63" s="30" t="s">
        <v>898</v>
      </c>
      <c r="AD63" s="42" t="s">
        <v>183</v>
      </c>
      <c r="AE63" s="42">
        <v>100024510</v>
      </c>
      <c r="AF63" s="43">
        <v>45321</v>
      </c>
      <c r="AG63" s="47">
        <v>5</v>
      </c>
      <c r="AH63" s="193">
        <v>29340000</v>
      </c>
      <c r="AI63" s="193">
        <f t="shared" si="4"/>
        <v>4890000</v>
      </c>
      <c r="AJ63" s="210">
        <f t="shared" si="3"/>
        <v>163000</v>
      </c>
      <c r="AK63" s="67">
        <v>44946</v>
      </c>
      <c r="AL63" s="48">
        <v>44949</v>
      </c>
      <c r="AM63" s="290">
        <v>45129</v>
      </c>
      <c r="AN63" s="46">
        <v>6</v>
      </c>
      <c r="AO63" s="1">
        <v>180</v>
      </c>
      <c r="AP63" s="62">
        <v>345</v>
      </c>
      <c r="AQ63" s="48">
        <v>44945</v>
      </c>
      <c r="AR63" s="195">
        <v>58680000</v>
      </c>
      <c r="AS63" s="62">
        <v>403</v>
      </c>
      <c r="AT63" s="48">
        <v>44949</v>
      </c>
      <c r="AU63" s="195">
        <v>29340000</v>
      </c>
      <c r="AV63" s="49"/>
      <c r="AW63" s="49"/>
      <c r="AX63" s="49"/>
      <c r="AY63" s="50"/>
      <c r="AZ63" s="50"/>
      <c r="BA63" s="50"/>
      <c r="BB63" s="51"/>
      <c r="BC63" s="51"/>
      <c r="BD63" s="51"/>
      <c r="BE63" s="51"/>
      <c r="BF63" s="51"/>
      <c r="BG63" s="51"/>
      <c r="BH63" s="51"/>
      <c r="BI63" s="51"/>
      <c r="BJ63" s="51"/>
      <c r="BK63" s="51"/>
      <c r="BL63" s="447">
        <f t="shared" si="6"/>
        <v>29340000</v>
      </c>
      <c r="BM63" s="69"/>
      <c r="BN63" s="69"/>
      <c r="BO63" s="69"/>
      <c r="BP63" s="69"/>
      <c r="BQ63" s="52" t="s">
        <v>15</v>
      </c>
      <c r="BR63" s="52" t="s">
        <v>15</v>
      </c>
      <c r="BS63" s="52" t="s">
        <v>15</v>
      </c>
      <c r="BT63" s="52"/>
      <c r="BU63" s="9" t="s">
        <v>886</v>
      </c>
      <c r="BV63" s="15">
        <v>20236520000833</v>
      </c>
      <c r="BW63" s="54"/>
      <c r="BX63" s="54"/>
      <c r="BY63" s="1"/>
      <c r="BZ63" s="1"/>
      <c r="CA63" s="1"/>
      <c r="CB63" s="1"/>
      <c r="CC63" s="1"/>
      <c r="CD63" s="1">
        <v>1</v>
      </c>
      <c r="CE63" s="1">
        <v>1</v>
      </c>
      <c r="CF63" s="1" t="s">
        <v>23</v>
      </c>
      <c r="CG63" s="1" t="s">
        <v>23</v>
      </c>
      <c r="CH63" s="289">
        <f t="shared" si="9"/>
        <v>45129</v>
      </c>
      <c r="CI63" s="267" t="s">
        <v>21</v>
      </c>
    </row>
    <row r="64" spans="1:88" ht="16.5" customHeight="1">
      <c r="A64" s="39">
        <v>62</v>
      </c>
      <c r="B64" s="40" t="s">
        <v>199</v>
      </c>
      <c r="C64" s="40" t="s">
        <v>899</v>
      </c>
      <c r="D64" s="1">
        <v>2023</v>
      </c>
      <c r="E64" s="54">
        <v>83594</v>
      </c>
      <c r="F64" s="1" t="s">
        <v>404</v>
      </c>
      <c r="G64" s="30" t="s">
        <v>900</v>
      </c>
      <c r="H64" s="31" t="s">
        <v>901</v>
      </c>
      <c r="I64" s="7" t="s">
        <v>59</v>
      </c>
      <c r="J64" s="7" t="s">
        <v>392</v>
      </c>
      <c r="K64" s="2" t="s">
        <v>60</v>
      </c>
      <c r="L64" s="1" t="s">
        <v>490</v>
      </c>
      <c r="M64" s="40" t="s">
        <v>729</v>
      </c>
      <c r="N64" s="1" t="s">
        <v>74</v>
      </c>
      <c r="O64" s="1">
        <v>2198</v>
      </c>
      <c r="P64" s="1" t="s">
        <v>61</v>
      </c>
      <c r="Q64" s="1">
        <v>57</v>
      </c>
      <c r="R64" s="1" t="s">
        <v>395</v>
      </c>
      <c r="S64" s="30">
        <v>52861828</v>
      </c>
      <c r="T64" s="30">
        <v>4</v>
      </c>
      <c r="U64" s="252" t="s">
        <v>902</v>
      </c>
      <c r="V64" s="30">
        <v>39</v>
      </c>
      <c r="W64" s="1" t="s">
        <v>62</v>
      </c>
      <c r="X64" s="1" t="s">
        <v>396</v>
      </c>
      <c r="Y64" s="30" t="s">
        <v>903</v>
      </c>
      <c r="Z64" s="30">
        <v>3178317655</v>
      </c>
      <c r="AA64" s="313" t="s">
        <v>227</v>
      </c>
      <c r="AB64" s="30" t="s">
        <v>518</v>
      </c>
      <c r="AC64" s="30" t="s">
        <v>433</v>
      </c>
      <c r="AD64" s="42" t="s">
        <v>183</v>
      </c>
      <c r="AE64" s="42">
        <v>100242881</v>
      </c>
      <c r="AF64" s="43">
        <v>45280</v>
      </c>
      <c r="AG64" s="47">
        <v>1</v>
      </c>
      <c r="AH64" s="193">
        <v>24450000</v>
      </c>
      <c r="AI64" s="193">
        <f t="shared" si="4"/>
        <v>4890000</v>
      </c>
      <c r="AJ64" s="210">
        <f t="shared" si="3"/>
        <v>163000</v>
      </c>
      <c r="AK64" s="67">
        <v>44946</v>
      </c>
      <c r="AL64" s="48">
        <v>44949</v>
      </c>
      <c r="AM64" s="289">
        <v>45099</v>
      </c>
      <c r="AN64" s="46">
        <v>5</v>
      </c>
      <c r="AO64" s="1">
        <v>150</v>
      </c>
      <c r="AP64" s="62">
        <v>333</v>
      </c>
      <c r="AQ64" s="48">
        <v>44944</v>
      </c>
      <c r="AR64" s="195">
        <v>31032000</v>
      </c>
      <c r="AS64" s="62">
        <v>401</v>
      </c>
      <c r="AT64" s="48">
        <v>44949</v>
      </c>
      <c r="AU64" s="195">
        <v>24450000</v>
      </c>
      <c r="AV64" s="49"/>
      <c r="AW64" s="49"/>
      <c r="AX64" s="49"/>
      <c r="AY64" s="50"/>
      <c r="AZ64" s="50"/>
      <c r="BA64" s="50"/>
      <c r="BB64" s="51"/>
      <c r="BC64" s="51"/>
      <c r="BD64" s="51"/>
      <c r="BE64" s="51"/>
      <c r="BF64" s="51"/>
      <c r="BG64" s="51"/>
      <c r="BH64" s="51"/>
      <c r="BI64" s="51"/>
      <c r="BJ64" s="51"/>
      <c r="BK64" s="51"/>
      <c r="BL64" s="447">
        <f t="shared" si="6"/>
        <v>24450000</v>
      </c>
      <c r="BM64" s="69"/>
      <c r="BN64" s="69"/>
      <c r="BO64" s="69"/>
      <c r="BP64" s="69"/>
      <c r="BQ64" s="52" t="s">
        <v>15</v>
      </c>
      <c r="BR64" s="52" t="s">
        <v>15</v>
      </c>
      <c r="BS64" s="52" t="s">
        <v>15</v>
      </c>
      <c r="BT64" s="52"/>
      <c r="BU64" s="14" t="s">
        <v>645</v>
      </c>
      <c r="BV64" s="15" t="s">
        <v>815</v>
      </c>
      <c r="BW64" s="54"/>
      <c r="BX64" s="54"/>
      <c r="BY64" s="1"/>
      <c r="BZ64" s="1"/>
      <c r="CA64" s="1"/>
      <c r="CB64" s="1"/>
      <c r="CC64" s="1"/>
      <c r="CD64" s="1">
        <v>1</v>
      </c>
      <c r="CE64" s="1">
        <v>1</v>
      </c>
      <c r="CF64" s="1" t="s">
        <v>23</v>
      </c>
      <c r="CG64" s="1" t="s">
        <v>23</v>
      </c>
      <c r="CH64" s="289">
        <f t="shared" si="9"/>
        <v>45099</v>
      </c>
      <c r="CI64" s="267" t="s">
        <v>21</v>
      </c>
    </row>
    <row r="65" spans="1:169" ht="18" customHeight="1">
      <c r="A65" s="39">
        <v>63</v>
      </c>
      <c r="B65" s="40" t="s">
        <v>212</v>
      </c>
      <c r="C65" s="40" t="s">
        <v>904</v>
      </c>
      <c r="D65" s="1">
        <v>2023</v>
      </c>
      <c r="E65" s="54">
        <v>85016</v>
      </c>
      <c r="F65" s="1" t="s">
        <v>404</v>
      </c>
      <c r="G65" s="30" t="s">
        <v>905</v>
      </c>
      <c r="H65" s="31" t="s">
        <v>906</v>
      </c>
      <c r="I65" s="7" t="s">
        <v>59</v>
      </c>
      <c r="J65" s="7" t="s">
        <v>407</v>
      </c>
      <c r="K65" s="2" t="s">
        <v>60</v>
      </c>
      <c r="L65" s="1" t="s">
        <v>907</v>
      </c>
      <c r="M65" s="30" t="s">
        <v>264</v>
      </c>
      <c r="N65" s="47" t="s">
        <v>883</v>
      </c>
      <c r="O65" s="47">
        <v>2189</v>
      </c>
      <c r="P65" s="47" t="s">
        <v>61</v>
      </c>
      <c r="Q65" s="1">
        <v>57</v>
      </c>
      <c r="R65" s="1" t="s">
        <v>395</v>
      </c>
      <c r="S65" s="30">
        <v>1013646511</v>
      </c>
      <c r="T65" s="30">
        <v>3</v>
      </c>
      <c r="U65" s="249" t="s">
        <v>137</v>
      </c>
      <c r="V65" s="30">
        <v>29</v>
      </c>
      <c r="W65" s="1" t="s">
        <v>62</v>
      </c>
      <c r="X65" s="1" t="s">
        <v>396</v>
      </c>
      <c r="Y65" s="30" t="s">
        <v>138</v>
      </c>
      <c r="Z65" s="30">
        <v>2020725</v>
      </c>
      <c r="AA65" s="31" t="s">
        <v>265</v>
      </c>
      <c r="AB65" s="30" t="s">
        <v>714</v>
      </c>
      <c r="AC65" s="30" t="s">
        <v>412</v>
      </c>
      <c r="AD65" s="42" t="s">
        <v>183</v>
      </c>
      <c r="AE65" s="42">
        <v>100016270</v>
      </c>
      <c r="AF65" s="43">
        <v>45330</v>
      </c>
      <c r="AG65" s="47">
        <v>5</v>
      </c>
      <c r="AH65" s="193">
        <v>15300000</v>
      </c>
      <c r="AI65" s="193">
        <f t="shared" si="4"/>
        <v>2550000</v>
      </c>
      <c r="AJ65" s="210">
        <f t="shared" si="3"/>
        <v>85000</v>
      </c>
      <c r="AK65" s="67">
        <v>44946</v>
      </c>
      <c r="AL65" s="48">
        <v>44950</v>
      </c>
      <c r="AM65" s="289">
        <v>45130</v>
      </c>
      <c r="AN65" s="46">
        <v>6</v>
      </c>
      <c r="AO65" s="1">
        <v>180</v>
      </c>
      <c r="AP65" s="62">
        <v>340</v>
      </c>
      <c r="AQ65" s="48">
        <v>44945</v>
      </c>
      <c r="AR65" s="195">
        <v>15300000</v>
      </c>
      <c r="AS65" s="62">
        <v>398</v>
      </c>
      <c r="AT65" s="48">
        <v>44949</v>
      </c>
      <c r="AU65" s="195">
        <v>15300000</v>
      </c>
      <c r="AV65" s="49"/>
      <c r="AW65" s="49"/>
      <c r="AX65" s="49"/>
      <c r="AY65" s="50"/>
      <c r="AZ65" s="50"/>
      <c r="BA65" s="50"/>
      <c r="BB65" s="51"/>
      <c r="BC65" s="51"/>
      <c r="BD65" s="51"/>
      <c r="BE65" s="51"/>
      <c r="BF65" s="51"/>
      <c r="BG65" s="51"/>
      <c r="BH65" s="51"/>
      <c r="BI65" s="51"/>
      <c r="BJ65" s="51"/>
      <c r="BK65" s="51"/>
      <c r="BL65" s="447">
        <f t="shared" si="6"/>
        <v>15300000</v>
      </c>
      <c r="BM65" s="69"/>
      <c r="BN65" s="69"/>
      <c r="BO65" s="69"/>
      <c r="BP65" s="69"/>
      <c r="BQ65" s="52" t="s">
        <v>15</v>
      </c>
      <c r="BR65" s="52" t="s">
        <v>15</v>
      </c>
      <c r="BS65" s="52" t="s">
        <v>15</v>
      </c>
      <c r="BT65" s="52"/>
      <c r="BU65" s="9" t="s">
        <v>908</v>
      </c>
      <c r="BV65" s="15" t="s">
        <v>909</v>
      </c>
      <c r="BW65" s="54"/>
      <c r="BX65" s="54"/>
      <c r="BY65" s="1"/>
      <c r="BZ65" s="1"/>
      <c r="CA65" s="1"/>
      <c r="CB65" s="1"/>
      <c r="CC65" s="1"/>
      <c r="CD65" s="1">
        <v>1</v>
      </c>
      <c r="CE65" s="1">
        <v>1</v>
      </c>
      <c r="CF65" s="1" t="s">
        <v>23</v>
      </c>
      <c r="CG65" s="1" t="s">
        <v>23</v>
      </c>
      <c r="CH65" s="289">
        <f t="shared" si="9"/>
        <v>45130</v>
      </c>
      <c r="CI65" s="267" t="s">
        <v>21</v>
      </c>
    </row>
    <row r="66" spans="1:169" ht="18.75" customHeight="1">
      <c r="A66" s="39">
        <v>64</v>
      </c>
      <c r="B66" s="40" t="s">
        <v>199</v>
      </c>
      <c r="C66" s="40" t="s">
        <v>910</v>
      </c>
      <c r="D66" s="1">
        <v>2023</v>
      </c>
      <c r="E66" s="54">
        <v>85052</v>
      </c>
      <c r="F66" s="1" t="s">
        <v>404</v>
      </c>
      <c r="G66" s="30" t="s">
        <v>911</v>
      </c>
      <c r="H66" s="31" t="s">
        <v>912</v>
      </c>
      <c r="I66" s="7" t="s">
        <v>59</v>
      </c>
      <c r="J66" s="7" t="s">
        <v>392</v>
      </c>
      <c r="K66" s="2" t="s">
        <v>60</v>
      </c>
      <c r="L66" s="1" t="s">
        <v>490</v>
      </c>
      <c r="M66" s="30" t="s">
        <v>192</v>
      </c>
      <c r="N66" s="1" t="s">
        <v>74</v>
      </c>
      <c r="O66" s="1">
        <v>2198</v>
      </c>
      <c r="P66" s="1" t="s">
        <v>61</v>
      </c>
      <c r="Q66" s="1">
        <v>57</v>
      </c>
      <c r="R66" s="1" t="s">
        <v>395</v>
      </c>
      <c r="S66" s="30">
        <v>51964393</v>
      </c>
      <c r="T66" s="30">
        <v>1</v>
      </c>
      <c r="U66" s="253" t="s">
        <v>193</v>
      </c>
      <c r="V66" s="59">
        <v>54</v>
      </c>
      <c r="W66" s="1" t="s">
        <v>62</v>
      </c>
      <c r="X66" s="1" t="s">
        <v>396</v>
      </c>
      <c r="Y66" s="30" t="s">
        <v>913</v>
      </c>
      <c r="Z66" s="30">
        <v>2721654</v>
      </c>
      <c r="AA66" s="31" t="s">
        <v>194</v>
      </c>
      <c r="AB66" s="30" t="s">
        <v>714</v>
      </c>
      <c r="AC66" s="30" t="s">
        <v>399</v>
      </c>
      <c r="AD66" s="42" t="s">
        <v>884</v>
      </c>
      <c r="AE66" s="42" t="s">
        <v>914</v>
      </c>
      <c r="AF66" s="43">
        <v>45322</v>
      </c>
      <c r="AG66" s="47">
        <v>1</v>
      </c>
      <c r="AH66" s="193">
        <v>31032000</v>
      </c>
      <c r="AI66" s="193">
        <f t="shared" si="4"/>
        <v>5172000</v>
      </c>
      <c r="AJ66" s="210">
        <f t="shared" si="3"/>
        <v>172400</v>
      </c>
      <c r="AK66" s="67">
        <v>44946</v>
      </c>
      <c r="AL66" s="48">
        <v>44949</v>
      </c>
      <c r="AM66" s="290">
        <v>45129</v>
      </c>
      <c r="AN66" s="46">
        <v>6</v>
      </c>
      <c r="AO66" s="1">
        <v>180</v>
      </c>
      <c r="AP66" s="62">
        <v>333</v>
      </c>
      <c r="AQ66" s="48">
        <v>44944</v>
      </c>
      <c r="AR66" s="195">
        <v>31032000</v>
      </c>
      <c r="AS66" s="62">
        <v>400</v>
      </c>
      <c r="AT66" s="48">
        <v>44949</v>
      </c>
      <c r="AU66" s="195" t="s">
        <v>915</v>
      </c>
      <c r="AV66" s="49"/>
      <c r="AW66" s="49"/>
      <c r="AX66" s="49"/>
      <c r="AY66" s="50"/>
      <c r="AZ66" s="50"/>
      <c r="BA66" s="50"/>
      <c r="BB66" s="51"/>
      <c r="BC66" s="51"/>
      <c r="BD66" s="51"/>
      <c r="BE66" s="51"/>
      <c r="BF66" s="51"/>
      <c r="BG66" s="51"/>
      <c r="BH66" s="51"/>
      <c r="BI66" s="51"/>
      <c r="BJ66" s="51"/>
      <c r="BK66" s="51"/>
      <c r="BL66" s="447">
        <f t="shared" si="6"/>
        <v>31032000</v>
      </c>
      <c r="BM66" s="69"/>
      <c r="BN66" s="69"/>
      <c r="BO66" s="69"/>
      <c r="BP66" s="69"/>
      <c r="BQ66" s="52" t="s">
        <v>15</v>
      </c>
      <c r="BR66" s="52" t="s">
        <v>15</v>
      </c>
      <c r="BS66" s="52" t="s">
        <v>15</v>
      </c>
      <c r="BT66" s="52"/>
      <c r="BU66" s="9" t="s">
        <v>571</v>
      </c>
      <c r="BV66" s="15">
        <v>20236520000613</v>
      </c>
      <c r="BW66" s="54"/>
      <c r="BX66" s="54"/>
      <c r="BY66" s="1"/>
      <c r="BZ66" s="1"/>
      <c r="CA66" s="1"/>
      <c r="CB66" s="1"/>
      <c r="CC66" s="1"/>
      <c r="CD66" s="1">
        <v>1</v>
      </c>
      <c r="CE66" s="1">
        <v>1</v>
      </c>
      <c r="CF66" s="1" t="s">
        <v>23</v>
      </c>
      <c r="CG66" s="1" t="s">
        <v>23</v>
      </c>
      <c r="CH66" s="289">
        <f t="shared" si="9"/>
        <v>45129</v>
      </c>
      <c r="CI66" s="267" t="s">
        <v>21</v>
      </c>
    </row>
    <row r="67" spans="1:169" ht="14.25" customHeight="1">
      <c r="A67" s="39">
        <v>65</v>
      </c>
      <c r="B67" s="40" t="s">
        <v>415</v>
      </c>
      <c r="C67" s="40" t="s">
        <v>916</v>
      </c>
      <c r="D67" s="1">
        <v>2023</v>
      </c>
      <c r="E67" s="54">
        <v>85028</v>
      </c>
      <c r="F67" s="1" t="s">
        <v>404</v>
      </c>
      <c r="G67" s="30" t="s">
        <v>917</v>
      </c>
      <c r="H67" s="31" t="s">
        <v>918</v>
      </c>
      <c r="I67" s="7" t="s">
        <v>59</v>
      </c>
      <c r="J67" s="7" t="s">
        <v>392</v>
      </c>
      <c r="K67" s="2" t="s">
        <v>60</v>
      </c>
      <c r="L67" s="1" t="s">
        <v>604</v>
      </c>
      <c r="M67" s="30" t="s">
        <v>261</v>
      </c>
      <c r="N67" s="1" t="s">
        <v>72</v>
      </c>
      <c r="O67" s="1">
        <v>2198</v>
      </c>
      <c r="P67" s="1" t="s">
        <v>61</v>
      </c>
      <c r="Q67" s="1">
        <v>57</v>
      </c>
      <c r="R67" s="1" t="s">
        <v>395</v>
      </c>
      <c r="S67" s="30">
        <v>1013590697</v>
      </c>
      <c r="T67" s="30">
        <v>1</v>
      </c>
      <c r="U67" s="248" t="s">
        <v>129</v>
      </c>
      <c r="V67" s="40">
        <v>35</v>
      </c>
      <c r="W67" s="1" t="s">
        <v>62</v>
      </c>
      <c r="X67" s="1" t="s">
        <v>396</v>
      </c>
      <c r="Y67" s="30" t="s">
        <v>130</v>
      </c>
      <c r="Z67" s="30">
        <v>3042901487</v>
      </c>
      <c r="AA67" s="30" t="s">
        <v>919</v>
      </c>
      <c r="AB67" s="30" t="s">
        <v>920</v>
      </c>
      <c r="AC67" s="30" t="s">
        <v>399</v>
      </c>
      <c r="AD67" s="42" t="s">
        <v>66</v>
      </c>
      <c r="AE67" s="42" t="s">
        <v>921</v>
      </c>
      <c r="AF67" s="43">
        <v>45314</v>
      </c>
      <c r="AG67" s="47">
        <v>1</v>
      </c>
      <c r="AH67" s="193">
        <v>29340000</v>
      </c>
      <c r="AI67" s="193">
        <f t="shared" si="4"/>
        <v>4890000</v>
      </c>
      <c r="AJ67" s="210">
        <f t="shared" si="3"/>
        <v>163000</v>
      </c>
      <c r="AK67" s="67">
        <v>44946</v>
      </c>
      <c r="AL67" s="48">
        <v>44950</v>
      </c>
      <c r="AM67" s="290">
        <v>45130</v>
      </c>
      <c r="AN67" s="46">
        <v>6</v>
      </c>
      <c r="AO67" s="1">
        <v>180</v>
      </c>
      <c r="AP67" s="62">
        <v>344</v>
      </c>
      <c r="AQ67" s="48">
        <v>44945</v>
      </c>
      <c r="AR67" s="195" t="s">
        <v>922</v>
      </c>
      <c r="AS67" s="62">
        <v>402</v>
      </c>
      <c r="AT67" s="48">
        <v>44949</v>
      </c>
      <c r="AU67" s="195">
        <v>29340000</v>
      </c>
      <c r="AV67" s="49"/>
      <c r="AW67" s="49"/>
      <c r="AX67" s="49"/>
      <c r="AY67" s="50"/>
      <c r="AZ67" s="50"/>
      <c r="BA67" s="50"/>
      <c r="BB67" s="51"/>
      <c r="BC67" s="51"/>
      <c r="BD67" s="51"/>
      <c r="BE67" s="51"/>
      <c r="BF67" s="51"/>
      <c r="BG67" s="51"/>
      <c r="BH67" s="51"/>
      <c r="BI67" s="51"/>
      <c r="BJ67" s="51"/>
      <c r="BK67" s="51"/>
      <c r="BL67" s="447">
        <f t="shared" si="6"/>
        <v>29340000</v>
      </c>
      <c r="BM67" s="49"/>
      <c r="BN67" s="49"/>
      <c r="BO67" s="49"/>
      <c r="BP67" s="49"/>
      <c r="BQ67" s="52" t="s">
        <v>15</v>
      </c>
      <c r="BR67" s="52" t="s">
        <v>15</v>
      </c>
      <c r="BS67" s="52" t="s">
        <v>15</v>
      </c>
      <c r="BT67" s="52"/>
      <c r="BU67" s="9" t="s">
        <v>923</v>
      </c>
      <c r="BV67" s="15">
        <v>20236520001373</v>
      </c>
      <c r="BW67" s="54"/>
      <c r="BX67" s="54"/>
      <c r="BY67" s="1"/>
      <c r="BZ67" s="1"/>
      <c r="CA67" s="1"/>
      <c r="CB67" s="1"/>
      <c r="CC67" s="1"/>
      <c r="CD67" s="1">
        <v>1</v>
      </c>
      <c r="CE67" s="1">
        <v>1</v>
      </c>
      <c r="CF67" s="1" t="s">
        <v>23</v>
      </c>
      <c r="CG67" s="1" t="s">
        <v>23</v>
      </c>
      <c r="CH67" s="289">
        <f t="shared" si="9"/>
        <v>45130</v>
      </c>
      <c r="CI67" s="267" t="s">
        <v>21</v>
      </c>
    </row>
    <row r="68" spans="1:169" ht="13.5" customHeight="1">
      <c r="A68" s="39">
        <v>66</v>
      </c>
      <c r="B68" s="40" t="s">
        <v>212</v>
      </c>
      <c r="C68" s="40" t="s">
        <v>924</v>
      </c>
      <c r="D68" s="1">
        <v>2023</v>
      </c>
      <c r="E68" s="54">
        <v>85404</v>
      </c>
      <c r="F68" s="1" t="s">
        <v>404</v>
      </c>
      <c r="G68" s="30" t="s">
        <v>925</v>
      </c>
      <c r="H68" s="31" t="s">
        <v>926</v>
      </c>
      <c r="I68" s="7" t="s">
        <v>59</v>
      </c>
      <c r="J68" s="7" t="s">
        <v>407</v>
      </c>
      <c r="K68" s="2" t="s">
        <v>60</v>
      </c>
      <c r="L68" s="1" t="s">
        <v>674</v>
      </c>
      <c r="M68" s="30" t="s">
        <v>181</v>
      </c>
      <c r="N68" s="1" t="s">
        <v>72</v>
      </c>
      <c r="O68" s="1">
        <v>2198</v>
      </c>
      <c r="P68" s="1" t="s">
        <v>61</v>
      </c>
      <c r="Q68" s="1">
        <v>57</v>
      </c>
      <c r="R68" s="1" t="s">
        <v>395</v>
      </c>
      <c r="S68" s="30">
        <v>79392568</v>
      </c>
      <c r="T68" s="30">
        <v>1</v>
      </c>
      <c r="U68" s="248" t="s">
        <v>89</v>
      </c>
      <c r="V68" s="40">
        <v>56</v>
      </c>
      <c r="W68" s="1" t="s">
        <v>62</v>
      </c>
      <c r="X68" s="1" t="s">
        <v>431</v>
      </c>
      <c r="Y68" s="30" t="s">
        <v>927</v>
      </c>
      <c r="Z68" s="30">
        <v>3230222</v>
      </c>
      <c r="AA68" s="30" t="s">
        <v>182</v>
      </c>
      <c r="AB68" s="30" t="s">
        <v>398</v>
      </c>
      <c r="AC68" s="30" t="s">
        <v>433</v>
      </c>
      <c r="AD68" s="42" t="s">
        <v>928</v>
      </c>
      <c r="AE68" s="42" t="s">
        <v>929</v>
      </c>
      <c r="AF68" s="43">
        <v>45314</v>
      </c>
      <c r="AG68" s="47">
        <v>4</v>
      </c>
      <c r="AH68" s="193">
        <v>15300000</v>
      </c>
      <c r="AI68" s="193">
        <f t="shared" si="4"/>
        <v>2550000</v>
      </c>
      <c r="AJ68" s="210">
        <f t="shared" si="3"/>
        <v>85000</v>
      </c>
      <c r="AK68" s="67">
        <v>44949</v>
      </c>
      <c r="AL68" s="48">
        <v>44949</v>
      </c>
      <c r="AM68" s="290">
        <v>45129</v>
      </c>
      <c r="AN68" s="46">
        <v>6</v>
      </c>
      <c r="AO68" s="1">
        <v>180</v>
      </c>
      <c r="AP68" s="62">
        <v>22</v>
      </c>
      <c r="AQ68" s="48">
        <v>44939</v>
      </c>
      <c r="AR68" s="195">
        <v>30600000</v>
      </c>
      <c r="AS68" s="62">
        <v>404</v>
      </c>
      <c r="AT68" s="48">
        <v>44949</v>
      </c>
      <c r="AU68" s="195">
        <v>15300000</v>
      </c>
      <c r="AV68" s="49"/>
      <c r="AW68" s="49"/>
      <c r="AX68" s="49"/>
      <c r="AY68" s="50"/>
      <c r="AZ68" s="50"/>
      <c r="BA68" s="50"/>
      <c r="BB68" s="51"/>
      <c r="BC68" s="51"/>
      <c r="BD68" s="51"/>
      <c r="BE68" s="51"/>
      <c r="BF68" s="51"/>
      <c r="BG68" s="51"/>
      <c r="BH68" s="51"/>
      <c r="BI68" s="51"/>
      <c r="BJ68" s="51"/>
      <c r="BK68" s="51"/>
      <c r="BL68" s="447">
        <f t="shared" si="6"/>
        <v>15300000</v>
      </c>
      <c r="BM68" s="49"/>
      <c r="BN68" s="49"/>
      <c r="BO68" s="49"/>
      <c r="BP68" s="49"/>
      <c r="BQ68" s="52" t="s">
        <v>15</v>
      </c>
      <c r="BR68" s="52" t="s">
        <v>15</v>
      </c>
      <c r="BS68" s="52" t="s">
        <v>15</v>
      </c>
      <c r="BT68" s="52"/>
      <c r="BU68" s="9" t="s">
        <v>930</v>
      </c>
      <c r="BV68" s="15" t="s">
        <v>931</v>
      </c>
      <c r="BW68" s="54"/>
      <c r="BX68" s="54"/>
      <c r="BY68" s="1"/>
      <c r="BZ68" s="1"/>
      <c r="CA68" s="1"/>
      <c r="CB68" s="1"/>
      <c r="CC68" s="1"/>
      <c r="CD68" s="1">
        <v>1</v>
      </c>
      <c r="CE68" s="1">
        <v>1</v>
      </c>
      <c r="CF68" s="1" t="s">
        <v>23</v>
      </c>
      <c r="CG68" s="1" t="s">
        <v>23</v>
      </c>
      <c r="CH68" s="289">
        <f t="shared" si="9"/>
        <v>45129</v>
      </c>
      <c r="CI68" s="267" t="s">
        <v>21</v>
      </c>
    </row>
    <row r="69" spans="1:169" ht="33.75" customHeight="1">
      <c r="A69" s="39">
        <v>67</v>
      </c>
      <c r="B69" s="40" t="s">
        <v>479</v>
      </c>
      <c r="C69" s="40" t="s">
        <v>932</v>
      </c>
      <c r="D69" s="1">
        <v>2023</v>
      </c>
      <c r="E69" s="54">
        <v>86710</v>
      </c>
      <c r="F69" s="1" t="s">
        <v>404</v>
      </c>
      <c r="G69" s="30" t="s">
        <v>933</v>
      </c>
      <c r="H69" s="31" t="s">
        <v>934</v>
      </c>
      <c r="I69" s="7" t="s">
        <v>59</v>
      </c>
      <c r="J69" s="7" t="s">
        <v>392</v>
      </c>
      <c r="K69" s="2" t="s">
        <v>60</v>
      </c>
      <c r="L69" s="1" t="s">
        <v>453</v>
      </c>
      <c r="M69" s="30" t="s">
        <v>935</v>
      </c>
      <c r="N69" s="1" t="s">
        <v>152</v>
      </c>
      <c r="O69" s="1">
        <v>2186</v>
      </c>
      <c r="P69" s="1" t="s">
        <v>61</v>
      </c>
      <c r="Q69" s="1">
        <v>49</v>
      </c>
      <c r="R69" s="1" t="s">
        <v>395</v>
      </c>
      <c r="S69" s="30">
        <v>52249124</v>
      </c>
      <c r="T69" s="30">
        <v>4</v>
      </c>
      <c r="U69" s="248" t="s">
        <v>936</v>
      </c>
      <c r="V69" s="40">
        <v>47</v>
      </c>
      <c r="W69" s="1" t="s">
        <v>62</v>
      </c>
      <c r="X69" s="1" t="s">
        <v>396</v>
      </c>
      <c r="Y69" s="30" t="s">
        <v>937</v>
      </c>
      <c r="Z69" s="30">
        <v>5174836</v>
      </c>
      <c r="AA69" s="30" t="s">
        <v>938</v>
      </c>
      <c r="AB69" s="30" t="s">
        <v>411</v>
      </c>
      <c r="AC69" s="30" t="s">
        <v>433</v>
      </c>
      <c r="AD69" s="42" t="s">
        <v>939</v>
      </c>
      <c r="AE69" s="42" t="s">
        <v>940</v>
      </c>
      <c r="AF69" s="43">
        <v>45473</v>
      </c>
      <c r="AG69" s="47">
        <v>3</v>
      </c>
      <c r="AH69" s="193">
        <v>99000000</v>
      </c>
      <c r="AI69" s="193">
        <f t="shared" si="4"/>
        <v>9000000</v>
      </c>
      <c r="AJ69" s="210">
        <f t="shared" si="3"/>
        <v>300000</v>
      </c>
      <c r="AK69" s="67">
        <v>44949</v>
      </c>
      <c r="AL69" s="48">
        <v>44950</v>
      </c>
      <c r="AM69" s="289">
        <v>45283</v>
      </c>
      <c r="AN69" s="46">
        <v>11</v>
      </c>
      <c r="AO69" s="1">
        <v>330</v>
      </c>
      <c r="AP69" s="62">
        <v>350</v>
      </c>
      <c r="AQ69" s="48">
        <v>44949</v>
      </c>
      <c r="AR69" s="195">
        <v>99000000</v>
      </c>
      <c r="AS69" s="62">
        <v>407</v>
      </c>
      <c r="AT69" s="48">
        <v>44950</v>
      </c>
      <c r="AU69" s="195">
        <v>99000000</v>
      </c>
      <c r="AV69" s="49"/>
      <c r="AW69" s="49"/>
      <c r="AX69" s="49"/>
      <c r="AY69" s="50"/>
      <c r="AZ69" s="50"/>
      <c r="BA69" s="50"/>
      <c r="BB69" s="51"/>
      <c r="BC69" s="51"/>
      <c r="BD69" s="51"/>
      <c r="BE69" s="51"/>
      <c r="BF69" s="51"/>
      <c r="BG69" s="51"/>
      <c r="BH69" s="51"/>
      <c r="BI69" s="51"/>
      <c r="BJ69" s="51"/>
      <c r="BK69" s="51"/>
      <c r="BL69" s="447">
        <f t="shared" si="6"/>
        <v>99000000</v>
      </c>
      <c r="BM69" s="49"/>
      <c r="BN69" s="49"/>
      <c r="BO69" s="49"/>
      <c r="BP69" s="49"/>
      <c r="BQ69" s="52" t="s">
        <v>15</v>
      </c>
      <c r="BR69" s="52" t="s">
        <v>15</v>
      </c>
      <c r="BS69" s="52"/>
      <c r="BT69" s="52"/>
      <c r="BU69" s="9" t="s">
        <v>941</v>
      </c>
      <c r="BV69" s="15" t="s">
        <v>942</v>
      </c>
      <c r="BW69" s="54"/>
      <c r="BX69" s="54"/>
      <c r="BY69" s="1"/>
      <c r="BZ69" s="1"/>
      <c r="CA69" s="1"/>
      <c r="CB69" s="1"/>
      <c r="CC69" s="1"/>
      <c r="CD69" s="1">
        <v>1</v>
      </c>
      <c r="CE69" s="1">
        <v>1</v>
      </c>
      <c r="CF69" s="1" t="s">
        <v>63</v>
      </c>
      <c r="CG69" s="1" t="s">
        <v>23</v>
      </c>
      <c r="CH69" s="289">
        <f t="shared" si="9"/>
        <v>45283</v>
      </c>
      <c r="CI69" s="268" t="s">
        <v>943</v>
      </c>
    </row>
    <row r="70" spans="1:169" ht="16.5" customHeight="1">
      <c r="A70" s="39">
        <v>68</v>
      </c>
      <c r="B70" s="40" t="s">
        <v>199</v>
      </c>
      <c r="C70" s="40" t="s">
        <v>944</v>
      </c>
      <c r="D70" s="1">
        <v>2023</v>
      </c>
      <c r="E70" s="71">
        <v>85202</v>
      </c>
      <c r="F70" s="1" t="s">
        <v>404</v>
      </c>
      <c r="G70" s="30" t="s">
        <v>945</v>
      </c>
      <c r="H70" s="31" t="s">
        <v>946</v>
      </c>
      <c r="I70" s="7" t="s">
        <v>59</v>
      </c>
      <c r="J70" s="7" t="s">
        <v>392</v>
      </c>
      <c r="K70" s="2" t="s">
        <v>60</v>
      </c>
      <c r="L70" s="1" t="s">
        <v>805</v>
      </c>
      <c r="M70" s="30" t="s">
        <v>246</v>
      </c>
      <c r="N70" s="47" t="s">
        <v>883</v>
      </c>
      <c r="O70" s="47">
        <v>2189</v>
      </c>
      <c r="P70" s="47" t="s">
        <v>61</v>
      </c>
      <c r="Q70" s="1">
        <v>57</v>
      </c>
      <c r="R70" s="1" t="s">
        <v>395</v>
      </c>
      <c r="S70" s="30">
        <v>19141749</v>
      </c>
      <c r="T70" s="30">
        <v>1</v>
      </c>
      <c r="U70" s="249" t="s">
        <v>237</v>
      </c>
      <c r="V70" s="30">
        <v>71</v>
      </c>
      <c r="W70" s="1" t="s">
        <v>62</v>
      </c>
      <c r="X70" s="1" t="s">
        <v>431</v>
      </c>
      <c r="Y70" s="30" t="s">
        <v>947</v>
      </c>
      <c r="Z70" s="30" t="s">
        <v>948</v>
      </c>
      <c r="AA70" s="31" t="s">
        <v>238</v>
      </c>
      <c r="AB70" s="30" t="s">
        <v>949</v>
      </c>
      <c r="AC70" s="30" t="s">
        <v>399</v>
      </c>
      <c r="AD70" s="42" t="s">
        <v>939</v>
      </c>
      <c r="AE70" s="42" t="s">
        <v>950</v>
      </c>
      <c r="AF70" s="43">
        <v>45321</v>
      </c>
      <c r="AG70" s="47">
        <v>5</v>
      </c>
      <c r="AH70" s="193">
        <v>29340000</v>
      </c>
      <c r="AI70" s="193">
        <f t="shared" si="4"/>
        <v>4890000</v>
      </c>
      <c r="AJ70" s="210">
        <f t="shared" si="3"/>
        <v>163000</v>
      </c>
      <c r="AK70" s="67">
        <v>44949</v>
      </c>
      <c r="AL70" s="48">
        <v>44950</v>
      </c>
      <c r="AM70" s="289">
        <v>45130</v>
      </c>
      <c r="AN70" s="46">
        <v>6</v>
      </c>
      <c r="AO70" s="1">
        <v>180</v>
      </c>
      <c r="AP70" s="62">
        <v>331</v>
      </c>
      <c r="AQ70" s="48">
        <v>44944</v>
      </c>
      <c r="AR70" s="195">
        <v>88020000</v>
      </c>
      <c r="AS70" s="62">
        <v>422</v>
      </c>
      <c r="AT70" s="48">
        <v>44950</v>
      </c>
      <c r="AU70" s="195" t="s">
        <v>951</v>
      </c>
      <c r="AV70" s="49"/>
      <c r="AW70" s="49"/>
      <c r="AX70" s="49"/>
      <c r="AY70" s="50"/>
      <c r="AZ70" s="50"/>
      <c r="BA70" s="50"/>
      <c r="BB70" s="51"/>
      <c r="BC70" s="51"/>
      <c r="BD70" s="51"/>
      <c r="BE70" s="51"/>
      <c r="BF70" s="51"/>
      <c r="BG70" s="51"/>
      <c r="BH70" s="51"/>
      <c r="BI70" s="51"/>
      <c r="BJ70" s="51"/>
      <c r="BK70" s="51"/>
      <c r="BL70" s="447">
        <f t="shared" ref="BL70:BL100" si="10">AH70+BC70</f>
        <v>29340000</v>
      </c>
      <c r="BM70" s="69"/>
      <c r="BN70" s="69"/>
      <c r="BO70" s="69"/>
      <c r="BP70" s="69"/>
      <c r="BQ70" s="52" t="s">
        <v>15</v>
      </c>
      <c r="BR70" s="52" t="s">
        <v>15</v>
      </c>
      <c r="BS70" s="52" t="s">
        <v>15</v>
      </c>
      <c r="BT70" s="52"/>
      <c r="BU70" s="9" t="s">
        <v>952</v>
      </c>
      <c r="BV70" s="15">
        <v>20236520000623</v>
      </c>
      <c r="BW70" s="54"/>
      <c r="BX70" s="54"/>
      <c r="BY70" s="1"/>
      <c r="BZ70" s="1"/>
      <c r="CA70" s="1"/>
      <c r="CB70" s="1"/>
      <c r="CC70" s="1"/>
      <c r="CD70" s="72">
        <v>1</v>
      </c>
      <c r="CE70" s="18">
        <v>1</v>
      </c>
      <c r="CF70" s="1" t="s">
        <v>23</v>
      </c>
      <c r="CG70" s="1" t="s">
        <v>23</v>
      </c>
      <c r="CH70" s="289">
        <f t="shared" si="9"/>
        <v>45130</v>
      </c>
      <c r="CI70" s="267" t="s">
        <v>21</v>
      </c>
    </row>
    <row r="71" spans="1:169" ht="15.75" customHeight="1">
      <c r="A71" s="39">
        <v>69</v>
      </c>
      <c r="B71" s="40" t="s">
        <v>692</v>
      </c>
      <c r="C71" s="40" t="s">
        <v>953</v>
      </c>
      <c r="D71" s="1">
        <v>2023</v>
      </c>
      <c r="E71" s="71">
        <v>85028</v>
      </c>
      <c r="F71" s="30" t="s">
        <v>404</v>
      </c>
      <c r="G71" s="30" t="s">
        <v>954</v>
      </c>
      <c r="H71" s="31" t="s">
        <v>955</v>
      </c>
      <c r="I71" s="7" t="s">
        <v>59</v>
      </c>
      <c r="J71" s="7" t="s">
        <v>392</v>
      </c>
      <c r="K71" s="2" t="s">
        <v>60</v>
      </c>
      <c r="L71" s="1" t="s">
        <v>956</v>
      </c>
      <c r="M71" s="30" t="s">
        <v>261</v>
      </c>
      <c r="N71" s="1" t="s">
        <v>72</v>
      </c>
      <c r="O71" s="1">
        <v>2198</v>
      </c>
      <c r="P71" s="1" t="s">
        <v>61</v>
      </c>
      <c r="Q71" s="1">
        <v>57</v>
      </c>
      <c r="R71" s="1" t="s">
        <v>395</v>
      </c>
      <c r="S71" s="30">
        <v>1030608546</v>
      </c>
      <c r="T71" s="30">
        <v>0</v>
      </c>
      <c r="U71" s="249" t="s">
        <v>291</v>
      </c>
      <c r="V71" s="30">
        <v>31</v>
      </c>
      <c r="W71" s="1" t="s">
        <v>62</v>
      </c>
      <c r="X71" s="1" t="s">
        <v>431</v>
      </c>
      <c r="Y71" s="30" t="s">
        <v>957</v>
      </c>
      <c r="Z71" s="30">
        <v>6557113</v>
      </c>
      <c r="AA71" s="31" t="s">
        <v>958</v>
      </c>
      <c r="AB71" s="30" t="s">
        <v>920</v>
      </c>
      <c r="AC71" s="30" t="s">
        <v>412</v>
      </c>
      <c r="AD71" s="42" t="s">
        <v>939</v>
      </c>
      <c r="AE71" s="42" t="s">
        <v>959</v>
      </c>
      <c r="AF71" s="43">
        <v>45324</v>
      </c>
      <c r="AG71" s="47">
        <v>1</v>
      </c>
      <c r="AH71" s="193">
        <v>29340000</v>
      </c>
      <c r="AI71" s="193">
        <f t="shared" si="4"/>
        <v>4890000</v>
      </c>
      <c r="AJ71" s="210">
        <f t="shared" si="3"/>
        <v>163000</v>
      </c>
      <c r="AK71" s="67">
        <v>44946</v>
      </c>
      <c r="AL71" s="48">
        <v>44951</v>
      </c>
      <c r="AM71" s="289">
        <v>45131</v>
      </c>
      <c r="AN71" s="46">
        <v>6</v>
      </c>
      <c r="AO71" s="1">
        <v>180</v>
      </c>
      <c r="AP71" s="62">
        <v>344</v>
      </c>
      <c r="AQ71" s="48">
        <v>44945</v>
      </c>
      <c r="AR71" s="195">
        <v>58680000</v>
      </c>
      <c r="AS71" s="62">
        <v>426</v>
      </c>
      <c r="AT71" s="48">
        <v>44951</v>
      </c>
      <c r="AU71" s="195">
        <v>29340000</v>
      </c>
      <c r="AV71" s="49"/>
      <c r="AW71" s="49"/>
      <c r="AX71" s="49"/>
      <c r="AY71" s="50"/>
      <c r="AZ71" s="50"/>
      <c r="BA71" s="50"/>
      <c r="BB71" s="51"/>
      <c r="BC71" s="51"/>
      <c r="BD71" s="51"/>
      <c r="BE71" s="51"/>
      <c r="BF71" s="51"/>
      <c r="BG71" s="51"/>
      <c r="BH71" s="51"/>
      <c r="BI71" s="51"/>
      <c r="BJ71" s="51"/>
      <c r="BK71" s="51"/>
      <c r="BL71" s="447">
        <f t="shared" si="10"/>
        <v>29340000</v>
      </c>
      <c r="BM71" s="69"/>
      <c r="BN71" s="69"/>
      <c r="BO71" s="69"/>
      <c r="BP71" s="69"/>
      <c r="BQ71" s="52" t="s">
        <v>15</v>
      </c>
      <c r="BR71" s="52" t="s">
        <v>15</v>
      </c>
      <c r="BS71" s="52" t="s">
        <v>15</v>
      </c>
      <c r="BT71" s="52"/>
      <c r="BU71" s="9" t="s">
        <v>923</v>
      </c>
      <c r="BV71" s="15">
        <v>20236520001373</v>
      </c>
      <c r="BW71" s="54"/>
      <c r="BX71" s="54"/>
      <c r="BY71" s="1"/>
      <c r="BZ71" s="1"/>
      <c r="CA71" s="1"/>
      <c r="CB71" s="1"/>
      <c r="CC71" s="1"/>
      <c r="CD71" s="72">
        <v>1</v>
      </c>
      <c r="CE71" s="18">
        <v>1</v>
      </c>
      <c r="CF71" s="1" t="s">
        <v>23</v>
      </c>
      <c r="CG71" s="1" t="s">
        <v>23</v>
      </c>
      <c r="CH71" s="289">
        <f t="shared" si="9"/>
        <v>45131</v>
      </c>
      <c r="CI71" s="267" t="s">
        <v>21</v>
      </c>
    </row>
    <row r="72" spans="1:169" ht="14.25" customHeight="1">
      <c r="A72" s="39">
        <v>70</v>
      </c>
      <c r="B72" s="40" t="s">
        <v>692</v>
      </c>
      <c r="C72" s="40" t="s">
        <v>960</v>
      </c>
      <c r="D72" s="1">
        <v>2023</v>
      </c>
      <c r="E72" s="71">
        <v>85026</v>
      </c>
      <c r="F72" s="1" t="s">
        <v>404</v>
      </c>
      <c r="G72" s="30" t="s">
        <v>961</v>
      </c>
      <c r="H72" s="31" t="s">
        <v>934</v>
      </c>
      <c r="I72" s="7" t="s">
        <v>59</v>
      </c>
      <c r="J72" s="7" t="s">
        <v>407</v>
      </c>
      <c r="K72" s="2" t="s">
        <v>60</v>
      </c>
      <c r="L72" s="1" t="s">
        <v>549</v>
      </c>
      <c r="M72" s="30" t="s">
        <v>962</v>
      </c>
      <c r="N72" s="1" t="s">
        <v>72</v>
      </c>
      <c r="O72" s="1">
        <v>2198</v>
      </c>
      <c r="P72" s="1" t="s">
        <v>61</v>
      </c>
      <c r="Q72" s="1">
        <v>57</v>
      </c>
      <c r="R72" s="1" t="s">
        <v>395</v>
      </c>
      <c r="S72" s="30">
        <v>1023891169</v>
      </c>
      <c r="T72" s="30">
        <v>2</v>
      </c>
      <c r="U72" s="248" t="s">
        <v>963</v>
      </c>
      <c r="V72" s="40">
        <v>33</v>
      </c>
      <c r="W72" s="1" t="s">
        <v>62</v>
      </c>
      <c r="X72" s="1" t="s">
        <v>431</v>
      </c>
      <c r="Y72" s="30" t="s">
        <v>964</v>
      </c>
      <c r="Z72" s="30">
        <v>3107984803</v>
      </c>
      <c r="AA72" s="31" t="s">
        <v>965</v>
      </c>
      <c r="AB72" s="30" t="s">
        <v>518</v>
      </c>
      <c r="AC72" s="30" t="s">
        <v>412</v>
      </c>
      <c r="AD72" s="42" t="s">
        <v>76</v>
      </c>
      <c r="AE72" s="42" t="s">
        <v>966</v>
      </c>
      <c r="AF72" s="43">
        <v>45567</v>
      </c>
      <c r="AG72" s="47">
        <v>1</v>
      </c>
      <c r="AH72" s="193">
        <v>15300000</v>
      </c>
      <c r="AI72" s="193">
        <f t="shared" si="4"/>
        <v>2550000</v>
      </c>
      <c r="AJ72" s="210">
        <f t="shared" si="3"/>
        <v>85000</v>
      </c>
      <c r="AK72" s="67">
        <v>44958</v>
      </c>
      <c r="AL72" s="48">
        <v>44959</v>
      </c>
      <c r="AM72" s="289">
        <v>45139</v>
      </c>
      <c r="AN72" s="46">
        <v>6</v>
      </c>
      <c r="AO72" s="1">
        <v>180</v>
      </c>
      <c r="AP72" s="62">
        <v>314</v>
      </c>
      <c r="AQ72" s="48">
        <v>44939</v>
      </c>
      <c r="AR72" s="195">
        <v>30600000</v>
      </c>
      <c r="AS72" s="62">
        <v>499</v>
      </c>
      <c r="AT72" s="48">
        <v>44959</v>
      </c>
      <c r="AU72" s="195">
        <v>15300000</v>
      </c>
      <c r="AV72" s="49"/>
      <c r="AW72" s="49"/>
      <c r="AX72" s="49"/>
      <c r="AY72" s="50">
        <v>1003521339</v>
      </c>
      <c r="AZ72" s="50" t="s">
        <v>967</v>
      </c>
      <c r="BA72" s="56">
        <v>45035</v>
      </c>
      <c r="BB72" s="51"/>
      <c r="BC72" s="51"/>
      <c r="BD72" s="51"/>
      <c r="BE72" s="51"/>
      <c r="BF72" s="51"/>
      <c r="BG72" s="51"/>
      <c r="BH72" s="51"/>
      <c r="BI72" s="51"/>
      <c r="BJ72" s="51"/>
      <c r="BK72" s="51"/>
      <c r="BL72" s="447">
        <f t="shared" si="10"/>
        <v>15300000</v>
      </c>
      <c r="BM72" s="69"/>
      <c r="BN72" s="69"/>
      <c r="BO72" s="69"/>
      <c r="BP72" s="69"/>
      <c r="BQ72" s="52" t="s">
        <v>15</v>
      </c>
      <c r="BR72" s="52" t="s">
        <v>15</v>
      </c>
      <c r="BS72" s="52" t="s">
        <v>15</v>
      </c>
      <c r="BT72" s="52"/>
      <c r="BU72" s="9" t="s">
        <v>571</v>
      </c>
      <c r="BV72" s="15">
        <v>20236520000963</v>
      </c>
      <c r="BW72" s="54"/>
      <c r="BX72" s="54"/>
      <c r="BY72" s="1"/>
      <c r="BZ72" s="1"/>
      <c r="CA72" s="1"/>
      <c r="CB72" s="1"/>
      <c r="CC72" s="1"/>
      <c r="CD72" s="72">
        <v>1</v>
      </c>
      <c r="CE72" s="18">
        <v>1</v>
      </c>
      <c r="CF72" s="18" t="s">
        <v>23</v>
      </c>
      <c r="CG72" s="18" t="s">
        <v>23</v>
      </c>
      <c r="CH72" s="289">
        <f t="shared" si="9"/>
        <v>45139</v>
      </c>
      <c r="CI72" s="267" t="s">
        <v>21</v>
      </c>
    </row>
    <row r="73" spans="1:169" ht="13.5" customHeight="1">
      <c r="A73" s="39">
        <v>71</v>
      </c>
      <c r="B73" s="40" t="s">
        <v>968</v>
      </c>
      <c r="C73" s="40" t="s">
        <v>969</v>
      </c>
      <c r="D73" s="1">
        <v>2023</v>
      </c>
      <c r="E73" s="71">
        <v>85218</v>
      </c>
      <c r="F73" s="1" t="s">
        <v>404</v>
      </c>
      <c r="G73" s="30" t="s">
        <v>970</v>
      </c>
      <c r="H73" s="31" t="s">
        <v>971</v>
      </c>
      <c r="I73" s="7" t="s">
        <v>59</v>
      </c>
      <c r="J73" s="7" t="s">
        <v>392</v>
      </c>
      <c r="K73" s="2" t="s">
        <v>60</v>
      </c>
      <c r="L73" s="1" t="s">
        <v>972</v>
      </c>
      <c r="M73" s="30" t="s">
        <v>107</v>
      </c>
      <c r="N73" s="47" t="s">
        <v>973</v>
      </c>
      <c r="O73" s="47">
        <v>2201</v>
      </c>
      <c r="P73" s="47" t="s">
        <v>61</v>
      </c>
      <c r="Q73" s="1">
        <v>21</v>
      </c>
      <c r="R73" s="1" t="s">
        <v>395</v>
      </c>
      <c r="S73" s="30">
        <v>80871795</v>
      </c>
      <c r="T73" s="30">
        <v>4</v>
      </c>
      <c r="U73" s="252" t="s">
        <v>974</v>
      </c>
      <c r="V73" s="30">
        <v>38</v>
      </c>
      <c r="W73" s="1" t="s">
        <v>62</v>
      </c>
      <c r="X73" s="1" t="s">
        <v>431</v>
      </c>
      <c r="Y73" s="30" t="s">
        <v>108</v>
      </c>
      <c r="Z73" s="30">
        <v>3105652256</v>
      </c>
      <c r="AA73" s="295" t="s">
        <v>975</v>
      </c>
      <c r="AB73" s="30" t="s">
        <v>398</v>
      </c>
      <c r="AC73" s="30" t="s">
        <v>433</v>
      </c>
      <c r="AD73" s="42" t="s">
        <v>976</v>
      </c>
      <c r="AE73" s="42" t="s">
        <v>977</v>
      </c>
      <c r="AF73" s="43">
        <v>45322</v>
      </c>
      <c r="AG73" s="47">
        <v>1</v>
      </c>
      <c r="AH73" s="193">
        <v>40860000</v>
      </c>
      <c r="AI73" s="193">
        <f t="shared" si="4"/>
        <v>6810000</v>
      </c>
      <c r="AJ73" s="210">
        <f t="shared" si="3"/>
        <v>227000</v>
      </c>
      <c r="AK73" s="67">
        <v>44951</v>
      </c>
      <c r="AL73" s="48">
        <v>44953</v>
      </c>
      <c r="AM73" s="289">
        <v>45133</v>
      </c>
      <c r="AN73" s="46">
        <v>6</v>
      </c>
      <c r="AO73" s="1">
        <v>180</v>
      </c>
      <c r="AP73" s="62">
        <v>361</v>
      </c>
      <c r="AQ73" s="48">
        <v>44950</v>
      </c>
      <c r="AR73" s="195">
        <v>40860000</v>
      </c>
      <c r="AS73" s="62">
        <v>458</v>
      </c>
      <c r="AT73" s="48">
        <v>44952</v>
      </c>
      <c r="AU73" s="195">
        <v>40860000</v>
      </c>
      <c r="AV73" s="49"/>
      <c r="AW73" s="49"/>
      <c r="AX73" s="49"/>
      <c r="AY73" s="50"/>
      <c r="AZ73" s="50"/>
      <c r="BA73" s="50"/>
      <c r="BB73" s="51"/>
      <c r="BC73" s="51"/>
      <c r="BD73" s="51"/>
      <c r="BE73" s="51"/>
      <c r="BF73" s="51"/>
      <c r="BG73" s="51"/>
      <c r="BH73" s="51"/>
      <c r="BI73" s="51"/>
      <c r="BJ73" s="51"/>
      <c r="BK73" s="51"/>
      <c r="BL73" s="447">
        <f t="shared" si="10"/>
        <v>40860000</v>
      </c>
      <c r="BM73" s="69"/>
      <c r="BN73" s="69"/>
      <c r="BO73" s="69"/>
      <c r="BP73" s="69"/>
      <c r="BQ73" s="52" t="s">
        <v>15</v>
      </c>
      <c r="BR73" s="52" t="s">
        <v>15</v>
      </c>
      <c r="BS73" s="52" t="s">
        <v>15</v>
      </c>
      <c r="BT73" s="52"/>
      <c r="BU73" s="9" t="s">
        <v>425</v>
      </c>
      <c r="BV73" s="15">
        <v>20236520001023</v>
      </c>
      <c r="BW73" s="54"/>
      <c r="BX73" s="54"/>
      <c r="BY73" s="1"/>
      <c r="BZ73" s="1"/>
      <c r="CA73" s="1"/>
      <c r="CB73" s="1"/>
      <c r="CC73" s="1"/>
      <c r="CD73" s="72">
        <v>1</v>
      </c>
      <c r="CE73" s="18">
        <v>1</v>
      </c>
      <c r="CF73" s="1" t="s">
        <v>23</v>
      </c>
      <c r="CG73" s="1" t="s">
        <v>23</v>
      </c>
      <c r="CH73" s="289">
        <v>45139</v>
      </c>
      <c r="CI73" s="268" t="s">
        <v>572</v>
      </c>
    </row>
    <row r="74" spans="1:169" ht="23.25" customHeight="1">
      <c r="A74" s="39">
        <v>72</v>
      </c>
      <c r="B74" s="40" t="s">
        <v>968</v>
      </c>
      <c r="C74" s="40" t="s">
        <v>978</v>
      </c>
      <c r="D74" s="1">
        <v>2023</v>
      </c>
      <c r="E74" s="71">
        <v>83829</v>
      </c>
      <c r="F74" s="1" t="s">
        <v>404</v>
      </c>
      <c r="G74" s="30" t="s">
        <v>979</v>
      </c>
      <c r="H74" s="31" t="s">
        <v>980</v>
      </c>
      <c r="I74" s="7" t="s">
        <v>59</v>
      </c>
      <c r="J74" s="7" t="s">
        <v>407</v>
      </c>
      <c r="K74" s="2" t="s">
        <v>60</v>
      </c>
      <c r="L74" s="1" t="s">
        <v>490</v>
      </c>
      <c r="M74" s="30" t="s">
        <v>981</v>
      </c>
      <c r="N74" s="1" t="s">
        <v>72</v>
      </c>
      <c r="O74" s="1">
        <v>2198</v>
      </c>
      <c r="P74" s="1" t="s">
        <v>61</v>
      </c>
      <c r="Q74" s="1">
        <v>57</v>
      </c>
      <c r="R74" s="1" t="s">
        <v>395</v>
      </c>
      <c r="S74" s="30">
        <v>52015276</v>
      </c>
      <c r="T74" s="30">
        <v>0</v>
      </c>
      <c r="U74" s="249" t="s">
        <v>281</v>
      </c>
      <c r="V74" s="30">
        <v>52</v>
      </c>
      <c r="W74" s="1" t="s">
        <v>62</v>
      </c>
      <c r="X74" s="1" t="s">
        <v>396</v>
      </c>
      <c r="Y74" s="30" t="s">
        <v>982</v>
      </c>
      <c r="Z74" s="30">
        <v>3195043975</v>
      </c>
      <c r="AA74" s="31" t="s">
        <v>282</v>
      </c>
      <c r="AB74" s="30" t="s">
        <v>398</v>
      </c>
      <c r="AC74" s="30" t="s">
        <v>433</v>
      </c>
      <c r="AD74" s="42" t="s">
        <v>983</v>
      </c>
      <c r="AE74" s="42" t="s">
        <v>984</v>
      </c>
      <c r="AF74" s="43">
        <v>45321</v>
      </c>
      <c r="AG74" s="47">
        <v>1</v>
      </c>
      <c r="AH74" s="193">
        <v>11268000</v>
      </c>
      <c r="AI74" s="193">
        <f t="shared" si="4"/>
        <v>1878000</v>
      </c>
      <c r="AJ74" s="210">
        <f t="shared" si="3"/>
        <v>62600</v>
      </c>
      <c r="AK74" s="67">
        <v>44951</v>
      </c>
      <c r="AL74" s="48">
        <v>44958</v>
      </c>
      <c r="AM74" s="289">
        <v>45138</v>
      </c>
      <c r="AN74" s="46">
        <v>6</v>
      </c>
      <c r="AO74" s="1">
        <v>180</v>
      </c>
      <c r="AP74" s="62">
        <v>358</v>
      </c>
      <c r="AQ74" s="48">
        <v>44950</v>
      </c>
      <c r="AR74" s="195">
        <v>33804000</v>
      </c>
      <c r="AS74" s="62">
        <v>459</v>
      </c>
      <c r="AT74" s="48">
        <v>44952</v>
      </c>
      <c r="AU74" s="195">
        <v>11268000</v>
      </c>
      <c r="AV74" s="49"/>
      <c r="AW74" s="49"/>
      <c r="AX74" s="49"/>
      <c r="AY74" s="50"/>
      <c r="AZ74" s="50"/>
      <c r="BA74" s="50"/>
      <c r="BB74" s="51"/>
      <c r="BC74" s="51"/>
      <c r="BD74" s="51"/>
      <c r="BE74" s="51"/>
      <c r="BF74" s="51"/>
      <c r="BG74" s="51"/>
      <c r="BH74" s="51"/>
      <c r="BI74" s="51"/>
      <c r="BJ74" s="51"/>
      <c r="BK74" s="51"/>
      <c r="BL74" s="447">
        <f t="shared" si="10"/>
        <v>11268000</v>
      </c>
      <c r="BM74" s="69"/>
      <c r="BN74" s="69"/>
      <c r="BO74" s="69"/>
      <c r="BP74" s="69"/>
      <c r="BQ74" s="52" t="s">
        <v>15</v>
      </c>
      <c r="BR74" s="52" t="s">
        <v>15</v>
      </c>
      <c r="BS74" s="52" t="s">
        <v>15</v>
      </c>
      <c r="BT74" s="52"/>
      <c r="BU74" s="14" t="s">
        <v>645</v>
      </c>
      <c r="BV74" s="15" t="s">
        <v>985</v>
      </c>
      <c r="BW74" s="54"/>
      <c r="BX74" s="54"/>
      <c r="BY74" s="1"/>
      <c r="BZ74" s="1"/>
      <c r="CA74" s="1"/>
      <c r="CB74" s="1"/>
      <c r="CC74" s="1"/>
      <c r="CD74" s="72">
        <v>1</v>
      </c>
      <c r="CE74" s="18">
        <v>1</v>
      </c>
      <c r="CF74" s="1" t="s">
        <v>23</v>
      </c>
      <c r="CG74" s="1" t="s">
        <v>23</v>
      </c>
      <c r="CH74" s="289">
        <v>45140</v>
      </c>
      <c r="CI74" s="267" t="s">
        <v>21</v>
      </c>
    </row>
    <row r="75" spans="1:169" ht="15.75" customHeight="1">
      <c r="A75" s="39">
        <v>73</v>
      </c>
      <c r="B75" s="40" t="s">
        <v>968</v>
      </c>
      <c r="C75" s="40" t="s">
        <v>986</v>
      </c>
      <c r="D75" s="1">
        <v>2023</v>
      </c>
      <c r="E75" s="71">
        <v>85378</v>
      </c>
      <c r="F75" s="1" t="s">
        <v>404</v>
      </c>
      <c r="G75" s="30" t="s">
        <v>987</v>
      </c>
      <c r="H75" s="31" t="s">
        <v>988</v>
      </c>
      <c r="I75" s="7" t="s">
        <v>59</v>
      </c>
      <c r="J75" s="7" t="s">
        <v>392</v>
      </c>
      <c r="K75" s="2" t="s">
        <v>60</v>
      </c>
      <c r="L75" s="1" t="s">
        <v>549</v>
      </c>
      <c r="M75" s="30" t="s">
        <v>989</v>
      </c>
      <c r="N75" s="1" t="s">
        <v>72</v>
      </c>
      <c r="O75" s="1">
        <v>2198</v>
      </c>
      <c r="P75" s="1" t="s">
        <v>61</v>
      </c>
      <c r="Q75" s="1">
        <v>57</v>
      </c>
      <c r="R75" s="1" t="s">
        <v>395</v>
      </c>
      <c r="S75" s="30">
        <v>1069754268</v>
      </c>
      <c r="T75" s="30">
        <v>4</v>
      </c>
      <c r="U75" s="249" t="s">
        <v>297</v>
      </c>
      <c r="V75" s="30">
        <v>27</v>
      </c>
      <c r="W75" s="1" t="s">
        <v>62</v>
      </c>
      <c r="X75" s="1" t="s">
        <v>396</v>
      </c>
      <c r="Y75" s="30" t="s">
        <v>990</v>
      </c>
      <c r="Z75" s="30">
        <v>3102875054</v>
      </c>
      <c r="AA75" s="31" t="s">
        <v>991</v>
      </c>
      <c r="AB75" s="30" t="s">
        <v>422</v>
      </c>
      <c r="AC75" s="30" t="s">
        <v>399</v>
      </c>
      <c r="AD75" s="42" t="s">
        <v>992</v>
      </c>
      <c r="AE75" s="42" t="s">
        <v>993</v>
      </c>
      <c r="AF75" s="43">
        <v>45322</v>
      </c>
      <c r="AG75" s="47">
        <v>1</v>
      </c>
      <c r="AH75" s="193">
        <v>29340000</v>
      </c>
      <c r="AI75" s="193">
        <f t="shared" si="4"/>
        <v>4890000</v>
      </c>
      <c r="AJ75" s="210">
        <f t="shared" si="3"/>
        <v>163000</v>
      </c>
      <c r="AK75" s="67">
        <v>44951</v>
      </c>
      <c r="AL75" s="48">
        <v>44958</v>
      </c>
      <c r="AM75" s="289">
        <v>45138</v>
      </c>
      <c r="AN75" s="46">
        <v>6</v>
      </c>
      <c r="AO75" s="1">
        <v>180</v>
      </c>
      <c r="AP75" s="62">
        <v>362</v>
      </c>
      <c r="AQ75" s="48">
        <v>44950</v>
      </c>
      <c r="AR75" s="195">
        <v>29340000</v>
      </c>
      <c r="AS75" s="62">
        <v>460</v>
      </c>
      <c r="AT75" s="48">
        <v>44952</v>
      </c>
      <c r="AU75" s="195">
        <v>29340000</v>
      </c>
      <c r="AV75" s="49"/>
      <c r="AW75" s="49"/>
      <c r="AX75" s="49"/>
      <c r="AY75" s="50"/>
      <c r="AZ75" s="50"/>
      <c r="BA75" s="50"/>
      <c r="BB75" s="51"/>
      <c r="BC75" s="51"/>
      <c r="BD75" s="51"/>
      <c r="BE75" s="51"/>
      <c r="BF75" s="51"/>
      <c r="BG75" s="51"/>
      <c r="BH75" s="51"/>
      <c r="BI75" s="51"/>
      <c r="BJ75" s="51"/>
      <c r="BK75" s="51"/>
      <c r="BL75" s="447">
        <f t="shared" si="10"/>
        <v>29340000</v>
      </c>
      <c r="BM75" s="69"/>
      <c r="BN75" s="69"/>
      <c r="BO75" s="69"/>
      <c r="BP75" s="69"/>
      <c r="BQ75" s="52" t="s">
        <v>15</v>
      </c>
      <c r="BR75" s="52" t="s">
        <v>15</v>
      </c>
      <c r="BS75" s="52" t="s">
        <v>15</v>
      </c>
      <c r="BT75" s="52"/>
      <c r="BU75" s="9" t="s">
        <v>571</v>
      </c>
      <c r="BV75" s="15">
        <v>20236520000613</v>
      </c>
      <c r="BW75" s="54"/>
      <c r="BX75" s="54"/>
      <c r="BY75" s="1"/>
      <c r="BZ75" s="1"/>
      <c r="CA75" s="1"/>
      <c r="CB75" s="1"/>
      <c r="CC75" s="1"/>
      <c r="CD75" s="72">
        <v>1</v>
      </c>
      <c r="CE75" s="18">
        <v>1</v>
      </c>
      <c r="CF75" s="1" t="s">
        <v>23</v>
      </c>
      <c r="CG75" s="1" t="s">
        <v>23</v>
      </c>
      <c r="CH75" s="289">
        <v>45141</v>
      </c>
      <c r="CI75" s="267" t="s">
        <v>21</v>
      </c>
    </row>
    <row r="76" spans="1:169" ht="17.25" customHeight="1">
      <c r="A76" s="39">
        <v>74</v>
      </c>
      <c r="B76" s="40" t="s">
        <v>968</v>
      </c>
      <c r="C76" s="40" t="s">
        <v>994</v>
      </c>
      <c r="D76" s="1">
        <v>2023</v>
      </c>
      <c r="E76" s="71">
        <v>85214</v>
      </c>
      <c r="F76" s="1" t="s">
        <v>404</v>
      </c>
      <c r="G76" s="30" t="s">
        <v>995</v>
      </c>
      <c r="H76" s="31" t="s">
        <v>996</v>
      </c>
      <c r="I76" s="7" t="s">
        <v>59</v>
      </c>
      <c r="J76" s="7" t="s">
        <v>407</v>
      </c>
      <c r="K76" s="2" t="s">
        <v>60</v>
      </c>
      <c r="L76" s="1" t="s">
        <v>972</v>
      </c>
      <c r="M76" s="30" t="s">
        <v>997</v>
      </c>
      <c r="N76" s="1" t="s">
        <v>72</v>
      </c>
      <c r="O76" s="1">
        <v>2198</v>
      </c>
      <c r="P76" s="1" t="s">
        <v>61</v>
      </c>
      <c r="Q76" s="1">
        <v>57</v>
      </c>
      <c r="R76" s="1" t="s">
        <v>395</v>
      </c>
      <c r="S76" s="30">
        <v>1143835530</v>
      </c>
      <c r="T76" s="30">
        <v>6</v>
      </c>
      <c r="U76" s="249" t="s">
        <v>116</v>
      </c>
      <c r="V76" s="30">
        <v>32</v>
      </c>
      <c r="W76" s="1" t="s">
        <v>62</v>
      </c>
      <c r="X76" s="1" t="s">
        <v>396</v>
      </c>
      <c r="Y76" s="30" t="s">
        <v>998</v>
      </c>
      <c r="Z76" s="30">
        <v>3006198787</v>
      </c>
      <c r="AA76" s="31" t="s">
        <v>999</v>
      </c>
      <c r="AB76" s="30" t="s">
        <v>714</v>
      </c>
      <c r="AC76" s="30" t="s">
        <v>412</v>
      </c>
      <c r="AD76" s="42" t="s">
        <v>1000</v>
      </c>
      <c r="AE76" s="42" t="s">
        <v>1001</v>
      </c>
      <c r="AF76" s="43">
        <v>45318</v>
      </c>
      <c r="AG76" s="47">
        <v>1</v>
      </c>
      <c r="AH76" s="193">
        <v>15300000</v>
      </c>
      <c r="AI76" s="193">
        <f t="shared" si="4"/>
        <v>2550000</v>
      </c>
      <c r="AJ76" s="210">
        <f t="shared" si="3"/>
        <v>85000</v>
      </c>
      <c r="AK76" s="67">
        <v>44952</v>
      </c>
      <c r="AL76" s="48">
        <v>44963</v>
      </c>
      <c r="AM76" s="289">
        <v>45143</v>
      </c>
      <c r="AN76" s="46">
        <v>6</v>
      </c>
      <c r="AO76" s="1">
        <v>180</v>
      </c>
      <c r="AP76" s="62">
        <v>360</v>
      </c>
      <c r="AQ76" s="48">
        <v>44950</v>
      </c>
      <c r="AR76" s="195">
        <v>15300000</v>
      </c>
      <c r="AS76" s="62">
        <v>469</v>
      </c>
      <c r="AT76" s="48">
        <v>44953</v>
      </c>
      <c r="AU76" s="195">
        <v>15300000</v>
      </c>
      <c r="AV76" s="49"/>
      <c r="AW76" s="49"/>
      <c r="AX76" s="49"/>
      <c r="AY76" s="50"/>
      <c r="AZ76" s="50"/>
      <c r="BA76" s="50"/>
      <c r="BB76" s="51"/>
      <c r="BC76" s="51"/>
      <c r="BD76" s="51"/>
      <c r="BE76" s="51"/>
      <c r="BF76" s="51"/>
      <c r="BG76" s="51"/>
      <c r="BH76" s="51"/>
      <c r="BI76" s="51"/>
      <c r="BJ76" s="51"/>
      <c r="BK76" s="51"/>
      <c r="BL76" s="447">
        <f t="shared" si="10"/>
        <v>15300000</v>
      </c>
      <c r="BM76" s="69"/>
      <c r="BN76" s="69"/>
      <c r="BO76" s="69"/>
      <c r="BP76" s="69"/>
      <c r="BQ76" s="52" t="s">
        <v>15</v>
      </c>
      <c r="BR76" s="52" t="s">
        <v>15</v>
      </c>
      <c r="BS76" s="52" t="s">
        <v>15</v>
      </c>
      <c r="BT76" s="52"/>
      <c r="BU76" s="9" t="s">
        <v>1002</v>
      </c>
      <c r="BV76" s="15" t="s">
        <v>1003</v>
      </c>
      <c r="BW76" s="54"/>
      <c r="BX76" s="54"/>
      <c r="BY76" s="1"/>
      <c r="BZ76" s="1"/>
      <c r="CA76" s="1"/>
      <c r="CB76" s="1"/>
      <c r="CC76" s="1"/>
      <c r="CD76" s="72">
        <v>1</v>
      </c>
      <c r="CE76" s="18">
        <v>1</v>
      </c>
      <c r="CF76" s="18" t="s">
        <v>23</v>
      </c>
      <c r="CG76" s="18" t="s">
        <v>23</v>
      </c>
      <c r="CH76" s="289">
        <v>45142</v>
      </c>
      <c r="CI76" s="267" t="s">
        <v>21</v>
      </c>
    </row>
    <row r="77" spans="1:169" s="63" customFormat="1" ht="18" customHeight="1">
      <c r="A77" s="39">
        <v>75</v>
      </c>
      <c r="B77" s="40" t="s">
        <v>968</v>
      </c>
      <c r="C77" s="40" t="s">
        <v>1004</v>
      </c>
      <c r="D77" s="47">
        <v>2023</v>
      </c>
      <c r="E77" s="347">
        <v>83398</v>
      </c>
      <c r="F77" s="47" t="s">
        <v>404</v>
      </c>
      <c r="G77" s="40" t="s">
        <v>1005</v>
      </c>
      <c r="H77" s="61" t="s">
        <v>1006</v>
      </c>
      <c r="I77" s="7" t="s">
        <v>59</v>
      </c>
      <c r="J77" s="40" t="s">
        <v>407</v>
      </c>
      <c r="K77" s="47" t="s">
        <v>60</v>
      </c>
      <c r="L77" s="47" t="s">
        <v>1007</v>
      </c>
      <c r="M77" s="40" t="s">
        <v>1008</v>
      </c>
      <c r="N77" s="47" t="s">
        <v>91</v>
      </c>
      <c r="O77" s="47">
        <v>2189</v>
      </c>
      <c r="P77" s="47" t="s">
        <v>61</v>
      </c>
      <c r="Q77" s="1">
        <v>57</v>
      </c>
      <c r="R77" s="47" t="s">
        <v>395</v>
      </c>
      <c r="S77" s="40">
        <v>1032430608</v>
      </c>
      <c r="T77" s="40">
        <v>1</v>
      </c>
      <c r="U77" s="248" t="s">
        <v>1009</v>
      </c>
      <c r="V77" s="40">
        <v>25</v>
      </c>
      <c r="W77" s="47" t="s">
        <v>62</v>
      </c>
      <c r="X77" s="47" t="s">
        <v>396</v>
      </c>
      <c r="Y77" s="40" t="s">
        <v>1010</v>
      </c>
      <c r="Z77" s="40">
        <v>7317541</v>
      </c>
      <c r="AA77" s="61" t="s">
        <v>1011</v>
      </c>
      <c r="AB77" s="40" t="s">
        <v>561</v>
      </c>
      <c r="AC77" s="40" t="s">
        <v>412</v>
      </c>
      <c r="AD77" s="42" t="s">
        <v>1012</v>
      </c>
      <c r="AE77" s="42" t="s">
        <v>1013</v>
      </c>
      <c r="AF77" s="43">
        <v>45332</v>
      </c>
      <c r="AG77" s="47">
        <v>1</v>
      </c>
      <c r="AH77" s="195">
        <v>15300000</v>
      </c>
      <c r="AI77" s="193">
        <f t="shared" si="4"/>
        <v>2550000</v>
      </c>
      <c r="AJ77" s="210">
        <f t="shared" si="3"/>
        <v>85000</v>
      </c>
      <c r="AK77" s="68">
        <v>44952</v>
      </c>
      <c r="AL77" s="48">
        <v>44966</v>
      </c>
      <c r="AM77" s="289">
        <v>45146</v>
      </c>
      <c r="AN77" s="62">
        <v>6</v>
      </c>
      <c r="AO77" s="47">
        <v>180</v>
      </c>
      <c r="AP77" s="62">
        <v>357</v>
      </c>
      <c r="AQ77" s="48">
        <v>44950</v>
      </c>
      <c r="AR77" s="195">
        <v>15300000</v>
      </c>
      <c r="AS77" s="62">
        <v>470</v>
      </c>
      <c r="AT77" s="48">
        <v>44953</v>
      </c>
      <c r="AU77" s="195">
        <v>15300000</v>
      </c>
      <c r="AV77" s="49"/>
      <c r="AW77" s="49"/>
      <c r="AX77" s="49"/>
      <c r="AY77" s="50"/>
      <c r="AZ77" s="50"/>
      <c r="BA77" s="50"/>
      <c r="BB77" s="51"/>
      <c r="BC77" s="51"/>
      <c r="BD77" s="51"/>
      <c r="BE77" s="51"/>
      <c r="BF77" s="51"/>
      <c r="BG77" s="51"/>
      <c r="BH77" s="51"/>
      <c r="BI77" s="51"/>
      <c r="BJ77" s="51"/>
      <c r="BK77" s="51"/>
      <c r="BL77" s="447">
        <f t="shared" si="10"/>
        <v>15300000</v>
      </c>
      <c r="BM77" s="69"/>
      <c r="BN77" s="69"/>
      <c r="BO77" s="69"/>
      <c r="BP77" s="69"/>
      <c r="BQ77" s="52" t="s">
        <v>15</v>
      </c>
      <c r="BR77" s="52" t="s">
        <v>15</v>
      </c>
      <c r="BS77" s="52" t="s">
        <v>15</v>
      </c>
      <c r="BT77" s="52"/>
      <c r="BU77" s="9" t="s">
        <v>1014</v>
      </c>
      <c r="BV77" s="10" t="s">
        <v>1015</v>
      </c>
      <c r="BW77" s="60"/>
      <c r="BX77" s="60"/>
      <c r="BY77" s="47"/>
      <c r="BZ77" s="47"/>
      <c r="CA77" s="47"/>
      <c r="CB77" s="47"/>
      <c r="CC77" s="47"/>
      <c r="CD77" s="358">
        <v>1</v>
      </c>
      <c r="CE77" s="73">
        <v>1</v>
      </c>
      <c r="CF77" s="18" t="s">
        <v>23</v>
      </c>
      <c r="CG77" s="18" t="s">
        <v>23</v>
      </c>
      <c r="CH77" s="289">
        <v>45143</v>
      </c>
      <c r="CI77" s="267" t="s">
        <v>21</v>
      </c>
      <c r="CJ77" s="33"/>
      <c r="CK77" s="33"/>
      <c r="CL77" s="33"/>
      <c r="CM77" s="33"/>
      <c r="CN77" s="33"/>
      <c r="CO77" s="33"/>
      <c r="CP77" s="33"/>
      <c r="CQ77" s="33"/>
      <c r="CR77" s="33"/>
      <c r="CS77" s="33"/>
      <c r="CT77" s="33"/>
      <c r="CU77" s="33"/>
      <c r="CV77" s="33"/>
      <c r="CW77" s="33"/>
      <c r="CX77" s="33"/>
      <c r="CY77" s="33"/>
      <c r="CZ77" s="33"/>
      <c r="DA77" s="33"/>
      <c r="DB77" s="33"/>
      <c r="DC77" s="33"/>
      <c r="DD77" s="33"/>
      <c r="DE77" s="33"/>
      <c r="DF77" s="33"/>
      <c r="DG77" s="33"/>
      <c r="DH77" s="33"/>
      <c r="DI77" s="33"/>
      <c r="DJ77" s="33"/>
      <c r="DK77" s="33"/>
      <c r="DL77" s="33"/>
      <c r="DM77" s="33"/>
      <c r="DN77" s="33"/>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row>
    <row r="78" spans="1:169" ht="18" customHeight="1">
      <c r="A78" s="39">
        <v>76</v>
      </c>
      <c r="B78" s="40" t="s">
        <v>968</v>
      </c>
      <c r="C78" s="40" t="s">
        <v>1016</v>
      </c>
      <c r="D78" s="1">
        <v>2023</v>
      </c>
      <c r="E78" s="71">
        <v>85122</v>
      </c>
      <c r="F78" s="1" t="s">
        <v>404</v>
      </c>
      <c r="G78" s="30" t="s">
        <v>1017</v>
      </c>
      <c r="H78" s="31" t="s">
        <v>1018</v>
      </c>
      <c r="I78" s="7" t="s">
        <v>59</v>
      </c>
      <c r="J78" s="7" t="s">
        <v>407</v>
      </c>
      <c r="K78" s="2" t="s">
        <v>60</v>
      </c>
      <c r="L78" s="1" t="s">
        <v>1019</v>
      </c>
      <c r="M78" s="30" t="s">
        <v>1020</v>
      </c>
      <c r="N78" s="1" t="s">
        <v>74</v>
      </c>
      <c r="O78" s="47">
        <v>2198</v>
      </c>
      <c r="P78" s="47" t="s">
        <v>61</v>
      </c>
      <c r="Q78" s="1">
        <v>57</v>
      </c>
      <c r="R78" s="1" t="s">
        <v>395</v>
      </c>
      <c r="S78" s="30">
        <v>1018511981</v>
      </c>
      <c r="T78" s="30">
        <v>1</v>
      </c>
      <c r="U78" s="249" t="s">
        <v>207</v>
      </c>
      <c r="V78" s="30">
        <v>24</v>
      </c>
      <c r="W78" s="1" t="s">
        <v>62</v>
      </c>
      <c r="X78" s="1" t="s">
        <v>396</v>
      </c>
      <c r="Y78" s="30" t="s">
        <v>1021</v>
      </c>
      <c r="Z78" s="74">
        <v>9472974</v>
      </c>
      <c r="AA78" s="30" t="s">
        <v>1022</v>
      </c>
      <c r="AB78" s="30" t="s">
        <v>422</v>
      </c>
      <c r="AC78" s="30" t="s">
        <v>399</v>
      </c>
      <c r="AD78" s="42" t="s">
        <v>69</v>
      </c>
      <c r="AE78" s="42" t="s">
        <v>1023</v>
      </c>
      <c r="AF78" s="43">
        <v>45322</v>
      </c>
      <c r="AG78" s="47">
        <v>1</v>
      </c>
      <c r="AH78" s="193">
        <v>15300000</v>
      </c>
      <c r="AI78" s="193">
        <f t="shared" si="4"/>
        <v>2550000</v>
      </c>
      <c r="AJ78" s="210">
        <f t="shared" si="3"/>
        <v>85000</v>
      </c>
      <c r="AK78" s="67">
        <v>44952</v>
      </c>
      <c r="AL78" s="48">
        <v>44958</v>
      </c>
      <c r="AM78" s="289">
        <v>45138</v>
      </c>
      <c r="AN78" s="46">
        <v>6</v>
      </c>
      <c r="AO78" s="1">
        <v>180</v>
      </c>
      <c r="AP78" s="62">
        <v>359</v>
      </c>
      <c r="AQ78" s="48">
        <v>44950</v>
      </c>
      <c r="AR78" s="195">
        <v>15300000</v>
      </c>
      <c r="AS78" s="62">
        <v>471</v>
      </c>
      <c r="AT78" s="48">
        <v>44953</v>
      </c>
      <c r="AU78" s="195">
        <v>15300000</v>
      </c>
      <c r="AV78" s="49"/>
      <c r="AW78" s="49"/>
      <c r="AX78" s="49"/>
      <c r="AY78" s="50"/>
      <c r="AZ78" s="50"/>
      <c r="BA78" s="50"/>
      <c r="BB78" s="51"/>
      <c r="BC78" s="51"/>
      <c r="BD78" s="51"/>
      <c r="BE78" s="51"/>
      <c r="BF78" s="51"/>
      <c r="BG78" s="51"/>
      <c r="BH78" s="51"/>
      <c r="BI78" s="51"/>
      <c r="BJ78" s="51"/>
      <c r="BK78" s="51"/>
      <c r="BL78" s="447">
        <f t="shared" si="10"/>
        <v>15300000</v>
      </c>
      <c r="BM78" s="69"/>
      <c r="BN78" s="69"/>
      <c r="BO78" s="69"/>
      <c r="BP78" s="69"/>
      <c r="BQ78" s="52" t="s">
        <v>15</v>
      </c>
      <c r="BR78" s="52" t="s">
        <v>15</v>
      </c>
      <c r="BS78" s="52" t="s">
        <v>15</v>
      </c>
      <c r="BT78" s="52"/>
      <c r="BU78" s="9" t="s">
        <v>1024</v>
      </c>
      <c r="BV78" s="15">
        <v>20236520000813</v>
      </c>
      <c r="BW78" s="54"/>
      <c r="BX78" s="54"/>
      <c r="BY78" s="1"/>
      <c r="BZ78" s="1"/>
      <c r="CA78" s="1"/>
      <c r="CB78" s="1"/>
      <c r="CC78" s="1"/>
      <c r="CD78" s="72">
        <v>1</v>
      </c>
      <c r="CE78" s="18">
        <v>1</v>
      </c>
      <c r="CF78" s="1" t="s">
        <v>23</v>
      </c>
      <c r="CG78" s="1" t="s">
        <v>23</v>
      </c>
      <c r="CH78" s="289">
        <v>45144</v>
      </c>
      <c r="CI78" s="267" t="s">
        <v>21</v>
      </c>
    </row>
    <row r="79" spans="1:169" ht="14.25" customHeight="1">
      <c r="A79" s="39">
        <v>77</v>
      </c>
      <c r="B79" s="40" t="s">
        <v>199</v>
      </c>
      <c r="C79" s="40" t="s">
        <v>1025</v>
      </c>
      <c r="D79" s="1">
        <v>2023</v>
      </c>
      <c r="E79" s="71">
        <v>83389</v>
      </c>
      <c r="F79" s="1" t="s">
        <v>404</v>
      </c>
      <c r="G79" s="30" t="s">
        <v>1026</v>
      </c>
      <c r="H79" s="31" t="s">
        <v>1027</v>
      </c>
      <c r="I79" s="7" t="s">
        <v>59</v>
      </c>
      <c r="J79" s="7" t="s">
        <v>407</v>
      </c>
      <c r="K79" s="2" t="s">
        <v>60</v>
      </c>
      <c r="L79" s="1" t="s">
        <v>759</v>
      </c>
      <c r="M79" s="30" t="s">
        <v>1028</v>
      </c>
      <c r="N79" s="1" t="s">
        <v>91</v>
      </c>
      <c r="O79" s="47">
        <v>2189</v>
      </c>
      <c r="P79" s="47" t="s">
        <v>61</v>
      </c>
      <c r="Q79" s="1">
        <v>57</v>
      </c>
      <c r="R79" s="1" t="s">
        <v>395</v>
      </c>
      <c r="S79" s="30">
        <v>1000622241</v>
      </c>
      <c r="T79" s="30">
        <v>9</v>
      </c>
      <c r="U79" s="249" t="s">
        <v>1029</v>
      </c>
      <c r="V79" s="30">
        <v>19</v>
      </c>
      <c r="W79" s="1" t="s">
        <v>62</v>
      </c>
      <c r="X79" s="1" t="s">
        <v>431</v>
      </c>
      <c r="Y79" s="30" t="s">
        <v>1030</v>
      </c>
      <c r="Z79" s="30" t="s">
        <v>1031</v>
      </c>
      <c r="AA79" s="31" t="s">
        <v>299</v>
      </c>
      <c r="AB79" s="30" t="s">
        <v>398</v>
      </c>
      <c r="AC79" s="30" t="s">
        <v>433</v>
      </c>
      <c r="AD79" s="42" t="s">
        <v>1032</v>
      </c>
      <c r="AE79" s="42" t="s">
        <v>1033</v>
      </c>
      <c r="AF79" s="43">
        <v>45322</v>
      </c>
      <c r="AG79" s="47">
        <v>5</v>
      </c>
      <c r="AH79" s="193">
        <v>15300000</v>
      </c>
      <c r="AI79" s="193">
        <f t="shared" si="4"/>
        <v>2550000</v>
      </c>
      <c r="AJ79" s="210">
        <f t="shared" ref="AJ79:AJ119" si="11">(AI79/30)</f>
        <v>85000</v>
      </c>
      <c r="AK79" s="67">
        <v>44949</v>
      </c>
      <c r="AL79" s="48">
        <v>44952</v>
      </c>
      <c r="AM79" s="289">
        <v>45132</v>
      </c>
      <c r="AN79" s="46">
        <v>6</v>
      </c>
      <c r="AO79" s="1">
        <v>180</v>
      </c>
      <c r="AP79" s="62">
        <v>20</v>
      </c>
      <c r="AQ79" s="48">
        <v>44939</v>
      </c>
      <c r="AR79" s="195">
        <v>107100000</v>
      </c>
      <c r="AS79" s="62">
        <v>421</v>
      </c>
      <c r="AT79" s="48">
        <v>44950</v>
      </c>
      <c r="AU79" s="195">
        <v>15300000</v>
      </c>
      <c r="AV79" s="49"/>
      <c r="AW79" s="49"/>
      <c r="AX79" s="49"/>
      <c r="AY79" s="50"/>
      <c r="AZ79" s="50"/>
      <c r="BA79" s="50"/>
      <c r="BB79" s="51"/>
      <c r="BC79" s="51"/>
      <c r="BD79" s="51"/>
      <c r="BE79" s="51"/>
      <c r="BF79" s="51"/>
      <c r="BG79" s="51"/>
      <c r="BH79" s="51"/>
      <c r="BI79" s="51"/>
      <c r="BJ79" s="51"/>
      <c r="BK79" s="51"/>
      <c r="BL79" s="447">
        <f t="shared" si="10"/>
        <v>15300000</v>
      </c>
      <c r="BM79" s="69"/>
      <c r="BN79" s="69"/>
      <c r="BO79" s="69"/>
      <c r="BP79" s="69"/>
      <c r="BQ79" s="52" t="s">
        <v>15</v>
      </c>
      <c r="BR79" s="52" t="s">
        <v>15</v>
      </c>
      <c r="BS79" s="52" t="s">
        <v>15</v>
      </c>
      <c r="BT79" s="52"/>
      <c r="BU79" s="9" t="s">
        <v>886</v>
      </c>
      <c r="BV79" s="15">
        <v>20236520000833</v>
      </c>
      <c r="BW79" s="54"/>
      <c r="BX79" s="54"/>
      <c r="BY79" s="1"/>
      <c r="BZ79" s="1"/>
      <c r="CA79" s="1"/>
      <c r="CB79" s="1"/>
      <c r="CC79" s="1"/>
      <c r="CD79" s="72">
        <v>1</v>
      </c>
      <c r="CE79" s="18">
        <v>1</v>
      </c>
      <c r="CF79" s="1" t="s">
        <v>23</v>
      </c>
      <c r="CG79" s="1" t="s">
        <v>23</v>
      </c>
      <c r="CH79" s="289">
        <v>45145</v>
      </c>
      <c r="CI79" s="267" t="s">
        <v>21</v>
      </c>
    </row>
    <row r="80" spans="1:169" ht="12.75" customHeight="1">
      <c r="A80" s="39">
        <v>78</v>
      </c>
      <c r="B80" s="40" t="s">
        <v>212</v>
      </c>
      <c r="C80" s="40" t="s">
        <v>1034</v>
      </c>
      <c r="D80" s="1">
        <v>2023</v>
      </c>
      <c r="E80" s="71">
        <v>83521</v>
      </c>
      <c r="F80" s="1" t="s">
        <v>404</v>
      </c>
      <c r="G80" s="30" t="s">
        <v>1035</v>
      </c>
      <c r="H80" s="31" t="s">
        <v>1036</v>
      </c>
      <c r="I80" s="7" t="s">
        <v>59</v>
      </c>
      <c r="J80" s="7" t="s">
        <v>392</v>
      </c>
      <c r="K80" s="2" t="s">
        <v>60</v>
      </c>
      <c r="L80" s="1" t="s">
        <v>1037</v>
      </c>
      <c r="M80" s="30" t="s">
        <v>224</v>
      </c>
      <c r="N80" s="1" t="s">
        <v>91</v>
      </c>
      <c r="O80" s="47">
        <v>2189</v>
      </c>
      <c r="P80" s="47" t="s">
        <v>61</v>
      </c>
      <c r="Q80" s="1">
        <v>57</v>
      </c>
      <c r="R80" s="1" t="s">
        <v>395</v>
      </c>
      <c r="S80" s="30">
        <v>1023945133</v>
      </c>
      <c r="T80" s="30">
        <v>1</v>
      </c>
      <c r="U80" s="249" t="s">
        <v>275</v>
      </c>
      <c r="V80" s="30">
        <v>27</v>
      </c>
      <c r="W80" s="1" t="s">
        <v>62</v>
      </c>
      <c r="X80" s="1" t="s">
        <v>396</v>
      </c>
      <c r="Y80" s="30" t="s">
        <v>1038</v>
      </c>
      <c r="Z80" s="30">
        <v>3133397368</v>
      </c>
      <c r="AA80" s="31" t="s">
        <v>276</v>
      </c>
      <c r="AB80" s="30" t="s">
        <v>518</v>
      </c>
      <c r="AC80" s="30" t="s">
        <v>399</v>
      </c>
      <c r="AD80" s="42" t="s">
        <v>1039</v>
      </c>
      <c r="AE80" s="42" t="s">
        <v>1040</v>
      </c>
      <c r="AF80" s="43">
        <v>45315</v>
      </c>
      <c r="AG80" s="47">
        <v>1</v>
      </c>
      <c r="AH80" s="193">
        <v>29340000</v>
      </c>
      <c r="AI80" s="193">
        <f t="shared" ref="AI80:AI119" si="12">(AH80/AN80)</f>
        <v>4890000</v>
      </c>
      <c r="AJ80" s="210">
        <f t="shared" si="11"/>
        <v>163000</v>
      </c>
      <c r="AK80" s="67">
        <v>44949</v>
      </c>
      <c r="AL80" s="48">
        <v>44950</v>
      </c>
      <c r="AM80" s="289">
        <v>45130</v>
      </c>
      <c r="AN80" s="46">
        <v>6</v>
      </c>
      <c r="AO80" s="1">
        <v>180</v>
      </c>
      <c r="AP80" s="62">
        <v>17</v>
      </c>
      <c r="AQ80" s="48">
        <v>44939</v>
      </c>
      <c r="AR80" s="195">
        <v>146700000</v>
      </c>
      <c r="AS80" s="62">
        <v>408</v>
      </c>
      <c r="AT80" s="48">
        <v>44950</v>
      </c>
      <c r="AU80" s="195">
        <v>29340000</v>
      </c>
      <c r="AV80" s="49"/>
      <c r="AW80" s="49"/>
      <c r="AX80" s="49"/>
      <c r="AY80" s="50"/>
      <c r="AZ80" s="50"/>
      <c r="BA80" s="50"/>
      <c r="BB80" s="51"/>
      <c r="BC80" s="51"/>
      <c r="BD80" s="51"/>
      <c r="BE80" s="51"/>
      <c r="BF80" s="51"/>
      <c r="BG80" s="51"/>
      <c r="BH80" s="51"/>
      <c r="BI80" s="51"/>
      <c r="BJ80" s="51"/>
      <c r="BK80" s="51"/>
      <c r="BL80" s="447">
        <f t="shared" si="10"/>
        <v>29340000</v>
      </c>
      <c r="BM80" s="69"/>
      <c r="BN80" s="69"/>
      <c r="BO80" s="69"/>
      <c r="BP80" s="69"/>
      <c r="BQ80" s="52" t="s">
        <v>15</v>
      </c>
      <c r="BR80" s="52" t="s">
        <v>15</v>
      </c>
      <c r="BS80" s="52" t="s">
        <v>15</v>
      </c>
      <c r="BT80" s="52"/>
      <c r="BU80" s="9" t="s">
        <v>1041</v>
      </c>
      <c r="BV80" s="15">
        <v>20236520000793</v>
      </c>
      <c r="BW80" s="54"/>
      <c r="BX80" s="54"/>
      <c r="BY80" s="1"/>
      <c r="BZ80" s="1"/>
      <c r="CA80" s="1"/>
      <c r="CB80" s="1"/>
      <c r="CC80" s="1"/>
      <c r="CD80" s="72">
        <v>1</v>
      </c>
      <c r="CE80" s="18">
        <v>1</v>
      </c>
      <c r="CF80" s="1" t="s">
        <v>23</v>
      </c>
      <c r="CG80" s="1" t="s">
        <v>23</v>
      </c>
      <c r="CH80" s="289">
        <v>45146</v>
      </c>
      <c r="CI80" s="268" t="s">
        <v>1042</v>
      </c>
    </row>
    <row r="81" spans="1:88" ht="15.75" customHeight="1">
      <c r="A81" s="39">
        <v>79</v>
      </c>
      <c r="B81" s="40" t="s">
        <v>692</v>
      </c>
      <c r="C81" s="40" t="s">
        <v>1043</v>
      </c>
      <c r="D81" s="1">
        <v>2023</v>
      </c>
      <c r="E81" s="71">
        <v>83594</v>
      </c>
      <c r="F81" s="1" t="s">
        <v>404</v>
      </c>
      <c r="G81" s="30" t="s">
        <v>1044</v>
      </c>
      <c r="H81" s="31" t="s">
        <v>1045</v>
      </c>
      <c r="I81" s="7" t="s">
        <v>59</v>
      </c>
      <c r="J81" s="7" t="s">
        <v>392</v>
      </c>
      <c r="K81" s="2" t="s">
        <v>60</v>
      </c>
      <c r="L81" s="1" t="s">
        <v>490</v>
      </c>
      <c r="M81" s="40" t="s">
        <v>811</v>
      </c>
      <c r="N81" s="1" t="s">
        <v>74</v>
      </c>
      <c r="O81" s="1">
        <v>2198</v>
      </c>
      <c r="P81" s="1" t="s">
        <v>61</v>
      </c>
      <c r="Q81" s="1">
        <v>57</v>
      </c>
      <c r="R81" s="1" t="s">
        <v>395</v>
      </c>
      <c r="S81" s="30">
        <v>98430620</v>
      </c>
      <c r="T81" s="30">
        <v>8</v>
      </c>
      <c r="U81" s="249" t="s">
        <v>1046</v>
      </c>
      <c r="V81" s="30">
        <v>45</v>
      </c>
      <c r="W81" s="1" t="s">
        <v>62</v>
      </c>
      <c r="X81" s="1" t="s">
        <v>431</v>
      </c>
      <c r="Y81" s="30" t="s">
        <v>1047</v>
      </c>
      <c r="Z81" s="30">
        <v>3183919020</v>
      </c>
      <c r="AA81" s="31" t="s">
        <v>1048</v>
      </c>
      <c r="AB81" s="30" t="s">
        <v>561</v>
      </c>
      <c r="AC81" s="30" t="s">
        <v>399</v>
      </c>
      <c r="AD81" s="42" t="s">
        <v>69</v>
      </c>
      <c r="AE81" s="42" t="s">
        <v>1049</v>
      </c>
      <c r="AF81" s="43">
        <v>45283</v>
      </c>
      <c r="AG81" s="47">
        <v>1</v>
      </c>
      <c r="AH81" s="193">
        <v>24450000</v>
      </c>
      <c r="AI81" s="193">
        <f t="shared" si="12"/>
        <v>4075000</v>
      </c>
      <c r="AJ81" s="210">
        <f t="shared" si="11"/>
        <v>135833.33333333334</v>
      </c>
      <c r="AK81" s="67">
        <v>44949</v>
      </c>
      <c r="AL81" s="48">
        <v>44950</v>
      </c>
      <c r="AM81" s="289">
        <v>45100</v>
      </c>
      <c r="AN81" s="46">
        <v>6</v>
      </c>
      <c r="AO81" s="1">
        <v>150</v>
      </c>
      <c r="AP81" s="62">
        <v>321</v>
      </c>
      <c r="AQ81" s="48">
        <v>44943</v>
      </c>
      <c r="AR81" s="195">
        <v>220050000</v>
      </c>
      <c r="AS81" s="62">
        <v>423</v>
      </c>
      <c r="AT81" s="48">
        <v>44950</v>
      </c>
      <c r="AU81" s="195">
        <v>24450000</v>
      </c>
      <c r="AV81" s="49"/>
      <c r="AW81" s="49"/>
      <c r="AX81" s="49"/>
      <c r="AY81" s="50"/>
      <c r="AZ81" s="50"/>
      <c r="BA81" s="50"/>
      <c r="BB81" s="51"/>
      <c r="BC81" s="51"/>
      <c r="BD81" s="51"/>
      <c r="BE81" s="51"/>
      <c r="BF81" s="51"/>
      <c r="BG81" s="51"/>
      <c r="BH81" s="51"/>
      <c r="BI81" s="51"/>
      <c r="BJ81" s="51"/>
      <c r="BK81" s="51"/>
      <c r="BL81" s="447">
        <f t="shared" si="10"/>
        <v>24450000</v>
      </c>
      <c r="BM81" s="69"/>
      <c r="BN81" s="69"/>
      <c r="BO81" s="69"/>
      <c r="BP81" s="69"/>
      <c r="BQ81" s="52" t="s">
        <v>15</v>
      </c>
      <c r="BR81" s="52" t="s">
        <v>15</v>
      </c>
      <c r="BS81" s="52" t="s">
        <v>15</v>
      </c>
      <c r="BT81" s="52"/>
      <c r="BU81" s="14" t="s">
        <v>645</v>
      </c>
      <c r="BV81" s="15">
        <v>20236520000353</v>
      </c>
      <c r="BW81" s="54"/>
      <c r="BX81" s="54"/>
      <c r="BY81" s="1"/>
      <c r="BZ81" s="1"/>
      <c r="CA81" s="1"/>
      <c r="CB81" s="1"/>
      <c r="CC81" s="1"/>
      <c r="CD81" s="72">
        <v>1</v>
      </c>
      <c r="CE81" s="18">
        <v>1</v>
      </c>
      <c r="CF81" s="1" t="s">
        <v>23</v>
      </c>
      <c r="CG81" s="1" t="s">
        <v>23</v>
      </c>
      <c r="CH81" s="289">
        <v>45147</v>
      </c>
      <c r="CI81" s="267" t="s">
        <v>21</v>
      </c>
    </row>
    <row r="82" spans="1:88" ht="17.25" customHeight="1">
      <c r="A82" s="39">
        <v>80</v>
      </c>
      <c r="B82" s="40" t="s">
        <v>436</v>
      </c>
      <c r="C82" s="40" t="s">
        <v>1050</v>
      </c>
      <c r="D82" s="1">
        <v>2023</v>
      </c>
      <c r="E82" s="71">
        <v>85919</v>
      </c>
      <c r="F82" s="1" t="s">
        <v>404</v>
      </c>
      <c r="G82" s="30" t="s">
        <v>1051</v>
      </c>
      <c r="H82" s="31" t="s">
        <v>1052</v>
      </c>
      <c r="I82" s="7" t="s">
        <v>59</v>
      </c>
      <c r="J82" s="7" t="s">
        <v>392</v>
      </c>
      <c r="K82" s="2" t="s">
        <v>60</v>
      </c>
      <c r="L82" s="1" t="s">
        <v>453</v>
      </c>
      <c r="M82" s="30" t="s">
        <v>1053</v>
      </c>
      <c r="N82" s="1" t="s">
        <v>74</v>
      </c>
      <c r="O82" s="1">
        <v>2198</v>
      </c>
      <c r="P82" s="1" t="s">
        <v>61</v>
      </c>
      <c r="Q82" s="1">
        <v>57</v>
      </c>
      <c r="R82" s="1" t="s">
        <v>395</v>
      </c>
      <c r="S82" s="30">
        <v>1019028211</v>
      </c>
      <c r="T82" s="30">
        <v>1</v>
      </c>
      <c r="U82" s="249" t="s">
        <v>1054</v>
      </c>
      <c r="V82" s="30">
        <v>34</v>
      </c>
      <c r="W82" s="1" t="s">
        <v>62</v>
      </c>
      <c r="X82" s="1" t="s">
        <v>396</v>
      </c>
      <c r="Y82" s="30" t="s">
        <v>1055</v>
      </c>
      <c r="Z82" s="30">
        <v>6900778</v>
      </c>
      <c r="AA82" s="30" t="s">
        <v>1056</v>
      </c>
      <c r="AB82" s="30" t="s">
        <v>1057</v>
      </c>
      <c r="AC82" s="30" t="s">
        <v>562</v>
      </c>
      <c r="AD82" s="42" t="s">
        <v>76</v>
      </c>
      <c r="AE82" s="42" t="s">
        <v>1058</v>
      </c>
      <c r="AF82" s="43">
        <v>45107</v>
      </c>
      <c r="AG82" s="47">
        <v>1</v>
      </c>
      <c r="AH82" s="193">
        <v>88000000</v>
      </c>
      <c r="AI82" s="193">
        <f t="shared" si="12"/>
        <v>8000000</v>
      </c>
      <c r="AJ82" s="210">
        <f t="shared" si="11"/>
        <v>266666.66666666669</v>
      </c>
      <c r="AK82" s="67">
        <v>44949</v>
      </c>
      <c r="AL82" s="48">
        <v>44950</v>
      </c>
      <c r="AM82" s="289">
        <v>45283</v>
      </c>
      <c r="AN82" s="46">
        <v>11</v>
      </c>
      <c r="AO82" s="1">
        <v>330</v>
      </c>
      <c r="AP82" s="62">
        <v>326</v>
      </c>
      <c r="AQ82" s="48">
        <v>44943</v>
      </c>
      <c r="AR82" s="195">
        <v>88000000</v>
      </c>
      <c r="AS82" s="62">
        <v>405</v>
      </c>
      <c r="AT82" s="48">
        <v>44950</v>
      </c>
      <c r="AU82" s="195">
        <v>88000000</v>
      </c>
      <c r="AV82" s="49"/>
      <c r="AW82" s="49"/>
      <c r="AX82" s="49"/>
      <c r="AY82" s="50"/>
      <c r="AZ82" s="50"/>
      <c r="BA82" s="50"/>
      <c r="BB82" s="51"/>
      <c r="BC82" s="51"/>
      <c r="BD82" s="51"/>
      <c r="BE82" s="51"/>
      <c r="BF82" s="51"/>
      <c r="BG82" s="51"/>
      <c r="BH82" s="51"/>
      <c r="BI82" s="51"/>
      <c r="BJ82" s="51"/>
      <c r="BK82" s="51"/>
      <c r="BL82" s="447">
        <f t="shared" si="10"/>
        <v>88000000</v>
      </c>
      <c r="BM82" s="69"/>
      <c r="BN82" s="69"/>
      <c r="BO82" s="69"/>
      <c r="BP82" s="69"/>
      <c r="BQ82" s="52" t="s">
        <v>15</v>
      </c>
      <c r="BR82" s="52" t="s">
        <v>15</v>
      </c>
      <c r="BS82" s="52"/>
      <c r="BT82" s="52"/>
      <c r="BU82" s="9" t="s">
        <v>425</v>
      </c>
      <c r="BV82" s="15">
        <v>20236520000803</v>
      </c>
      <c r="BW82" s="54"/>
      <c r="BX82" s="54"/>
      <c r="BY82" s="1"/>
      <c r="BZ82" s="1"/>
      <c r="CA82" s="1"/>
      <c r="CB82" s="1"/>
      <c r="CC82" s="1"/>
      <c r="CD82" s="72">
        <v>1</v>
      </c>
      <c r="CE82" s="18">
        <v>1</v>
      </c>
      <c r="CF82" s="18" t="s">
        <v>63</v>
      </c>
      <c r="CG82" s="1" t="s">
        <v>23</v>
      </c>
      <c r="CH82" s="289">
        <v>45148</v>
      </c>
      <c r="CI82" s="267" t="s">
        <v>21</v>
      </c>
    </row>
    <row r="83" spans="1:88" ht="15.75" customHeight="1">
      <c r="A83" s="39">
        <v>81</v>
      </c>
      <c r="B83" s="40" t="s">
        <v>692</v>
      </c>
      <c r="C83" s="40" t="s">
        <v>1059</v>
      </c>
      <c r="D83" s="1">
        <v>2023</v>
      </c>
      <c r="E83" s="71">
        <v>83276</v>
      </c>
      <c r="F83" s="1" t="s">
        <v>404</v>
      </c>
      <c r="G83" s="30" t="s">
        <v>1060</v>
      </c>
      <c r="H83" s="31" t="s">
        <v>1061</v>
      </c>
      <c r="I83" s="7" t="s">
        <v>59</v>
      </c>
      <c r="J83" s="7" t="s">
        <v>407</v>
      </c>
      <c r="K83" s="2" t="s">
        <v>60</v>
      </c>
      <c r="L83" s="1" t="s">
        <v>1062</v>
      </c>
      <c r="M83" s="30" t="s">
        <v>230</v>
      </c>
      <c r="N83" s="1" t="s">
        <v>74</v>
      </c>
      <c r="O83" s="1">
        <v>2198</v>
      </c>
      <c r="P83" s="1" t="s">
        <v>61</v>
      </c>
      <c r="Q83" s="1">
        <v>57</v>
      </c>
      <c r="R83" s="1" t="s">
        <v>395</v>
      </c>
      <c r="S83" s="30">
        <v>79469325</v>
      </c>
      <c r="T83" s="30">
        <v>1</v>
      </c>
      <c r="U83" s="249" t="s">
        <v>1063</v>
      </c>
      <c r="V83" s="30">
        <v>54</v>
      </c>
      <c r="W83" s="1" t="s">
        <v>62</v>
      </c>
      <c r="X83" s="1" t="s">
        <v>431</v>
      </c>
      <c r="Y83" s="30" t="s">
        <v>1064</v>
      </c>
      <c r="Z83" s="30">
        <v>9020531</v>
      </c>
      <c r="AA83" s="31" t="s">
        <v>161</v>
      </c>
      <c r="AB83" s="30" t="s">
        <v>561</v>
      </c>
      <c r="AC83" s="30" t="s">
        <v>433</v>
      </c>
      <c r="AD83" s="42" t="s">
        <v>1065</v>
      </c>
      <c r="AE83" s="42" t="s">
        <v>1066</v>
      </c>
      <c r="AF83" s="43">
        <v>45319</v>
      </c>
      <c r="AG83" s="47">
        <v>5</v>
      </c>
      <c r="AH83" s="193">
        <v>15300000</v>
      </c>
      <c r="AI83" s="193">
        <f t="shared" si="12"/>
        <v>2550000</v>
      </c>
      <c r="AJ83" s="210">
        <f t="shared" si="11"/>
        <v>85000</v>
      </c>
      <c r="AK83" s="67">
        <v>44949</v>
      </c>
      <c r="AL83" s="48">
        <v>44952</v>
      </c>
      <c r="AM83" s="289">
        <v>45132</v>
      </c>
      <c r="AN83" s="46">
        <v>6</v>
      </c>
      <c r="AO83" s="1">
        <v>180</v>
      </c>
      <c r="AP83" s="62">
        <v>342</v>
      </c>
      <c r="AQ83" s="48">
        <v>44945</v>
      </c>
      <c r="AR83" s="195">
        <v>30600000</v>
      </c>
      <c r="AS83" s="62">
        <v>455</v>
      </c>
      <c r="AT83" s="48">
        <v>44952</v>
      </c>
      <c r="AU83" s="195">
        <v>15300000</v>
      </c>
      <c r="AV83" s="49"/>
      <c r="AW83" s="49"/>
      <c r="AX83" s="49"/>
      <c r="AY83" s="50"/>
      <c r="AZ83" s="50"/>
      <c r="BA83" s="50"/>
      <c r="BB83" s="51"/>
      <c r="BC83" s="51"/>
      <c r="BD83" s="51"/>
      <c r="BE83" s="51"/>
      <c r="BF83" s="51"/>
      <c r="BG83" s="51"/>
      <c r="BH83" s="51"/>
      <c r="BI83" s="51"/>
      <c r="BJ83" s="51"/>
      <c r="BK83" s="51"/>
      <c r="BL83" s="447">
        <f t="shared" si="10"/>
        <v>15300000</v>
      </c>
      <c r="BM83" s="69"/>
      <c r="BN83" s="69"/>
      <c r="BO83" s="69"/>
      <c r="BP83" s="69"/>
      <c r="BQ83" s="52" t="s">
        <v>15</v>
      </c>
      <c r="BR83" s="52" t="s">
        <v>15</v>
      </c>
      <c r="BS83" s="52" t="s">
        <v>15</v>
      </c>
      <c r="BT83" s="52"/>
      <c r="BU83" s="9" t="s">
        <v>930</v>
      </c>
      <c r="BV83" s="15" t="s">
        <v>1067</v>
      </c>
      <c r="BW83" s="54"/>
      <c r="BX83" s="54"/>
      <c r="BY83" s="1"/>
      <c r="BZ83" s="1"/>
      <c r="CA83" s="1"/>
      <c r="CB83" s="1"/>
      <c r="CC83" s="1"/>
      <c r="CD83" s="72">
        <v>1</v>
      </c>
      <c r="CE83" s="18">
        <v>1</v>
      </c>
      <c r="CF83" s="1" t="s">
        <v>23</v>
      </c>
      <c r="CG83" s="1" t="s">
        <v>23</v>
      </c>
      <c r="CH83" s="289">
        <v>45149</v>
      </c>
      <c r="CI83" s="267" t="s">
        <v>21</v>
      </c>
    </row>
    <row r="84" spans="1:88" ht="15.75" customHeight="1">
      <c r="A84" s="39">
        <v>82</v>
      </c>
      <c r="B84" s="40" t="s">
        <v>692</v>
      </c>
      <c r="C84" s="40" t="s">
        <v>1068</v>
      </c>
      <c r="D84" s="1">
        <v>2023</v>
      </c>
      <c r="E84" s="71">
        <v>83278</v>
      </c>
      <c r="F84" s="1" t="s">
        <v>404</v>
      </c>
      <c r="G84" s="30" t="s">
        <v>1069</v>
      </c>
      <c r="H84" s="31" t="s">
        <v>1070</v>
      </c>
      <c r="I84" s="7" t="s">
        <v>59</v>
      </c>
      <c r="J84" s="7" t="s">
        <v>407</v>
      </c>
      <c r="K84" s="2" t="s">
        <v>60</v>
      </c>
      <c r="L84" s="1" t="s">
        <v>1019</v>
      </c>
      <c r="M84" s="30" t="s">
        <v>19</v>
      </c>
      <c r="N84" s="1" t="s">
        <v>74</v>
      </c>
      <c r="O84" s="1">
        <v>2198</v>
      </c>
      <c r="P84" s="1" t="s">
        <v>61</v>
      </c>
      <c r="Q84" s="1">
        <v>57</v>
      </c>
      <c r="R84" s="1" t="s">
        <v>395</v>
      </c>
      <c r="S84" s="30">
        <v>1013643851</v>
      </c>
      <c r="T84" s="30">
        <v>9</v>
      </c>
      <c r="U84" s="249" t="s">
        <v>79</v>
      </c>
      <c r="V84" s="30">
        <v>29</v>
      </c>
      <c r="W84" s="1" t="s">
        <v>62</v>
      </c>
      <c r="X84" s="1" t="s">
        <v>396</v>
      </c>
      <c r="Y84" s="30" t="s">
        <v>1071</v>
      </c>
      <c r="Z84" s="30">
        <v>3197783773</v>
      </c>
      <c r="AA84" s="31" t="s">
        <v>1072</v>
      </c>
      <c r="AB84" s="30" t="s">
        <v>949</v>
      </c>
      <c r="AC84" s="30" t="s">
        <v>1073</v>
      </c>
      <c r="AD84" s="42" t="s">
        <v>939</v>
      </c>
      <c r="AE84" s="42" t="s">
        <v>1074</v>
      </c>
      <c r="AF84" s="43">
        <v>45318</v>
      </c>
      <c r="AG84" s="47">
        <v>1</v>
      </c>
      <c r="AH84" s="193">
        <v>15300000</v>
      </c>
      <c r="AI84" s="193">
        <f t="shared" si="12"/>
        <v>2550000</v>
      </c>
      <c r="AJ84" s="210">
        <f t="shared" si="11"/>
        <v>85000</v>
      </c>
      <c r="AK84" s="67">
        <v>44950</v>
      </c>
      <c r="AL84" s="48">
        <v>44958</v>
      </c>
      <c r="AM84" s="289">
        <v>45138</v>
      </c>
      <c r="AN84" s="46">
        <v>6</v>
      </c>
      <c r="AO84" s="1">
        <v>180</v>
      </c>
      <c r="AP84" s="62">
        <v>351</v>
      </c>
      <c r="AQ84" s="48">
        <v>44949</v>
      </c>
      <c r="AR84" s="195">
        <v>15300000</v>
      </c>
      <c r="AS84" s="62">
        <v>457</v>
      </c>
      <c r="AT84" s="48">
        <v>44952</v>
      </c>
      <c r="AU84" s="195">
        <v>15300000</v>
      </c>
      <c r="AV84" s="49"/>
      <c r="AW84" s="49"/>
      <c r="AX84" s="49"/>
      <c r="AY84" s="50"/>
      <c r="AZ84" s="50"/>
      <c r="BA84" s="50"/>
      <c r="BB84" s="51"/>
      <c r="BC84" s="51"/>
      <c r="BD84" s="51"/>
      <c r="BE84" s="51"/>
      <c r="BF84" s="51"/>
      <c r="BG84" s="51"/>
      <c r="BH84" s="51"/>
      <c r="BI84" s="51"/>
      <c r="BJ84" s="51"/>
      <c r="BK84" s="51"/>
      <c r="BL84" s="447">
        <f t="shared" si="10"/>
        <v>15300000</v>
      </c>
      <c r="BM84" s="69"/>
      <c r="BN84" s="69"/>
      <c r="BO84" s="69"/>
      <c r="BP84" s="69"/>
      <c r="BQ84" s="52" t="s">
        <v>15</v>
      </c>
      <c r="BR84" s="52" t="s">
        <v>15</v>
      </c>
      <c r="BS84" s="52" t="s">
        <v>15</v>
      </c>
      <c r="BT84" s="52"/>
      <c r="BU84" s="9" t="s">
        <v>1024</v>
      </c>
      <c r="BV84" s="15">
        <v>20236520000813</v>
      </c>
      <c r="BW84" s="54"/>
      <c r="BX84" s="54"/>
      <c r="BY84" s="1"/>
      <c r="BZ84" s="1"/>
      <c r="CA84" s="1"/>
      <c r="CB84" s="1"/>
      <c r="CC84" s="1"/>
      <c r="CD84" s="72">
        <v>1</v>
      </c>
      <c r="CE84" s="18">
        <v>1</v>
      </c>
      <c r="CF84" s="1" t="s">
        <v>23</v>
      </c>
      <c r="CG84" s="1" t="s">
        <v>23</v>
      </c>
      <c r="CH84" s="289">
        <v>45150</v>
      </c>
      <c r="CI84" s="268" t="s">
        <v>135</v>
      </c>
    </row>
    <row r="85" spans="1:88" ht="13.5" customHeight="1">
      <c r="A85" s="39">
        <v>83</v>
      </c>
      <c r="B85" s="40" t="s">
        <v>436</v>
      </c>
      <c r="C85" s="40" t="s">
        <v>1075</v>
      </c>
      <c r="D85" s="1">
        <v>2023</v>
      </c>
      <c r="E85" s="348">
        <v>85202</v>
      </c>
      <c r="F85" s="1" t="s">
        <v>404</v>
      </c>
      <c r="G85" s="30" t="s">
        <v>1076</v>
      </c>
      <c r="H85" s="31" t="s">
        <v>1077</v>
      </c>
      <c r="I85" s="7" t="s">
        <v>59</v>
      </c>
      <c r="J85" s="7" t="s">
        <v>392</v>
      </c>
      <c r="K85" s="2" t="s">
        <v>60</v>
      </c>
      <c r="L85" s="1" t="s">
        <v>805</v>
      </c>
      <c r="M85" s="30" t="s">
        <v>236</v>
      </c>
      <c r="N85" s="1" t="s">
        <v>91</v>
      </c>
      <c r="O85" s="47">
        <v>2189</v>
      </c>
      <c r="P85" s="47" t="s">
        <v>61</v>
      </c>
      <c r="Q85" s="1">
        <v>57</v>
      </c>
      <c r="R85" s="1" t="s">
        <v>395</v>
      </c>
      <c r="S85" s="30">
        <v>79433342</v>
      </c>
      <c r="T85" s="30">
        <v>1</v>
      </c>
      <c r="U85" s="249" t="s">
        <v>247</v>
      </c>
      <c r="V85" s="30">
        <v>55</v>
      </c>
      <c r="W85" s="1" t="s">
        <v>62</v>
      </c>
      <c r="X85" s="1" t="s">
        <v>431</v>
      </c>
      <c r="Y85" s="30" t="s">
        <v>1078</v>
      </c>
      <c r="Z85" s="30">
        <v>3058992922</v>
      </c>
      <c r="AA85" s="31" t="s">
        <v>248</v>
      </c>
      <c r="AB85" s="30" t="s">
        <v>422</v>
      </c>
      <c r="AC85" s="30" t="s">
        <v>412</v>
      </c>
      <c r="AD85" s="42" t="s">
        <v>992</v>
      </c>
      <c r="AE85" s="42" t="s">
        <v>1079</v>
      </c>
      <c r="AF85" s="43">
        <v>45321</v>
      </c>
      <c r="AG85" s="47">
        <v>5</v>
      </c>
      <c r="AH85" s="193">
        <v>29340000</v>
      </c>
      <c r="AI85" s="193">
        <f t="shared" si="12"/>
        <v>4890000</v>
      </c>
      <c r="AJ85" s="210">
        <f t="shared" si="11"/>
        <v>163000</v>
      </c>
      <c r="AK85" s="67">
        <v>44949</v>
      </c>
      <c r="AL85" s="48">
        <v>44950</v>
      </c>
      <c r="AM85" s="289">
        <v>45130</v>
      </c>
      <c r="AN85" s="46">
        <v>6</v>
      </c>
      <c r="AO85" s="1">
        <v>180</v>
      </c>
      <c r="AP85" s="62">
        <v>315</v>
      </c>
      <c r="AQ85" s="48">
        <v>44939</v>
      </c>
      <c r="AR85" s="195">
        <v>88020000</v>
      </c>
      <c r="AS85" s="62">
        <v>406</v>
      </c>
      <c r="AT85" s="48">
        <v>44950</v>
      </c>
      <c r="AU85" s="195">
        <v>29340000</v>
      </c>
      <c r="AV85" s="49"/>
      <c r="AW85" s="49"/>
      <c r="AX85" s="49"/>
      <c r="AY85" s="50"/>
      <c r="AZ85" s="50"/>
      <c r="BA85" s="50"/>
      <c r="BB85" s="51"/>
      <c r="BC85" s="51"/>
      <c r="BD85" s="51"/>
      <c r="BE85" s="51"/>
      <c r="BF85" s="51"/>
      <c r="BG85" s="51"/>
      <c r="BH85" s="51"/>
      <c r="BI85" s="51"/>
      <c r="BJ85" s="51"/>
      <c r="BK85" s="51"/>
      <c r="BL85" s="447">
        <f t="shared" si="10"/>
        <v>29340000</v>
      </c>
      <c r="BM85" s="69"/>
      <c r="BN85" s="69"/>
      <c r="BO85" s="69"/>
      <c r="BP85" s="69"/>
      <c r="BQ85" s="52" t="s">
        <v>15</v>
      </c>
      <c r="BR85" s="52" t="s">
        <v>15</v>
      </c>
      <c r="BS85" s="52" t="s">
        <v>15</v>
      </c>
      <c r="BT85" s="52"/>
      <c r="BU85" s="9" t="s">
        <v>838</v>
      </c>
      <c r="BV85" s="15">
        <v>20236520000633</v>
      </c>
      <c r="BW85" s="54"/>
      <c r="BX85" s="54"/>
      <c r="BY85" s="1"/>
      <c r="BZ85" s="1"/>
      <c r="CA85" s="1"/>
      <c r="CB85" s="1"/>
      <c r="CC85" s="1"/>
      <c r="CD85" s="72">
        <v>1</v>
      </c>
      <c r="CE85" s="18">
        <v>1</v>
      </c>
      <c r="CF85" s="1" t="s">
        <v>23</v>
      </c>
      <c r="CG85" s="1" t="s">
        <v>23</v>
      </c>
      <c r="CH85" s="289">
        <v>45151</v>
      </c>
      <c r="CI85" s="267" t="s">
        <v>21</v>
      </c>
    </row>
    <row r="86" spans="1:88" ht="18" customHeight="1">
      <c r="A86" s="39">
        <v>84</v>
      </c>
      <c r="B86" s="40" t="s">
        <v>199</v>
      </c>
      <c r="C86" s="40" t="s">
        <v>1080</v>
      </c>
      <c r="D86" s="1">
        <v>2023</v>
      </c>
      <c r="E86" s="71">
        <v>85041</v>
      </c>
      <c r="F86" s="1" t="s">
        <v>404</v>
      </c>
      <c r="G86" s="30" t="s">
        <v>1081</v>
      </c>
      <c r="H86" s="31" t="s">
        <v>1082</v>
      </c>
      <c r="I86" s="7" t="s">
        <v>59</v>
      </c>
      <c r="J86" s="7" t="s">
        <v>407</v>
      </c>
      <c r="K86" s="2" t="s">
        <v>60</v>
      </c>
      <c r="L86" s="1" t="s">
        <v>567</v>
      </c>
      <c r="M86" s="40" t="s">
        <v>1083</v>
      </c>
      <c r="N86" s="1" t="s">
        <v>74</v>
      </c>
      <c r="O86" s="1">
        <v>2198</v>
      </c>
      <c r="P86" s="1" t="s">
        <v>61</v>
      </c>
      <c r="Q86" s="1">
        <v>57</v>
      </c>
      <c r="R86" s="1" t="s">
        <v>395</v>
      </c>
      <c r="S86" s="30">
        <v>1088323270</v>
      </c>
      <c r="T86" s="30">
        <v>1</v>
      </c>
      <c r="U86" s="252" t="s">
        <v>1084</v>
      </c>
      <c r="V86" s="30">
        <v>29</v>
      </c>
      <c r="W86" s="1" t="s">
        <v>62</v>
      </c>
      <c r="X86" s="1" t="s">
        <v>396</v>
      </c>
      <c r="Y86" s="30" t="s">
        <v>1085</v>
      </c>
      <c r="Z86" s="30" t="s">
        <v>1086</v>
      </c>
      <c r="AA86" s="30" t="s">
        <v>1087</v>
      </c>
      <c r="AB86" s="30" t="s">
        <v>561</v>
      </c>
      <c r="AC86" s="30" t="s">
        <v>1088</v>
      </c>
      <c r="AD86" s="42" t="s">
        <v>1089</v>
      </c>
      <c r="AE86" s="42" t="s">
        <v>1090</v>
      </c>
      <c r="AF86" s="43">
        <v>45315</v>
      </c>
      <c r="AG86" s="47">
        <v>3</v>
      </c>
      <c r="AH86" s="193">
        <v>27027000</v>
      </c>
      <c r="AI86" s="193">
        <f t="shared" si="12"/>
        <v>4504500</v>
      </c>
      <c r="AJ86" s="210">
        <f t="shared" si="11"/>
        <v>150150</v>
      </c>
      <c r="AK86" s="67">
        <v>44949</v>
      </c>
      <c r="AL86" s="48">
        <v>44951</v>
      </c>
      <c r="AM86" s="289">
        <v>45131</v>
      </c>
      <c r="AN86" s="46">
        <v>6</v>
      </c>
      <c r="AO86" s="1">
        <v>180</v>
      </c>
      <c r="AP86" s="62">
        <v>332</v>
      </c>
      <c r="AQ86" s="48">
        <v>44944</v>
      </c>
      <c r="AR86" s="195">
        <v>27027000</v>
      </c>
      <c r="AS86" s="62">
        <v>424</v>
      </c>
      <c r="AT86" s="48">
        <v>44951</v>
      </c>
      <c r="AU86" s="195">
        <v>27027000</v>
      </c>
      <c r="AV86" s="49"/>
      <c r="AW86" s="49"/>
      <c r="AX86" s="49"/>
      <c r="AY86" s="50"/>
      <c r="AZ86" s="50"/>
      <c r="BA86" s="50"/>
      <c r="BB86" s="51"/>
      <c r="BC86" s="51"/>
      <c r="BD86" s="51"/>
      <c r="BE86" s="51"/>
      <c r="BF86" s="51"/>
      <c r="BG86" s="51"/>
      <c r="BH86" s="51"/>
      <c r="BI86" s="51"/>
      <c r="BJ86" s="51"/>
      <c r="BK86" s="51"/>
      <c r="BL86" s="447">
        <f t="shared" si="10"/>
        <v>27027000</v>
      </c>
      <c r="BM86" s="69"/>
      <c r="BN86" s="69"/>
      <c r="BO86" s="69"/>
      <c r="BP86" s="69"/>
      <c r="BQ86" s="52" t="s">
        <v>15</v>
      </c>
      <c r="BR86" s="52" t="s">
        <v>15</v>
      </c>
      <c r="BS86" s="52" t="s">
        <v>15</v>
      </c>
      <c r="BT86" s="52"/>
      <c r="BU86" s="9" t="s">
        <v>571</v>
      </c>
      <c r="BV86" s="15">
        <v>20236520000613</v>
      </c>
      <c r="BW86" s="54"/>
      <c r="BX86" s="54"/>
      <c r="BY86" s="1"/>
      <c r="BZ86" s="1"/>
      <c r="CA86" s="1"/>
      <c r="CB86" s="1"/>
      <c r="CC86" s="1"/>
      <c r="CD86" s="72">
        <v>1</v>
      </c>
      <c r="CE86" s="18">
        <v>1</v>
      </c>
      <c r="CF86" s="1" t="s">
        <v>23</v>
      </c>
      <c r="CG86" s="1" t="s">
        <v>23</v>
      </c>
      <c r="CH86" s="289">
        <v>45152</v>
      </c>
      <c r="CI86" s="267" t="s">
        <v>21</v>
      </c>
    </row>
    <row r="87" spans="1:88" ht="18.75" customHeight="1">
      <c r="A87" s="39">
        <v>85</v>
      </c>
      <c r="B87" s="40" t="s">
        <v>968</v>
      </c>
      <c r="C87" s="40" t="s">
        <v>1091</v>
      </c>
      <c r="D87" s="1">
        <v>2023</v>
      </c>
      <c r="E87" s="71">
        <v>83389</v>
      </c>
      <c r="F87" s="1" t="s">
        <v>404</v>
      </c>
      <c r="G87" s="30" t="s">
        <v>1092</v>
      </c>
      <c r="H87" s="31" t="s">
        <v>1093</v>
      </c>
      <c r="I87" s="7" t="s">
        <v>59</v>
      </c>
      <c r="J87" s="7" t="s">
        <v>407</v>
      </c>
      <c r="K87" s="2" t="s">
        <v>60</v>
      </c>
      <c r="L87" s="1" t="s">
        <v>759</v>
      </c>
      <c r="M87" s="30" t="s">
        <v>1094</v>
      </c>
      <c r="N87" s="1" t="s">
        <v>91</v>
      </c>
      <c r="O87" s="47">
        <v>2189</v>
      </c>
      <c r="P87" s="47" t="s">
        <v>61</v>
      </c>
      <c r="Q87" s="1">
        <v>57</v>
      </c>
      <c r="R87" s="1" t="s">
        <v>395</v>
      </c>
      <c r="S87" s="30">
        <v>51876386</v>
      </c>
      <c r="T87" s="30">
        <v>2</v>
      </c>
      <c r="U87" s="249" t="s">
        <v>1095</v>
      </c>
      <c r="V87" s="30">
        <v>57</v>
      </c>
      <c r="W87" s="1" t="s">
        <v>62</v>
      </c>
      <c r="X87" s="1" t="s">
        <v>396</v>
      </c>
      <c r="Y87" s="30" t="s">
        <v>123</v>
      </c>
      <c r="Z87" s="30">
        <v>5610649</v>
      </c>
      <c r="AA87" s="31" t="s">
        <v>290</v>
      </c>
      <c r="AB87" s="30" t="s">
        <v>561</v>
      </c>
      <c r="AC87" s="30" t="s">
        <v>433</v>
      </c>
      <c r="AD87" s="42" t="s">
        <v>1089</v>
      </c>
      <c r="AE87" s="42" t="s">
        <v>1096</v>
      </c>
      <c r="AF87" s="43">
        <v>45322</v>
      </c>
      <c r="AG87" s="47">
        <v>5</v>
      </c>
      <c r="AH87" s="193">
        <v>15300000</v>
      </c>
      <c r="AI87" s="193">
        <f t="shared" si="12"/>
        <v>2550000</v>
      </c>
      <c r="AJ87" s="210">
        <f t="shared" si="11"/>
        <v>85000</v>
      </c>
      <c r="AK87" s="67">
        <v>44950</v>
      </c>
      <c r="AL87" s="48">
        <v>44952</v>
      </c>
      <c r="AM87" s="289">
        <v>45132</v>
      </c>
      <c r="AN87" s="46">
        <v>6</v>
      </c>
      <c r="AO87" s="1">
        <v>180</v>
      </c>
      <c r="AP87" s="62">
        <v>20</v>
      </c>
      <c r="AQ87" s="48">
        <v>44939</v>
      </c>
      <c r="AR87" s="195">
        <v>107100000</v>
      </c>
      <c r="AS87" s="62">
        <v>463</v>
      </c>
      <c r="AT87" s="48">
        <v>44952</v>
      </c>
      <c r="AU87" s="195">
        <v>15300000</v>
      </c>
      <c r="AV87" s="49"/>
      <c r="AW87" s="49"/>
      <c r="AX87" s="49"/>
      <c r="AY87" s="50">
        <v>79355826</v>
      </c>
      <c r="AZ87" s="50" t="s">
        <v>1097</v>
      </c>
      <c r="BA87" s="56">
        <v>45124</v>
      </c>
      <c r="BB87" s="51"/>
      <c r="BC87" s="51"/>
      <c r="BD87" s="51"/>
      <c r="BE87" s="51"/>
      <c r="BF87" s="51"/>
      <c r="BG87" s="51"/>
      <c r="BH87" s="51"/>
      <c r="BI87" s="51"/>
      <c r="BJ87" s="51"/>
      <c r="BK87" s="51"/>
      <c r="BL87" s="447">
        <f t="shared" si="10"/>
        <v>15300000</v>
      </c>
      <c r="BM87" s="69">
        <v>1</v>
      </c>
      <c r="BN87" s="76">
        <v>45117</v>
      </c>
      <c r="BO87" s="69" t="s">
        <v>318</v>
      </c>
      <c r="BP87" s="76">
        <v>45124</v>
      </c>
      <c r="BQ87" s="52" t="s">
        <v>15</v>
      </c>
      <c r="BR87" s="52" t="s">
        <v>15</v>
      </c>
      <c r="BS87" s="52" t="s">
        <v>15</v>
      </c>
      <c r="BT87" s="52"/>
      <c r="BU87" s="9" t="s">
        <v>886</v>
      </c>
      <c r="BV87" s="15">
        <v>20236520000833</v>
      </c>
      <c r="BW87" s="54"/>
      <c r="BX87" s="54"/>
      <c r="BY87" s="1"/>
      <c r="BZ87" s="1"/>
      <c r="CA87" s="1"/>
      <c r="CB87" s="1"/>
      <c r="CC87" s="1"/>
      <c r="CD87" s="72">
        <v>1</v>
      </c>
      <c r="CE87" s="18">
        <v>1</v>
      </c>
      <c r="CF87" s="1" t="s">
        <v>23</v>
      </c>
      <c r="CG87" s="1" t="s">
        <v>23</v>
      </c>
      <c r="CH87" s="289">
        <v>45139</v>
      </c>
      <c r="CI87" s="267" t="s">
        <v>21</v>
      </c>
    </row>
    <row r="88" spans="1:88" ht="15.75" customHeight="1">
      <c r="A88" s="39">
        <v>86</v>
      </c>
      <c r="B88" s="40" t="s">
        <v>319</v>
      </c>
      <c r="C88" s="40" t="s">
        <v>1098</v>
      </c>
      <c r="D88" s="1">
        <v>2023</v>
      </c>
      <c r="E88" s="71">
        <v>83389</v>
      </c>
      <c r="F88" s="1" t="s">
        <v>404</v>
      </c>
      <c r="G88" s="30" t="s">
        <v>1099</v>
      </c>
      <c r="H88" s="31" t="s">
        <v>1100</v>
      </c>
      <c r="I88" s="7" t="s">
        <v>59</v>
      </c>
      <c r="J88" s="7" t="s">
        <v>407</v>
      </c>
      <c r="K88" s="2" t="s">
        <v>60</v>
      </c>
      <c r="L88" s="1" t="s">
        <v>759</v>
      </c>
      <c r="M88" s="30" t="s">
        <v>1101</v>
      </c>
      <c r="N88" s="1" t="s">
        <v>91</v>
      </c>
      <c r="O88" s="47">
        <v>2189</v>
      </c>
      <c r="P88" s="47" t="s">
        <v>61</v>
      </c>
      <c r="Q88" s="1">
        <v>57</v>
      </c>
      <c r="R88" s="1" t="s">
        <v>395</v>
      </c>
      <c r="S88" s="30">
        <v>1013585301</v>
      </c>
      <c r="T88" s="30">
        <v>0</v>
      </c>
      <c r="U88" s="252" t="s">
        <v>1102</v>
      </c>
      <c r="V88" s="30">
        <v>36</v>
      </c>
      <c r="W88" s="1" t="s">
        <v>62</v>
      </c>
      <c r="X88" s="1" t="s">
        <v>431</v>
      </c>
      <c r="Y88" s="30" t="s">
        <v>257</v>
      </c>
      <c r="Z88" s="30">
        <v>6014582028</v>
      </c>
      <c r="AA88" s="30" t="s">
        <v>1103</v>
      </c>
      <c r="AB88" s="30" t="s">
        <v>422</v>
      </c>
      <c r="AC88" s="30" t="s">
        <v>412</v>
      </c>
      <c r="AD88" s="42" t="s">
        <v>1104</v>
      </c>
      <c r="AE88" s="42" t="s">
        <v>1105</v>
      </c>
      <c r="AF88" s="43">
        <v>45320</v>
      </c>
      <c r="AG88" s="47">
        <v>5</v>
      </c>
      <c r="AH88" s="193">
        <v>15300000</v>
      </c>
      <c r="AI88" s="193">
        <f t="shared" si="12"/>
        <v>2550000</v>
      </c>
      <c r="AJ88" s="210">
        <f t="shared" si="11"/>
        <v>85000</v>
      </c>
      <c r="AK88" s="67">
        <v>44950</v>
      </c>
      <c r="AL88" s="48">
        <v>44952</v>
      </c>
      <c r="AM88" s="289">
        <v>45131</v>
      </c>
      <c r="AN88" s="46">
        <v>6</v>
      </c>
      <c r="AO88" s="1">
        <v>180</v>
      </c>
      <c r="AP88" s="62">
        <v>20</v>
      </c>
      <c r="AQ88" s="48">
        <v>44939</v>
      </c>
      <c r="AR88" s="195">
        <v>107100000</v>
      </c>
      <c r="AS88" s="62">
        <v>464</v>
      </c>
      <c r="AT88" s="48">
        <v>44952</v>
      </c>
      <c r="AU88" s="195" t="s">
        <v>1106</v>
      </c>
      <c r="AV88" s="49"/>
      <c r="AW88" s="49"/>
      <c r="AX88" s="49"/>
      <c r="AY88" s="50">
        <v>79637288</v>
      </c>
      <c r="AZ88" s="50" t="s">
        <v>1107</v>
      </c>
      <c r="BA88" s="56">
        <v>45034</v>
      </c>
      <c r="BB88" s="51"/>
      <c r="BC88" s="51"/>
      <c r="BD88" s="51"/>
      <c r="BE88" s="51"/>
      <c r="BF88" s="51"/>
      <c r="BG88" s="51"/>
      <c r="BH88" s="51"/>
      <c r="BI88" s="51"/>
      <c r="BJ88" s="51"/>
      <c r="BK88" s="51"/>
      <c r="BL88" s="447">
        <f t="shared" si="10"/>
        <v>15300000</v>
      </c>
      <c r="BM88" s="75"/>
      <c r="BN88" s="76">
        <v>45040</v>
      </c>
      <c r="BO88" s="75"/>
      <c r="BP88" s="75"/>
      <c r="BQ88" s="52" t="s">
        <v>15</v>
      </c>
      <c r="BR88" s="52" t="s">
        <v>15</v>
      </c>
      <c r="BS88" s="52" t="s">
        <v>15</v>
      </c>
      <c r="BT88" s="52"/>
      <c r="BU88" s="9" t="s">
        <v>886</v>
      </c>
      <c r="BV88" s="15">
        <v>20236520000833</v>
      </c>
      <c r="BW88" s="54"/>
      <c r="BX88" s="54"/>
      <c r="BY88" s="1"/>
      <c r="BZ88" s="1"/>
      <c r="CA88" s="1"/>
      <c r="CB88" s="1"/>
      <c r="CC88" s="1"/>
      <c r="CD88" s="72">
        <v>1</v>
      </c>
      <c r="CE88" s="18">
        <v>1</v>
      </c>
      <c r="CF88" s="1" t="s">
        <v>23</v>
      </c>
      <c r="CG88" s="1" t="s">
        <v>23</v>
      </c>
      <c r="CH88" s="289">
        <v>45140</v>
      </c>
      <c r="CI88" s="267" t="s">
        <v>21</v>
      </c>
    </row>
    <row r="89" spans="1:88" ht="18" customHeight="1">
      <c r="A89" s="39">
        <v>87</v>
      </c>
      <c r="B89" s="40" t="s">
        <v>319</v>
      </c>
      <c r="C89" s="40" t="s">
        <v>1108</v>
      </c>
      <c r="D89" s="1">
        <v>2023</v>
      </c>
      <c r="E89" s="71">
        <v>83389</v>
      </c>
      <c r="F89" s="1" t="s">
        <v>404</v>
      </c>
      <c r="G89" s="30" t="s">
        <v>1109</v>
      </c>
      <c r="H89" s="31" t="s">
        <v>1110</v>
      </c>
      <c r="I89" s="7" t="s">
        <v>59</v>
      </c>
      <c r="J89" s="7" t="s">
        <v>407</v>
      </c>
      <c r="K89" s="2" t="s">
        <v>60</v>
      </c>
      <c r="L89" s="1" t="s">
        <v>759</v>
      </c>
      <c r="M89" s="59" t="s">
        <v>1111</v>
      </c>
      <c r="N89" s="1" t="s">
        <v>91</v>
      </c>
      <c r="O89" s="47">
        <v>2189</v>
      </c>
      <c r="P89" s="47" t="s">
        <v>61</v>
      </c>
      <c r="Q89" s="1">
        <v>57</v>
      </c>
      <c r="R89" s="1" t="s">
        <v>395</v>
      </c>
      <c r="S89" s="30">
        <v>1032430608</v>
      </c>
      <c r="T89" s="30">
        <v>1</v>
      </c>
      <c r="U89" s="248" t="s">
        <v>258</v>
      </c>
      <c r="V89" s="40">
        <v>33</v>
      </c>
      <c r="W89" s="1" t="s">
        <v>62</v>
      </c>
      <c r="X89" s="1" t="s">
        <v>396</v>
      </c>
      <c r="Y89" s="30" t="s">
        <v>1112</v>
      </c>
      <c r="Z89" s="30">
        <v>7187485</v>
      </c>
      <c r="AA89" s="31" t="s">
        <v>1113</v>
      </c>
      <c r="AB89" s="30" t="s">
        <v>561</v>
      </c>
      <c r="AC89" s="30" t="s">
        <v>399</v>
      </c>
      <c r="AD89" s="42" t="s">
        <v>117</v>
      </c>
      <c r="AE89" s="42" t="s">
        <v>1114</v>
      </c>
      <c r="AF89" s="43">
        <v>45322</v>
      </c>
      <c r="AG89" s="47">
        <v>5</v>
      </c>
      <c r="AH89" s="193">
        <v>15300000</v>
      </c>
      <c r="AI89" s="193">
        <f t="shared" si="12"/>
        <v>2550000</v>
      </c>
      <c r="AJ89" s="210">
        <f t="shared" si="11"/>
        <v>85000</v>
      </c>
      <c r="AK89" s="67">
        <v>44950</v>
      </c>
      <c r="AL89" s="48">
        <v>44958</v>
      </c>
      <c r="AM89" s="289">
        <v>45138</v>
      </c>
      <c r="AN89" s="46">
        <v>6</v>
      </c>
      <c r="AO89" s="1">
        <v>180</v>
      </c>
      <c r="AP89" s="62">
        <v>20</v>
      </c>
      <c r="AQ89" s="48">
        <v>44939</v>
      </c>
      <c r="AR89" s="195">
        <v>107100000</v>
      </c>
      <c r="AS89" s="62">
        <v>465</v>
      </c>
      <c r="AT89" s="48">
        <v>44952</v>
      </c>
      <c r="AU89" s="195">
        <v>15300000</v>
      </c>
      <c r="AV89" s="49"/>
      <c r="AW89" s="49"/>
      <c r="AX89" s="49"/>
      <c r="AY89" s="50"/>
      <c r="AZ89" s="50"/>
      <c r="BA89" s="50"/>
      <c r="BB89" s="51"/>
      <c r="BC89" s="51"/>
      <c r="BD89" s="51"/>
      <c r="BE89" s="51"/>
      <c r="BF89" s="51"/>
      <c r="BG89" s="51"/>
      <c r="BH89" s="51"/>
      <c r="BI89" s="51"/>
      <c r="BJ89" s="51"/>
      <c r="BK89" s="51"/>
      <c r="BL89" s="447">
        <f t="shared" si="10"/>
        <v>15300000</v>
      </c>
      <c r="BM89" s="69"/>
      <c r="BN89" s="69"/>
      <c r="BO89" s="69"/>
      <c r="BP89" s="69"/>
      <c r="BQ89" s="52" t="s">
        <v>15</v>
      </c>
      <c r="BR89" s="52" t="s">
        <v>15</v>
      </c>
      <c r="BS89" s="52" t="s">
        <v>15</v>
      </c>
      <c r="BT89" s="52"/>
      <c r="BU89" s="9" t="s">
        <v>886</v>
      </c>
      <c r="BV89" s="15">
        <v>20236520001693</v>
      </c>
      <c r="BW89" s="54"/>
      <c r="BX89" s="54"/>
      <c r="BY89" s="1"/>
      <c r="BZ89" s="1"/>
      <c r="CA89" s="1"/>
      <c r="CB89" s="1"/>
      <c r="CC89" s="1"/>
      <c r="CD89" s="72">
        <v>1</v>
      </c>
      <c r="CE89" s="18">
        <v>1</v>
      </c>
      <c r="CF89" s="18" t="s">
        <v>23</v>
      </c>
      <c r="CG89" s="18" t="s">
        <v>23</v>
      </c>
      <c r="CH89" s="289">
        <v>45064</v>
      </c>
      <c r="CI89" s="267" t="s">
        <v>21</v>
      </c>
    </row>
    <row r="90" spans="1:88" ht="15.75" customHeight="1">
      <c r="A90" s="39">
        <v>88</v>
      </c>
      <c r="B90" s="40" t="s">
        <v>436</v>
      </c>
      <c r="C90" s="40" t="s">
        <v>1115</v>
      </c>
      <c r="D90" s="1">
        <v>2023</v>
      </c>
      <c r="E90" s="71">
        <v>85202</v>
      </c>
      <c r="F90" s="1" t="s">
        <v>404</v>
      </c>
      <c r="G90" s="30" t="s">
        <v>1116</v>
      </c>
      <c r="H90" s="31" t="s">
        <v>1117</v>
      </c>
      <c r="I90" s="7" t="s">
        <v>59</v>
      </c>
      <c r="J90" s="7" t="s">
        <v>392</v>
      </c>
      <c r="K90" s="2" t="s">
        <v>60</v>
      </c>
      <c r="L90" s="1" t="s">
        <v>805</v>
      </c>
      <c r="M90" s="30" t="s">
        <v>236</v>
      </c>
      <c r="N90" s="1" t="s">
        <v>91</v>
      </c>
      <c r="O90" s="47">
        <v>2189</v>
      </c>
      <c r="P90" s="47" t="s">
        <v>61</v>
      </c>
      <c r="Q90" s="1">
        <v>57</v>
      </c>
      <c r="R90" s="1" t="s">
        <v>395</v>
      </c>
      <c r="S90" s="30">
        <v>1085271413</v>
      </c>
      <c r="T90" s="30">
        <v>0</v>
      </c>
      <c r="U90" s="249" t="s">
        <v>242</v>
      </c>
      <c r="V90" s="30">
        <v>34</v>
      </c>
      <c r="W90" s="1" t="s">
        <v>62</v>
      </c>
      <c r="X90" s="1" t="s">
        <v>396</v>
      </c>
      <c r="Y90" s="30" t="s">
        <v>1118</v>
      </c>
      <c r="Z90" s="30">
        <v>3504612286</v>
      </c>
      <c r="AA90" s="31" t="s">
        <v>1119</v>
      </c>
      <c r="AB90" s="30" t="s">
        <v>411</v>
      </c>
      <c r="AC90" s="30" t="s">
        <v>433</v>
      </c>
      <c r="AD90" s="42" t="s">
        <v>69</v>
      </c>
      <c r="AE90" s="43" t="s">
        <v>1120</v>
      </c>
      <c r="AF90" s="43">
        <v>45324</v>
      </c>
      <c r="AG90" s="47">
        <v>5</v>
      </c>
      <c r="AH90" s="193">
        <v>29340000</v>
      </c>
      <c r="AI90" s="193">
        <f t="shared" si="12"/>
        <v>4890000</v>
      </c>
      <c r="AJ90" s="210">
        <f t="shared" si="11"/>
        <v>163000</v>
      </c>
      <c r="AK90" s="67">
        <v>44957</v>
      </c>
      <c r="AL90" s="48">
        <v>44958</v>
      </c>
      <c r="AM90" s="289">
        <v>45138</v>
      </c>
      <c r="AN90" s="46">
        <v>6</v>
      </c>
      <c r="AO90" s="1">
        <v>180</v>
      </c>
      <c r="AP90" s="62">
        <v>315</v>
      </c>
      <c r="AQ90" s="48">
        <v>44939</v>
      </c>
      <c r="AR90" s="195" t="s">
        <v>1121</v>
      </c>
      <c r="AS90" s="62">
        <v>479</v>
      </c>
      <c r="AT90" s="48">
        <v>44958</v>
      </c>
      <c r="AU90" s="195">
        <v>29340000</v>
      </c>
      <c r="AV90" s="49"/>
      <c r="AW90" s="49"/>
      <c r="AX90" s="49"/>
      <c r="AY90" s="50"/>
      <c r="AZ90" s="50"/>
      <c r="BA90" s="50"/>
      <c r="BB90" s="51"/>
      <c r="BC90" s="51"/>
      <c r="BD90" s="51"/>
      <c r="BE90" s="51"/>
      <c r="BF90" s="51"/>
      <c r="BG90" s="51"/>
      <c r="BH90" s="51"/>
      <c r="BI90" s="51"/>
      <c r="BJ90" s="51"/>
      <c r="BK90" s="51"/>
      <c r="BL90" s="447">
        <f t="shared" si="10"/>
        <v>29340000</v>
      </c>
      <c r="BM90" s="69"/>
      <c r="BN90" s="69"/>
      <c r="BO90" s="69"/>
      <c r="BP90" s="69"/>
      <c r="BQ90" s="52" t="s">
        <v>15</v>
      </c>
      <c r="BR90" s="52" t="s">
        <v>15</v>
      </c>
      <c r="BS90" s="52" t="s">
        <v>15</v>
      </c>
      <c r="BT90" s="52"/>
      <c r="BU90" s="9" t="s">
        <v>1122</v>
      </c>
      <c r="BV90" s="15" t="s">
        <v>1123</v>
      </c>
      <c r="BW90" s="54"/>
      <c r="BX90" s="54"/>
      <c r="BY90" s="1"/>
      <c r="BZ90" s="1"/>
      <c r="CA90" s="1"/>
      <c r="CB90" s="1"/>
      <c r="CC90" s="1"/>
      <c r="CD90" s="72">
        <v>1</v>
      </c>
      <c r="CE90" s="18">
        <v>1</v>
      </c>
      <c r="CF90" s="18" t="s">
        <v>23</v>
      </c>
      <c r="CG90" s="18" t="s">
        <v>23</v>
      </c>
      <c r="CH90" s="289">
        <f t="shared" ref="CH90:CH100" si="13">AM90</f>
        <v>45138</v>
      </c>
      <c r="CI90" s="267" t="s">
        <v>21</v>
      </c>
    </row>
    <row r="91" spans="1:88" ht="17.25" customHeight="1">
      <c r="A91" s="39">
        <v>89</v>
      </c>
      <c r="B91" s="40" t="s">
        <v>199</v>
      </c>
      <c r="C91" s="40" t="s">
        <v>1124</v>
      </c>
      <c r="D91" s="1">
        <v>2023</v>
      </c>
      <c r="E91" s="71">
        <v>85009</v>
      </c>
      <c r="F91" s="1" t="s">
        <v>404</v>
      </c>
      <c r="G91" s="30" t="s">
        <v>1125</v>
      </c>
      <c r="H91" s="31" t="s">
        <v>1126</v>
      </c>
      <c r="I91" s="7" t="s">
        <v>59</v>
      </c>
      <c r="J91" s="7" t="s">
        <v>392</v>
      </c>
      <c r="K91" s="2" t="s">
        <v>60</v>
      </c>
      <c r="L91" s="1" t="s">
        <v>805</v>
      </c>
      <c r="M91" s="30" t="s">
        <v>1127</v>
      </c>
      <c r="N91" s="1" t="s">
        <v>91</v>
      </c>
      <c r="O91" s="47">
        <v>2189</v>
      </c>
      <c r="P91" s="47" t="s">
        <v>61</v>
      </c>
      <c r="Q91" s="1">
        <v>57</v>
      </c>
      <c r="R91" s="1" t="s">
        <v>395</v>
      </c>
      <c r="S91" s="30">
        <v>1033811955</v>
      </c>
      <c r="T91" s="30">
        <v>1</v>
      </c>
      <c r="U91" s="252" t="s">
        <v>1128</v>
      </c>
      <c r="V91" s="30">
        <v>24</v>
      </c>
      <c r="W91" s="1" t="s">
        <v>62</v>
      </c>
      <c r="X91" s="1" t="s">
        <v>396</v>
      </c>
      <c r="Y91" s="30" t="s">
        <v>223</v>
      </c>
      <c r="Z91" s="30">
        <v>7348149</v>
      </c>
      <c r="AA91" s="31" t="s">
        <v>1129</v>
      </c>
      <c r="AB91" s="30" t="s">
        <v>411</v>
      </c>
      <c r="AC91" s="30" t="s">
        <v>412</v>
      </c>
      <c r="AD91" s="42" t="s">
        <v>1089</v>
      </c>
      <c r="AE91" s="42" t="s">
        <v>1130</v>
      </c>
      <c r="AF91" s="43">
        <v>45316</v>
      </c>
      <c r="AG91" s="47">
        <v>1</v>
      </c>
      <c r="AH91" s="193">
        <v>29340000</v>
      </c>
      <c r="AI91" s="193">
        <f t="shared" si="12"/>
        <v>4890000</v>
      </c>
      <c r="AJ91" s="210">
        <f t="shared" si="11"/>
        <v>163000</v>
      </c>
      <c r="AK91" s="67">
        <v>44951</v>
      </c>
      <c r="AL91" s="48">
        <v>44952</v>
      </c>
      <c r="AM91" s="289">
        <v>45132</v>
      </c>
      <c r="AN91" s="46">
        <v>6</v>
      </c>
      <c r="AO91" s="1">
        <v>180</v>
      </c>
      <c r="AP91" s="62">
        <v>368</v>
      </c>
      <c r="AQ91" s="48">
        <v>44951</v>
      </c>
      <c r="AR91" s="195">
        <v>29340000</v>
      </c>
      <c r="AS91" s="62">
        <v>466</v>
      </c>
      <c r="AT91" s="48">
        <v>44952</v>
      </c>
      <c r="AU91" s="195">
        <v>29340000</v>
      </c>
      <c r="AV91" s="49"/>
      <c r="AW91" s="49"/>
      <c r="AX91" s="49"/>
      <c r="AY91" s="50"/>
      <c r="AZ91" s="50"/>
      <c r="BA91" s="50"/>
      <c r="BB91" s="51"/>
      <c r="BC91" s="51"/>
      <c r="BD91" s="51"/>
      <c r="BE91" s="51"/>
      <c r="BF91" s="51"/>
      <c r="BG91" s="51"/>
      <c r="BH91" s="51"/>
      <c r="BI91" s="51"/>
      <c r="BJ91" s="51"/>
      <c r="BK91" s="51"/>
      <c r="BL91" s="447">
        <f t="shared" si="10"/>
        <v>29340000</v>
      </c>
      <c r="BM91" s="69"/>
      <c r="BN91" s="69"/>
      <c r="BO91" s="69"/>
      <c r="BP91" s="69"/>
      <c r="BQ91" s="52" t="s">
        <v>15</v>
      </c>
      <c r="BR91" s="52" t="s">
        <v>15</v>
      </c>
      <c r="BS91" s="52" t="s">
        <v>15</v>
      </c>
      <c r="BT91" s="52"/>
      <c r="BU91" s="9" t="s">
        <v>1041</v>
      </c>
      <c r="BV91" s="15">
        <v>20236520000793</v>
      </c>
      <c r="BW91" s="54"/>
      <c r="BX91" s="54"/>
      <c r="BY91" s="1"/>
      <c r="BZ91" s="1"/>
      <c r="CA91" s="1"/>
      <c r="CB91" s="1"/>
      <c r="CC91" s="1"/>
      <c r="CD91" s="72">
        <v>1</v>
      </c>
      <c r="CE91" s="18">
        <v>1</v>
      </c>
      <c r="CF91" s="18" t="s">
        <v>23</v>
      </c>
      <c r="CG91" s="18" t="s">
        <v>23</v>
      </c>
      <c r="CH91" s="289">
        <f t="shared" si="13"/>
        <v>45132</v>
      </c>
      <c r="CI91" s="267" t="s">
        <v>21</v>
      </c>
      <c r="CJ91" s="291" t="s">
        <v>314</v>
      </c>
    </row>
    <row r="92" spans="1:88" ht="13.5" customHeight="1">
      <c r="A92" s="39">
        <v>90</v>
      </c>
      <c r="B92" s="40" t="s">
        <v>444</v>
      </c>
      <c r="C92" s="40" t="s">
        <v>1131</v>
      </c>
      <c r="D92" s="1">
        <v>2023</v>
      </c>
      <c r="E92" s="71">
        <v>83594</v>
      </c>
      <c r="F92" s="1" t="s">
        <v>404</v>
      </c>
      <c r="G92" s="30" t="s">
        <v>1132</v>
      </c>
      <c r="H92" s="31" t="s">
        <v>1133</v>
      </c>
      <c r="I92" s="7" t="s">
        <v>59</v>
      </c>
      <c r="J92" s="7" t="s">
        <v>392</v>
      </c>
      <c r="K92" s="2" t="s">
        <v>60</v>
      </c>
      <c r="L92" s="1" t="s">
        <v>490</v>
      </c>
      <c r="M92" s="30" t="s">
        <v>811</v>
      </c>
      <c r="N92" s="1" t="s">
        <v>74</v>
      </c>
      <c r="O92" s="47">
        <v>2198</v>
      </c>
      <c r="P92" s="47" t="s">
        <v>61</v>
      </c>
      <c r="Q92" s="1">
        <v>57</v>
      </c>
      <c r="R92" s="1" t="s">
        <v>395</v>
      </c>
      <c r="S92" s="30">
        <v>1070979522</v>
      </c>
      <c r="T92" s="30">
        <v>0</v>
      </c>
      <c r="U92" s="252" t="s">
        <v>251</v>
      </c>
      <c r="V92" s="30">
        <v>26</v>
      </c>
      <c r="W92" s="1" t="s">
        <v>62</v>
      </c>
      <c r="X92" s="1" t="s">
        <v>431</v>
      </c>
      <c r="Y92" s="30" t="s">
        <v>92</v>
      </c>
      <c r="Z92" s="30">
        <v>8901176</v>
      </c>
      <c r="AA92" s="31" t="s">
        <v>252</v>
      </c>
      <c r="AB92" s="30" t="s">
        <v>422</v>
      </c>
      <c r="AC92" s="30" t="s">
        <v>399</v>
      </c>
      <c r="AD92" s="42" t="s">
        <v>1134</v>
      </c>
      <c r="AE92" s="42" t="s">
        <v>1135</v>
      </c>
      <c r="AF92" s="43" t="s">
        <v>1136</v>
      </c>
      <c r="AG92" s="47">
        <v>1</v>
      </c>
      <c r="AH92" s="193">
        <v>24450000</v>
      </c>
      <c r="AI92" s="193">
        <f t="shared" si="12"/>
        <v>4890000</v>
      </c>
      <c r="AJ92" s="210">
        <f t="shared" si="11"/>
        <v>163000</v>
      </c>
      <c r="AK92" s="67">
        <v>44950</v>
      </c>
      <c r="AL92" s="48">
        <v>44951</v>
      </c>
      <c r="AM92" s="289">
        <v>45101</v>
      </c>
      <c r="AN92" s="46">
        <v>5</v>
      </c>
      <c r="AO92" s="1">
        <v>150</v>
      </c>
      <c r="AP92" s="62">
        <v>321</v>
      </c>
      <c r="AQ92" s="48">
        <v>44943</v>
      </c>
      <c r="AR92" s="195">
        <v>220050000</v>
      </c>
      <c r="AS92" s="62">
        <v>427</v>
      </c>
      <c r="AT92" s="48">
        <v>44951</v>
      </c>
      <c r="AU92" s="195">
        <v>24450000</v>
      </c>
      <c r="AV92" s="49"/>
      <c r="AW92" s="49"/>
      <c r="AX92" s="49"/>
      <c r="AY92" s="50"/>
      <c r="AZ92" s="50"/>
      <c r="BA92" s="50"/>
      <c r="BB92" s="51"/>
      <c r="BC92" s="51"/>
      <c r="BD92" s="51"/>
      <c r="BE92" s="51"/>
      <c r="BF92" s="51"/>
      <c r="BG92" s="51"/>
      <c r="BH92" s="51"/>
      <c r="BI92" s="51"/>
      <c r="BJ92" s="51"/>
      <c r="BK92" s="51"/>
      <c r="BL92" s="447">
        <f t="shared" si="10"/>
        <v>24450000</v>
      </c>
      <c r="BM92" s="69"/>
      <c r="BN92" s="69"/>
      <c r="BO92" s="69"/>
      <c r="BP92" s="69"/>
      <c r="BQ92" s="52" t="s">
        <v>15</v>
      </c>
      <c r="BR92" s="52" t="s">
        <v>15</v>
      </c>
      <c r="BS92" s="52" t="s">
        <v>15</v>
      </c>
      <c r="BT92" s="52"/>
      <c r="BU92" s="14" t="s">
        <v>645</v>
      </c>
      <c r="BV92" s="15" t="s">
        <v>815</v>
      </c>
      <c r="BW92" s="54"/>
      <c r="BX92" s="54"/>
      <c r="BY92" s="1"/>
      <c r="BZ92" s="1"/>
      <c r="CA92" s="1"/>
      <c r="CB92" s="1"/>
      <c r="CC92" s="1"/>
      <c r="CD92" s="72">
        <v>1</v>
      </c>
      <c r="CE92" s="18">
        <v>1</v>
      </c>
      <c r="CF92" s="18" t="s">
        <v>23</v>
      </c>
      <c r="CG92" s="18" t="s">
        <v>23</v>
      </c>
      <c r="CH92" s="289">
        <f t="shared" si="13"/>
        <v>45101</v>
      </c>
      <c r="CI92" s="267" t="s">
        <v>21</v>
      </c>
    </row>
    <row r="93" spans="1:88" ht="12.75" customHeight="1">
      <c r="A93" s="39">
        <v>91</v>
      </c>
      <c r="B93" s="40" t="s">
        <v>692</v>
      </c>
      <c r="C93" s="40" t="s">
        <v>1137</v>
      </c>
      <c r="D93" s="1">
        <v>2023</v>
      </c>
      <c r="E93" s="311">
        <v>86056</v>
      </c>
      <c r="F93" s="1" t="s">
        <v>404</v>
      </c>
      <c r="G93" s="30" t="s">
        <v>1138</v>
      </c>
      <c r="H93" s="31" t="s">
        <v>1139</v>
      </c>
      <c r="I93" s="7" t="s">
        <v>59</v>
      </c>
      <c r="J93" s="7" t="s">
        <v>407</v>
      </c>
      <c r="K93" s="2" t="s">
        <v>60</v>
      </c>
      <c r="L93" s="1" t="s">
        <v>1140</v>
      </c>
      <c r="M93" s="30" t="s">
        <v>1141</v>
      </c>
      <c r="N93" s="1" t="s">
        <v>74</v>
      </c>
      <c r="O93" s="1">
        <v>2198</v>
      </c>
      <c r="P93" s="1" t="s">
        <v>61</v>
      </c>
      <c r="Q93" s="1">
        <v>57</v>
      </c>
      <c r="R93" s="1" t="s">
        <v>395</v>
      </c>
      <c r="S93" s="30">
        <v>80126854</v>
      </c>
      <c r="T93" s="30">
        <v>6</v>
      </c>
      <c r="U93" s="249" t="s">
        <v>1142</v>
      </c>
      <c r="V93" s="30">
        <v>41</v>
      </c>
      <c r="W93" s="1" t="s">
        <v>62</v>
      </c>
      <c r="X93" s="1" t="s">
        <v>431</v>
      </c>
      <c r="Y93" s="30" t="s">
        <v>1143</v>
      </c>
      <c r="Z93" s="30">
        <v>8135367</v>
      </c>
      <c r="AA93" s="31" t="s">
        <v>1144</v>
      </c>
      <c r="AB93" s="30" t="s">
        <v>1145</v>
      </c>
      <c r="AC93" s="30" t="s">
        <v>399</v>
      </c>
      <c r="AD93" s="42" t="s">
        <v>69</v>
      </c>
      <c r="AE93" s="42" t="s">
        <v>1146</v>
      </c>
      <c r="AF93" s="43">
        <v>45316</v>
      </c>
      <c r="AG93" s="47">
        <v>5</v>
      </c>
      <c r="AH93" s="193">
        <v>16425000</v>
      </c>
      <c r="AI93" s="193">
        <f t="shared" si="12"/>
        <v>2737500</v>
      </c>
      <c r="AJ93" s="210">
        <f t="shared" si="11"/>
        <v>91250</v>
      </c>
      <c r="AK93" s="67">
        <v>44951</v>
      </c>
      <c r="AL93" s="48">
        <v>44958</v>
      </c>
      <c r="AM93" s="289">
        <v>45138</v>
      </c>
      <c r="AN93" s="46">
        <v>6</v>
      </c>
      <c r="AO93" s="1">
        <v>180</v>
      </c>
      <c r="AP93" s="62">
        <v>341</v>
      </c>
      <c r="AQ93" s="48">
        <v>44945</v>
      </c>
      <c r="AR93" s="195">
        <v>16425000</v>
      </c>
      <c r="AS93" s="62">
        <v>462</v>
      </c>
      <c r="AT93" s="48">
        <v>44952</v>
      </c>
      <c r="AU93" s="195">
        <v>16425000</v>
      </c>
      <c r="AV93" s="49"/>
      <c r="AW93" s="49"/>
      <c r="AX93" s="49"/>
      <c r="AY93" s="50"/>
      <c r="AZ93" s="50"/>
      <c r="BA93" s="50"/>
      <c r="BB93" s="51"/>
      <c r="BC93" s="51"/>
      <c r="BD93" s="51"/>
      <c r="BE93" s="51"/>
      <c r="BF93" s="51"/>
      <c r="BG93" s="51"/>
      <c r="BH93" s="51"/>
      <c r="BI93" s="51"/>
      <c r="BJ93" s="51"/>
      <c r="BK93" s="51"/>
      <c r="BL93" s="447">
        <f t="shared" si="10"/>
        <v>16425000</v>
      </c>
      <c r="BM93" s="69"/>
      <c r="BN93" s="69"/>
      <c r="BO93" s="69"/>
      <c r="BP93" s="69"/>
      <c r="BQ93" s="52" t="s">
        <v>15</v>
      </c>
      <c r="BR93" s="52" t="s">
        <v>15</v>
      </c>
      <c r="BS93" s="52" t="s">
        <v>15</v>
      </c>
      <c r="BT93" s="52"/>
      <c r="BU93" s="9" t="s">
        <v>1147</v>
      </c>
      <c r="BV93" s="15" t="s">
        <v>1148</v>
      </c>
      <c r="BW93" s="54"/>
      <c r="BX93" s="54"/>
      <c r="BY93" s="1"/>
      <c r="BZ93" s="1"/>
      <c r="CA93" s="1"/>
      <c r="CB93" s="1"/>
      <c r="CC93" s="1"/>
      <c r="CD93" s="72">
        <v>1</v>
      </c>
      <c r="CE93" s="18">
        <v>1</v>
      </c>
      <c r="CF93" s="18" t="s">
        <v>23</v>
      </c>
      <c r="CG93" s="18" t="s">
        <v>23</v>
      </c>
      <c r="CH93" s="289">
        <f t="shared" si="13"/>
        <v>45138</v>
      </c>
      <c r="CI93" s="267" t="s">
        <v>21</v>
      </c>
    </row>
    <row r="94" spans="1:88" ht="16.5" customHeight="1">
      <c r="A94" s="39">
        <v>92</v>
      </c>
      <c r="B94" s="40" t="s">
        <v>692</v>
      </c>
      <c r="C94" s="40" t="s">
        <v>1149</v>
      </c>
      <c r="D94" s="1">
        <v>2023</v>
      </c>
      <c r="E94" s="26">
        <v>83276</v>
      </c>
      <c r="F94" s="1" t="s">
        <v>404</v>
      </c>
      <c r="G94" s="30" t="s">
        <v>1150</v>
      </c>
      <c r="H94" s="31" t="s">
        <v>1151</v>
      </c>
      <c r="I94" s="7" t="s">
        <v>59</v>
      </c>
      <c r="J94" s="7" t="s">
        <v>407</v>
      </c>
      <c r="K94" s="2" t="s">
        <v>60</v>
      </c>
      <c r="L94" s="1" t="s">
        <v>907</v>
      </c>
      <c r="M94" s="30" t="s">
        <v>230</v>
      </c>
      <c r="N94" s="1" t="s">
        <v>74</v>
      </c>
      <c r="O94" s="1">
        <v>2198</v>
      </c>
      <c r="P94" s="1" t="s">
        <v>61</v>
      </c>
      <c r="Q94" s="1">
        <v>57</v>
      </c>
      <c r="R94" s="1" t="s">
        <v>395</v>
      </c>
      <c r="S94" s="30">
        <v>71594128</v>
      </c>
      <c r="T94" s="30">
        <v>0</v>
      </c>
      <c r="U94" s="249" t="s">
        <v>28</v>
      </c>
      <c r="V94" s="30">
        <v>62</v>
      </c>
      <c r="W94" s="1" t="s">
        <v>62</v>
      </c>
      <c r="X94" s="1" t="s">
        <v>431</v>
      </c>
      <c r="Y94" s="30" t="s">
        <v>1152</v>
      </c>
      <c r="Z94" s="30"/>
      <c r="AA94" s="31" t="s">
        <v>1153</v>
      </c>
      <c r="AB94" s="30" t="s">
        <v>1145</v>
      </c>
      <c r="AC94" s="30" t="s">
        <v>433</v>
      </c>
      <c r="AD94" s="42" t="s">
        <v>1154</v>
      </c>
      <c r="AE94" s="42">
        <v>100016350</v>
      </c>
      <c r="AF94" s="43">
        <v>45336</v>
      </c>
      <c r="AG94" s="47">
        <v>5</v>
      </c>
      <c r="AH94" s="193">
        <v>15300000</v>
      </c>
      <c r="AI94" s="193">
        <f t="shared" si="12"/>
        <v>2550000</v>
      </c>
      <c r="AJ94" s="210">
        <f t="shared" si="11"/>
        <v>85000</v>
      </c>
      <c r="AK94" s="67">
        <v>44951</v>
      </c>
      <c r="AL94" s="48">
        <v>44952</v>
      </c>
      <c r="AM94" s="289">
        <v>45132</v>
      </c>
      <c r="AN94" s="46">
        <v>6</v>
      </c>
      <c r="AO94" s="1">
        <v>180</v>
      </c>
      <c r="AP94" s="62">
        <v>342</v>
      </c>
      <c r="AQ94" s="48">
        <v>44945</v>
      </c>
      <c r="AR94" s="195">
        <v>30600000</v>
      </c>
      <c r="AS94" s="62">
        <v>461</v>
      </c>
      <c r="AT94" s="48">
        <v>44952</v>
      </c>
      <c r="AU94" s="195">
        <v>15300000</v>
      </c>
      <c r="AV94" s="49"/>
      <c r="AW94" s="49"/>
      <c r="AX94" s="49"/>
      <c r="AY94" s="50"/>
      <c r="AZ94" s="50"/>
      <c r="BA94" s="50"/>
      <c r="BB94" s="51"/>
      <c r="BC94" s="51"/>
      <c r="BD94" s="51"/>
      <c r="BE94" s="51"/>
      <c r="BF94" s="51"/>
      <c r="BG94" s="51"/>
      <c r="BH94" s="51"/>
      <c r="BI94" s="51"/>
      <c r="BJ94" s="51"/>
      <c r="BK94" s="51"/>
      <c r="BL94" s="447">
        <f t="shared" si="10"/>
        <v>15300000</v>
      </c>
      <c r="BM94" s="69"/>
      <c r="BN94" s="69"/>
      <c r="BO94" s="69"/>
      <c r="BP94" s="69"/>
      <c r="BQ94" s="52" t="s">
        <v>15</v>
      </c>
      <c r="BR94" s="52" t="s">
        <v>15</v>
      </c>
      <c r="BS94" s="52" t="s">
        <v>18</v>
      </c>
      <c r="BT94" s="52"/>
      <c r="BU94" s="9" t="s">
        <v>930</v>
      </c>
      <c r="BV94" s="15" t="s">
        <v>1155</v>
      </c>
      <c r="BW94" s="54"/>
      <c r="BX94" s="54"/>
      <c r="BY94" s="1"/>
      <c r="BZ94" s="1"/>
      <c r="CA94" s="1"/>
      <c r="CB94" s="1"/>
      <c r="CC94" s="1"/>
      <c r="CD94" s="72">
        <v>1</v>
      </c>
      <c r="CE94" s="18">
        <v>1</v>
      </c>
      <c r="CF94" s="18" t="s">
        <v>23</v>
      </c>
      <c r="CG94" s="18" t="s">
        <v>23</v>
      </c>
      <c r="CH94" s="289">
        <f t="shared" si="13"/>
        <v>45132</v>
      </c>
      <c r="CI94" s="267" t="s">
        <v>21</v>
      </c>
    </row>
    <row r="95" spans="1:88" ht="15.75" customHeight="1">
      <c r="A95" s="39">
        <v>93</v>
      </c>
      <c r="B95" s="40" t="s">
        <v>444</v>
      </c>
      <c r="C95" s="40" t="s">
        <v>1156</v>
      </c>
      <c r="D95" s="1">
        <v>2023</v>
      </c>
      <c r="E95" s="26">
        <v>85148</v>
      </c>
      <c r="F95" s="1" t="s">
        <v>404</v>
      </c>
      <c r="G95" s="30" t="s">
        <v>1157</v>
      </c>
      <c r="H95" s="31" t="s">
        <v>1158</v>
      </c>
      <c r="I95" s="7" t="s">
        <v>59</v>
      </c>
      <c r="J95" s="7" t="s">
        <v>407</v>
      </c>
      <c r="K95" s="2" t="s">
        <v>60</v>
      </c>
      <c r="L95" s="1" t="s">
        <v>1159</v>
      </c>
      <c r="M95" s="30" t="s">
        <v>1160</v>
      </c>
      <c r="N95" s="1" t="s">
        <v>74</v>
      </c>
      <c r="O95" s="1">
        <v>2198</v>
      </c>
      <c r="P95" s="1" t="s">
        <v>61</v>
      </c>
      <c r="Q95" s="1">
        <v>57</v>
      </c>
      <c r="R95" s="1" t="s">
        <v>395</v>
      </c>
      <c r="S95" s="30">
        <v>79354001</v>
      </c>
      <c r="T95" s="30">
        <v>4</v>
      </c>
      <c r="U95" s="249" t="s">
        <v>295</v>
      </c>
      <c r="V95" s="30">
        <v>57</v>
      </c>
      <c r="W95" s="1" t="s">
        <v>62</v>
      </c>
      <c r="X95" s="1" t="s">
        <v>431</v>
      </c>
      <c r="Y95" s="30" t="s">
        <v>1161</v>
      </c>
      <c r="Z95" s="30">
        <v>8092324</v>
      </c>
      <c r="AA95" s="31" t="s">
        <v>296</v>
      </c>
      <c r="AB95" s="30" t="s">
        <v>1162</v>
      </c>
      <c r="AC95" s="30" t="s">
        <v>399</v>
      </c>
      <c r="AD95" s="42" t="s">
        <v>76</v>
      </c>
      <c r="AE95" s="42" t="s">
        <v>1163</v>
      </c>
      <c r="AF95" s="43">
        <v>45317</v>
      </c>
      <c r="AG95" s="47">
        <v>1</v>
      </c>
      <c r="AH95" s="193">
        <v>15300000</v>
      </c>
      <c r="AI95" s="193">
        <f t="shared" si="12"/>
        <v>2550000</v>
      </c>
      <c r="AJ95" s="210">
        <f t="shared" si="11"/>
        <v>85000</v>
      </c>
      <c r="AK95" s="67">
        <v>44951</v>
      </c>
      <c r="AL95" s="48">
        <v>44952</v>
      </c>
      <c r="AM95" s="289">
        <v>45132</v>
      </c>
      <c r="AN95" s="46">
        <v>6</v>
      </c>
      <c r="AO95" s="1">
        <v>180</v>
      </c>
      <c r="AP95" s="62">
        <v>365</v>
      </c>
      <c r="AQ95" s="48">
        <v>44950</v>
      </c>
      <c r="AR95" s="195">
        <v>15300000</v>
      </c>
      <c r="AS95" s="62">
        <v>467</v>
      </c>
      <c r="AT95" s="48">
        <v>44952</v>
      </c>
      <c r="AU95" s="195">
        <v>15300000</v>
      </c>
      <c r="AV95" s="49"/>
      <c r="AW95" s="49"/>
      <c r="AX95" s="49"/>
      <c r="AY95" s="50"/>
      <c r="AZ95" s="50"/>
      <c r="BA95" s="50"/>
      <c r="BB95" s="51"/>
      <c r="BC95" s="51"/>
      <c r="BD95" s="51"/>
      <c r="BE95" s="51"/>
      <c r="BF95" s="51"/>
      <c r="BG95" s="51"/>
      <c r="BH95" s="51"/>
      <c r="BI95" s="51"/>
      <c r="BJ95" s="51"/>
      <c r="BK95" s="51"/>
      <c r="BL95" s="447">
        <f t="shared" si="10"/>
        <v>15300000</v>
      </c>
      <c r="BM95" s="69"/>
      <c r="BN95" s="69"/>
      <c r="BO95" s="69"/>
      <c r="BP95" s="69"/>
      <c r="BQ95" s="52" t="s">
        <v>15</v>
      </c>
      <c r="BR95" s="52" t="s">
        <v>15</v>
      </c>
      <c r="BS95" s="52" t="s">
        <v>18</v>
      </c>
      <c r="BT95" s="52"/>
      <c r="BU95" s="9" t="s">
        <v>1164</v>
      </c>
      <c r="BV95" s="15" t="s">
        <v>1165</v>
      </c>
      <c r="BW95" s="54"/>
      <c r="BX95" s="54"/>
      <c r="BY95" s="1"/>
      <c r="BZ95" s="1"/>
      <c r="CA95" s="1"/>
      <c r="CB95" s="1"/>
      <c r="CC95" s="1"/>
      <c r="CD95" s="72">
        <v>1</v>
      </c>
      <c r="CE95" s="18">
        <v>1</v>
      </c>
      <c r="CF95" s="18" t="s">
        <v>23</v>
      </c>
      <c r="CG95" s="18" t="s">
        <v>23</v>
      </c>
      <c r="CH95" s="289">
        <f t="shared" si="13"/>
        <v>45132</v>
      </c>
      <c r="CI95" s="267" t="s">
        <v>21</v>
      </c>
    </row>
    <row r="96" spans="1:88" ht="14.25" customHeight="1">
      <c r="A96" s="39">
        <v>94</v>
      </c>
      <c r="B96" s="40" t="s">
        <v>1166</v>
      </c>
      <c r="C96" s="40" t="s">
        <v>1167</v>
      </c>
      <c r="D96" s="1">
        <v>2023</v>
      </c>
      <c r="E96" s="26">
        <v>83396</v>
      </c>
      <c r="F96" s="1" t="s">
        <v>404</v>
      </c>
      <c r="G96" s="30" t="s">
        <v>1168</v>
      </c>
      <c r="H96" s="31" t="s">
        <v>1169</v>
      </c>
      <c r="I96" s="7" t="s">
        <v>59</v>
      </c>
      <c r="J96" s="7" t="s">
        <v>407</v>
      </c>
      <c r="K96" s="2" t="s">
        <v>60</v>
      </c>
      <c r="L96" s="1" t="s">
        <v>805</v>
      </c>
      <c r="M96" s="30" t="s">
        <v>1170</v>
      </c>
      <c r="N96" s="1" t="s">
        <v>1171</v>
      </c>
      <c r="O96" s="1">
        <v>2189</v>
      </c>
      <c r="P96" s="1" t="s">
        <v>61</v>
      </c>
      <c r="Q96" s="1">
        <v>57</v>
      </c>
      <c r="R96" s="1" t="s">
        <v>395</v>
      </c>
      <c r="S96" s="30">
        <v>93399784</v>
      </c>
      <c r="T96" s="30">
        <v>7</v>
      </c>
      <c r="U96" s="249" t="s">
        <v>1172</v>
      </c>
      <c r="V96" s="30">
        <v>47</v>
      </c>
      <c r="W96" s="1" t="s">
        <v>62</v>
      </c>
      <c r="X96" s="1" t="s">
        <v>431</v>
      </c>
      <c r="Y96" s="30" t="s">
        <v>270</v>
      </c>
      <c r="Z96" s="30">
        <v>3202861807</v>
      </c>
      <c r="AA96" s="31" t="s">
        <v>271</v>
      </c>
      <c r="AB96" s="30" t="s">
        <v>561</v>
      </c>
      <c r="AC96" s="30" t="s">
        <v>562</v>
      </c>
      <c r="AD96" s="42" t="s">
        <v>1173</v>
      </c>
      <c r="AE96" s="42" t="s">
        <v>1174</v>
      </c>
      <c r="AF96" s="43">
        <v>45306</v>
      </c>
      <c r="AG96" s="47">
        <v>1</v>
      </c>
      <c r="AH96" s="193">
        <v>15300000</v>
      </c>
      <c r="AI96" s="193">
        <f t="shared" si="12"/>
        <v>2550000</v>
      </c>
      <c r="AJ96" s="210">
        <f t="shared" si="11"/>
        <v>85000</v>
      </c>
      <c r="AK96" s="67">
        <v>44952</v>
      </c>
      <c r="AL96" s="48">
        <v>44958</v>
      </c>
      <c r="AM96" s="289">
        <v>45133</v>
      </c>
      <c r="AN96" s="46">
        <v>6</v>
      </c>
      <c r="AO96" s="1">
        <v>180</v>
      </c>
      <c r="AP96" s="62">
        <v>327</v>
      </c>
      <c r="AQ96" s="48">
        <v>44943</v>
      </c>
      <c r="AR96" s="195">
        <v>30600000</v>
      </c>
      <c r="AS96" s="62">
        <v>474</v>
      </c>
      <c r="AT96" s="48">
        <v>44956</v>
      </c>
      <c r="AU96" s="195">
        <v>15300000</v>
      </c>
      <c r="AV96" s="49"/>
      <c r="AW96" s="49"/>
      <c r="AX96" s="49"/>
      <c r="AY96" s="50"/>
      <c r="AZ96" s="50"/>
      <c r="BA96" s="50"/>
      <c r="BB96" s="51"/>
      <c r="BC96" s="51"/>
      <c r="BD96" s="51"/>
      <c r="BE96" s="51"/>
      <c r="BF96" s="51"/>
      <c r="BG96" s="51"/>
      <c r="BH96" s="51"/>
      <c r="BI96" s="51"/>
      <c r="BJ96" s="51"/>
      <c r="BK96" s="51"/>
      <c r="BL96" s="447">
        <f t="shared" si="10"/>
        <v>15300000</v>
      </c>
      <c r="BM96" s="69"/>
      <c r="BN96" s="69"/>
      <c r="BO96" s="69"/>
      <c r="BP96" s="69"/>
      <c r="BQ96" s="52" t="s">
        <v>15</v>
      </c>
      <c r="BR96" s="52" t="s">
        <v>15</v>
      </c>
      <c r="BS96" s="52" t="s">
        <v>18</v>
      </c>
      <c r="BT96" s="52"/>
      <c r="BU96" s="9" t="s">
        <v>1041</v>
      </c>
      <c r="BV96" s="15">
        <v>20236520000793</v>
      </c>
      <c r="BW96" s="54"/>
      <c r="BX96" s="54"/>
      <c r="BY96" s="1"/>
      <c r="BZ96" s="1"/>
      <c r="CA96" s="1"/>
      <c r="CB96" s="1"/>
      <c r="CC96" s="1"/>
      <c r="CD96" s="72">
        <v>1</v>
      </c>
      <c r="CE96" s="18">
        <v>1</v>
      </c>
      <c r="CF96" s="18" t="s">
        <v>23</v>
      </c>
      <c r="CG96" s="18" t="s">
        <v>23</v>
      </c>
      <c r="CH96" s="289">
        <f t="shared" si="13"/>
        <v>45133</v>
      </c>
      <c r="CI96" s="267" t="s">
        <v>21</v>
      </c>
    </row>
    <row r="97" spans="1:169" ht="18" customHeight="1">
      <c r="A97" s="39">
        <v>95</v>
      </c>
      <c r="B97" s="40" t="s">
        <v>479</v>
      </c>
      <c r="C97" s="40" t="s">
        <v>1175</v>
      </c>
      <c r="D97" s="1">
        <v>2023</v>
      </c>
      <c r="E97" s="26">
        <v>83304</v>
      </c>
      <c r="F97" s="1" t="s">
        <v>404</v>
      </c>
      <c r="G97" s="30" t="s">
        <v>1176</v>
      </c>
      <c r="H97" s="31" t="s">
        <v>1100</v>
      </c>
      <c r="I97" s="7" t="s">
        <v>59</v>
      </c>
      <c r="J97" s="7" t="s">
        <v>392</v>
      </c>
      <c r="K97" s="2" t="s">
        <v>60</v>
      </c>
      <c r="L97" s="1" t="s">
        <v>483</v>
      </c>
      <c r="M97" s="30" t="s">
        <v>126</v>
      </c>
      <c r="N97" s="1" t="s">
        <v>1177</v>
      </c>
      <c r="O97" s="1">
        <v>2207</v>
      </c>
      <c r="P97" s="47" t="s">
        <v>61</v>
      </c>
      <c r="Q97" s="1">
        <v>33</v>
      </c>
      <c r="R97" s="1" t="s">
        <v>395</v>
      </c>
      <c r="S97" s="30">
        <v>13718198</v>
      </c>
      <c r="T97" s="30">
        <v>1</v>
      </c>
      <c r="U97" s="249" t="s">
        <v>200</v>
      </c>
      <c r="V97" s="30">
        <v>44</v>
      </c>
      <c r="W97" s="1" t="s">
        <v>62</v>
      </c>
      <c r="X97" s="1" t="s">
        <v>431</v>
      </c>
      <c r="Y97" s="30" t="s">
        <v>1178</v>
      </c>
      <c r="Z97" s="30">
        <v>3108505949</v>
      </c>
      <c r="AA97" s="31" t="s">
        <v>1179</v>
      </c>
      <c r="AB97" s="30" t="s">
        <v>411</v>
      </c>
      <c r="AC97" s="30" t="s">
        <v>433</v>
      </c>
      <c r="AD97" s="42" t="s">
        <v>1180</v>
      </c>
      <c r="AE97" s="42" t="s">
        <v>1181</v>
      </c>
      <c r="AF97" s="43">
        <v>45332</v>
      </c>
      <c r="AG97" s="47">
        <v>1</v>
      </c>
      <c r="AH97" s="193">
        <v>29340000</v>
      </c>
      <c r="AI97" s="193">
        <f t="shared" si="12"/>
        <v>4890000</v>
      </c>
      <c r="AJ97" s="210">
        <f t="shared" si="11"/>
        <v>163000</v>
      </c>
      <c r="AK97" s="67">
        <v>44951</v>
      </c>
      <c r="AL97" s="48">
        <v>44958</v>
      </c>
      <c r="AM97" s="289">
        <v>45138</v>
      </c>
      <c r="AN97" s="46">
        <v>6</v>
      </c>
      <c r="AO97" s="1">
        <v>180</v>
      </c>
      <c r="AP97" s="62">
        <v>9</v>
      </c>
      <c r="AQ97" s="48">
        <v>44936</v>
      </c>
      <c r="AR97" s="195">
        <v>88020000</v>
      </c>
      <c r="AS97" s="62">
        <v>456</v>
      </c>
      <c r="AT97" s="48">
        <v>44952</v>
      </c>
      <c r="AU97" s="195">
        <v>29340000</v>
      </c>
      <c r="AV97" s="49"/>
      <c r="AW97" s="49"/>
      <c r="AX97" s="49"/>
      <c r="AY97" s="50"/>
      <c r="AZ97" s="50"/>
      <c r="BA97" s="50"/>
      <c r="BB97" s="51"/>
      <c r="BC97" s="51"/>
      <c r="BD97" s="51"/>
      <c r="BE97" s="51"/>
      <c r="BF97" s="51"/>
      <c r="BG97" s="51"/>
      <c r="BH97" s="51"/>
      <c r="BI97" s="51"/>
      <c r="BJ97" s="51"/>
      <c r="BK97" s="51"/>
      <c r="BL97" s="447">
        <f t="shared" si="10"/>
        <v>29340000</v>
      </c>
      <c r="BM97" s="69"/>
      <c r="BN97" s="69"/>
      <c r="BO97" s="69"/>
      <c r="BP97" s="69"/>
      <c r="BQ97" s="52" t="s">
        <v>15</v>
      </c>
      <c r="BR97" s="52" t="s">
        <v>15</v>
      </c>
      <c r="BS97" s="52" t="s">
        <v>15</v>
      </c>
      <c r="BT97" s="52"/>
      <c r="BU97" s="9" t="s">
        <v>1182</v>
      </c>
      <c r="BV97" s="15">
        <v>20236520001843</v>
      </c>
      <c r="BW97" s="54"/>
      <c r="BX97" s="54"/>
      <c r="BY97" s="1"/>
      <c r="BZ97" s="1"/>
      <c r="CA97" s="1"/>
      <c r="CB97" s="1"/>
      <c r="CC97" s="1"/>
      <c r="CD97" s="72">
        <v>1</v>
      </c>
      <c r="CE97" s="18">
        <v>1</v>
      </c>
      <c r="CF97" s="18" t="s">
        <v>23</v>
      </c>
      <c r="CG97" s="18" t="s">
        <v>23</v>
      </c>
      <c r="CH97" s="289">
        <f t="shared" si="13"/>
        <v>45138</v>
      </c>
      <c r="CI97" s="270" t="s">
        <v>1183</v>
      </c>
      <c r="CJ97" s="291" t="s">
        <v>314</v>
      </c>
    </row>
    <row r="98" spans="1:169" ht="19.5" customHeight="1">
      <c r="A98" s="39">
        <v>96</v>
      </c>
      <c r="B98" s="40" t="s">
        <v>319</v>
      </c>
      <c r="C98" s="40" t="s">
        <v>1184</v>
      </c>
      <c r="D98" s="1">
        <v>2023</v>
      </c>
      <c r="E98" s="26">
        <v>83594</v>
      </c>
      <c r="F98" s="1" t="s">
        <v>404</v>
      </c>
      <c r="G98" s="30" t="s">
        <v>1185</v>
      </c>
      <c r="H98" s="31" t="s">
        <v>1186</v>
      </c>
      <c r="I98" s="7" t="s">
        <v>59</v>
      </c>
      <c r="J98" s="7" t="s">
        <v>392</v>
      </c>
      <c r="K98" s="2" t="s">
        <v>60</v>
      </c>
      <c r="L98" s="1" t="s">
        <v>490</v>
      </c>
      <c r="M98" s="30" t="s">
        <v>729</v>
      </c>
      <c r="N98" s="1" t="s">
        <v>1187</v>
      </c>
      <c r="O98" s="47">
        <v>2198</v>
      </c>
      <c r="P98" s="47" t="s">
        <v>61</v>
      </c>
      <c r="Q98" s="1">
        <v>57</v>
      </c>
      <c r="R98" s="1" t="s">
        <v>395</v>
      </c>
      <c r="S98" s="30">
        <v>1122783927</v>
      </c>
      <c r="T98" s="30">
        <v>5</v>
      </c>
      <c r="U98" s="249" t="s">
        <v>204</v>
      </c>
      <c r="V98" s="30">
        <v>30</v>
      </c>
      <c r="W98" s="1" t="s">
        <v>62</v>
      </c>
      <c r="X98" s="1" t="s">
        <v>396</v>
      </c>
      <c r="Y98" s="30" t="s">
        <v>1188</v>
      </c>
      <c r="Z98" s="30">
        <v>3143717718</v>
      </c>
      <c r="AA98" s="30" t="s">
        <v>1189</v>
      </c>
      <c r="AB98" s="30" t="s">
        <v>1190</v>
      </c>
      <c r="AC98" s="30" t="s">
        <v>412</v>
      </c>
      <c r="AD98" s="42" t="s">
        <v>69</v>
      </c>
      <c r="AE98" s="42" t="s">
        <v>1191</v>
      </c>
      <c r="AF98" s="43">
        <v>45294</v>
      </c>
      <c r="AG98" s="47">
        <v>1</v>
      </c>
      <c r="AH98" s="193">
        <v>24450000</v>
      </c>
      <c r="AI98" s="193">
        <f t="shared" si="12"/>
        <v>4890000</v>
      </c>
      <c r="AJ98" s="210">
        <f t="shared" si="11"/>
        <v>163000</v>
      </c>
      <c r="AK98" s="67">
        <v>44952</v>
      </c>
      <c r="AL98" s="48">
        <v>44958</v>
      </c>
      <c r="AM98" s="289">
        <v>45107</v>
      </c>
      <c r="AN98" s="46">
        <v>5</v>
      </c>
      <c r="AO98" s="1">
        <v>150</v>
      </c>
      <c r="AP98" s="62">
        <v>321</v>
      </c>
      <c r="AQ98" s="48">
        <v>44943</v>
      </c>
      <c r="AR98" s="195">
        <v>220050000</v>
      </c>
      <c r="AS98" s="62">
        <v>477</v>
      </c>
      <c r="AT98" s="48">
        <v>44957</v>
      </c>
      <c r="AU98" s="195">
        <v>24450000</v>
      </c>
      <c r="AV98" s="49"/>
      <c r="AW98" s="49"/>
      <c r="AX98" s="49"/>
      <c r="AY98" s="50"/>
      <c r="AZ98" s="50"/>
      <c r="BA98" s="50"/>
      <c r="BB98" s="51"/>
      <c r="BC98" s="51"/>
      <c r="BD98" s="51"/>
      <c r="BE98" s="51"/>
      <c r="BF98" s="51"/>
      <c r="BG98" s="51"/>
      <c r="BH98" s="51"/>
      <c r="BI98" s="51"/>
      <c r="BJ98" s="51"/>
      <c r="BK98" s="51"/>
      <c r="BL98" s="447">
        <f t="shared" si="10"/>
        <v>24450000</v>
      </c>
      <c r="BM98" s="69"/>
      <c r="BN98" s="69"/>
      <c r="BO98" s="69"/>
      <c r="BP98" s="69"/>
      <c r="BQ98" s="52" t="s">
        <v>15</v>
      </c>
      <c r="BR98" s="52" t="s">
        <v>15</v>
      </c>
      <c r="BS98" s="52" t="s">
        <v>15</v>
      </c>
      <c r="BT98" s="52"/>
      <c r="BU98" s="14" t="s">
        <v>645</v>
      </c>
      <c r="BV98" s="15" t="s">
        <v>1192</v>
      </c>
      <c r="BW98" s="54"/>
      <c r="BX98" s="54"/>
      <c r="BY98" s="1"/>
      <c r="BZ98" s="1"/>
      <c r="CA98" s="1"/>
      <c r="CB98" s="1"/>
      <c r="CC98" s="1"/>
      <c r="CD98" s="72">
        <v>1</v>
      </c>
      <c r="CE98" s="18">
        <v>1</v>
      </c>
      <c r="CF98" s="18" t="s">
        <v>23</v>
      </c>
      <c r="CG98" s="18" t="s">
        <v>23</v>
      </c>
      <c r="CH98" s="289">
        <f t="shared" si="13"/>
        <v>45107</v>
      </c>
      <c r="CI98" s="267" t="s">
        <v>21</v>
      </c>
      <c r="CJ98" s="291" t="s">
        <v>314</v>
      </c>
    </row>
    <row r="99" spans="1:169" ht="17.25" customHeight="1">
      <c r="A99" s="39">
        <v>97</v>
      </c>
      <c r="B99" s="40" t="s">
        <v>319</v>
      </c>
      <c r="C99" s="40" t="s">
        <v>1193</v>
      </c>
      <c r="D99" s="1">
        <v>2023</v>
      </c>
      <c r="E99" s="71">
        <v>84958</v>
      </c>
      <c r="F99" s="1" t="s">
        <v>404</v>
      </c>
      <c r="G99" s="30" t="s">
        <v>1194</v>
      </c>
      <c r="H99" s="31" t="s">
        <v>1195</v>
      </c>
      <c r="I99" s="7" t="s">
        <v>59</v>
      </c>
      <c r="J99" s="7" t="s">
        <v>407</v>
      </c>
      <c r="K99" s="2" t="s">
        <v>60</v>
      </c>
      <c r="L99" s="1" t="s">
        <v>805</v>
      </c>
      <c r="M99" s="30" t="s">
        <v>1196</v>
      </c>
      <c r="N99" s="1" t="s">
        <v>1171</v>
      </c>
      <c r="O99" s="47">
        <v>2189</v>
      </c>
      <c r="P99" s="47" t="s">
        <v>61</v>
      </c>
      <c r="Q99" s="1">
        <v>57</v>
      </c>
      <c r="R99" s="1" t="s">
        <v>395</v>
      </c>
      <c r="S99" s="30">
        <v>19387042</v>
      </c>
      <c r="T99" s="30">
        <v>1</v>
      </c>
      <c r="U99" s="249" t="s">
        <v>307</v>
      </c>
      <c r="V99" s="30">
        <v>64</v>
      </c>
      <c r="W99" s="1" t="s">
        <v>62</v>
      </c>
      <c r="X99" s="1" t="s">
        <v>431</v>
      </c>
      <c r="Y99" s="30" t="s">
        <v>1197</v>
      </c>
      <c r="Z99" s="30">
        <v>3940794</v>
      </c>
      <c r="AA99" s="31" t="s">
        <v>1198</v>
      </c>
      <c r="AB99" s="30" t="s">
        <v>398</v>
      </c>
      <c r="AC99" s="30" t="s">
        <v>433</v>
      </c>
      <c r="AD99" s="42" t="s">
        <v>76</v>
      </c>
      <c r="AE99" s="42" t="s">
        <v>1199</v>
      </c>
      <c r="AF99" s="43">
        <v>45323</v>
      </c>
      <c r="AG99" s="47">
        <v>5</v>
      </c>
      <c r="AH99" s="193">
        <v>15300000</v>
      </c>
      <c r="AI99" s="193">
        <f t="shared" si="12"/>
        <v>2550000</v>
      </c>
      <c r="AJ99" s="210">
        <f t="shared" si="11"/>
        <v>85000</v>
      </c>
      <c r="AK99" s="67">
        <v>44957</v>
      </c>
      <c r="AL99" s="48">
        <v>44958</v>
      </c>
      <c r="AM99" s="289">
        <v>45138</v>
      </c>
      <c r="AN99" s="46">
        <v>6</v>
      </c>
      <c r="AO99" s="1">
        <v>180</v>
      </c>
      <c r="AP99" s="62">
        <v>374</v>
      </c>
      <c r="AQ99" s="48">
        <v>44952</v>
      </c>
      <c r="AR99" s="195">
        <v>30600000</v>
      </c>
      <c r="AS99" s="62">
        <v>486</v>
      </c>
      <c r="AT99" s="48">
        <v>44958</v>
      </c>
      <c r="AU99" s="195">
        <v>15300000</v>
      </c>
      <c r="AV99" s="49"/>
      <c r="AW99" s="49"/>
      <c r="AX99" s="49"/>
      <c r="AY99" s="50"/>
      <c r="AZ99" s="50"/>
      <c r="BA99" s="50"/>
      <c r="BB99" s="51"/>
      <c r="BC99" s="51"/>
      <c r="BD99" s="51"/>
      <c r="BE99" s="51"/>
      <c r="BF99" s="51"/>
      <c r="BG99" s="51"/>
      <c r="BH99" s="51"/>
      <c r="BI99" s="51"/>
      <c r="BJ99" s="51"/>
      <c r="BK99" s="51"/>
      <c r="BL99" s="447">
        <f t="shared" si="10"/>
        <v>15300000</v>
      </c>
      <c r="BM99" s="69"/>
      <c r="BN99" s="69"/>
      <c r="BO99" s="69"/>
      <c r="BP99" s="69"/>
      <c r="BQ99" s="52" t="s">
        <v>15</v>
      </c>
      <c r="BR99" s="52" t="s">
        <v>15</v>
      </c>
      <c r="BS99" s="52" t="s">
        <v>15</v>
      </c>
      <c r="BT99" s="52"/>
      <c r="BU99" s="9" t="s">
        <v>1122</v>
      </c>
      <c r="BV99" s="15" t="s">
        <v>1123</v>
      </c>
      <c r="BW99" s="54"/>
      <c r="BX99" s="54"/>
      <c r="BY99" s="1"/>
      <c r="BZ99" s="1"/>
      <c r="CA99" s="1"/>
      <c r="CB99" s="1"/>
      <c r="CC99" s="1"/>
      <c r="CD99" s="332">
        <v>1</v>
      </c>
      <c r="CE99" s="333">
        <v>1</v>
      </c>
      <c r="CF99" s="18" t="s">
        <v>23</v>
      </c>
      <c r="CG99" s="18" t="s">
        <v>23</v>
      </c>
      <c r="CH99" s="289">
        <f t="shared" si="13"/>
        <v>45138</v>
      </c>
      <c r="CI99" s="267" t="s">
        <v>21</v>
      </c>
    </row>
    <row r="100" spans="1:169" ht="17.25" customHeight="1">
      <c r="A100" s="39">
        <v>98</v>
      </c>
      <c r="B100" s="40" t="s">
        <v>319</v>
      </c>
      <c r="C100" s="40" t="s">
        <v>1200</v>
      </c>
      <c r="D100" s="1">
        <v>2023</v>
      </c>
      <c r="E100" s="71">
        <v>85215</v>
      </c>
      <c r="F100" s="1" t="s">
        <v>404</v>
      </c>
      <c r="G100" s="30" t="s">
        <v>1201</v>
      </c>
      <c r="H100" s="31" t="s">
        <v>1202</v>
      </c>
      <c r="I100" s="7" t="s">
        <v>59</v>
      </c>
      <c r="J100" s="7" t="s">
        <v>392</v>
      </c>
      <c r="K100" s="2" t="s">
        <v>60</v>
      </c>
      <c r="L100" s="1" t="s">
        <v>709</v>
      </c>
      <c r="M100" s="30" t="s">
        <v>1203</v>
      </c>
      <c r="N100" s="1" t="s">
        <v>74</v>
      </c>
      <c r="O100" s="1">
        <v>2198</v>
      </c>
      <c r="P100" s="1" t="s">
        <v>61</v>
      </c>
      <c r="Q100" s="1">
        <v>57</v>
      </c>
      <c r="R100" s="1" t="s">
        <v>395</v>
      </c>
      <c r="S100" s="30">
        <v>1010216127</v>
      </c>
      <c r="T100" s="30">
        <v>2</v>
      </c>
      <c r="U100" s="249" t="s">
        <v>1204</v>
      </c>
      <c r="V100" s="30">
        <v>28</v>
      </c>
      <c r="W100" s="1" t="s">
        <v>62</v>
      </c>
      <c r="X100" s="1" t="s">
        <v>431</v>
      </c>
      <c r="Y100" s="30" t="s">
        <v>1205</v>
      </c>
      <c r="Z100" s="30">
        <v>3017220745</v>
      </c>
      <c r="AA100" s="64" t="s">
        <v>221</v>
      </c>
      <c r="AB100" s="64" t="s">
        <v>714</v>
      </c>
      <c r="AC100" s="64" t="s">
        <v>399</v>
      </c>
      <c r="AD100" s="42" t="s">
        <v>1206</v>
      </c>
      <c r="AE100" s="42" t="s">
        <v>1207</v>
      </c>
      <c r="AF100" s="43">
        <v>45475</v>
      </c>
      <c r="AG100" s="47">
        <v>1</v>
      </c>
      <c r="AH100" s="193">
        <v>28800000</v>
      </c>
      <c r="AI100" s="193">
        <f t="shared" si="12"/>
        <v>4800000</v>
      </c>
      <c r="AJ100" s="210">
        <f t="shared" si="11"/>
        <v>160000</v>
      </c>
      <c r="AK100" s="67">
        <v>44959</v>
      </c>
      <c r="AL100" s="48">
        <v>44960</v>
      </c>
      <c r="AM100" s="289">
        <v>45140</v>
      </c>
      <c r="AN100" s="46">
        <v>6</v>
      </c>
      <c r="AO100" s="1">
        <v>180</v>
      </c>
      <c r="AP100" s="62">
        <v>375</v>
      </c>
      <c r="AQ100" s="48">
        <v>44952</v>
      </c>
      <c r="AR100" s="195">
        <v>28800000</v>
      </c>
      <c r="AS100" s="62">
        <v>501</v>
      </c>
      <c r="AT100" s="48">
        <v>44959</v>
      </c>
      <c r="AU100" s="195">
        <v>28800000</v>
      </c>
      <c r="AV100" s="49"/>
      <c r="AW100" s="49"/>
      <c r="AX100" s="49"/>
      <c r="AY100" s="50"/>
      <c r="AZ100" s="50"/>
      <c r="BA100" s="50"/>
      <c r="BB100" s="51"/>
      <c r="BC100" s="51"/>
      <c r="BD100" s="51"/>
      <c r="BE100" s="51"/>
      <c r="BF100" s="51"/>
      <c r="BG100" s="51"/>
      <c r="BH100" s="51"/>
      <c r="BI100" s="51"/>
      <c r="BJ100" s="51"/>
      <c r="BK100" s="51"/>
      <c r="BL100" s="447">
        <f t="shared" si="10"/>
        <v>28800000</v>
      </c>
      <c r="BM100" s="69"/>
      <c r="BN100" s="69"/>
      <c r="BO100" s="69"/>
      <c r="BP100" s="69"/>
      <c r="BQ100" s="52" t="s">
        <v>15</v>
      </c>
      <c r="BR100" s="52" t="s">
        <v>15</v>
      </c>
      <c r="BS100" s="52" t="s">
        <v>15</v>
      </c>
      <c r="BT100" s="52"/>
      <c r="BU100" s="9" t="s">
        <v>715</v>
      </c>
      <c r="BV100" s="15">
        <v>20236520001723</v>
      </c>
      <c r="BW100" s="77"/>
      <c r="BX100" s="77"/>
      <c r="BY100" s="1"/>
      <c r="BZ100" s="1"/>
      <c r="CA100" s="1"/>
      <c r="CB100" s="1">
        <v>1</v>
      </c>
      <c r="CC100" s="1">
        <v>1</v>
      </c>
      <c r="CD100" s="18">
        <v>1</v>
      </c>
      <c r="CE100" s="18">
        <v>1</v>
      </c>
      <c r="CF100" s="18" t="s">
        <v>23</v>
      </c>
      <c r="CG100" s="18" t="s">
        <v>23</v>
      </c>
      <c r="CH100" s="289">
        <f t="shared" si="13"/>
        <v>45140</v>
      </c>
      <c r="CI100" s="270" t="s">
        <v>572</v>
      </c>
    </row>
    <row r="101" spans="1:169" ht="20.25" customHeight="1">
      <c r="A101" s="297">
        <v>99</v>
      </c>
      <c r="B101" s="40" t="s">
        <v>692</v>
      </c>
      <c r="C101" s="40" t="s">
        <v>1208</v>
      </c>
      <c r="D101" s="1">
        <v>2023</v>
      </c>
      <c r="E101" s="71">
        <v>83798</v>
      </c>
      <c r="F101" s="1" t="s">
        <v>404</v>
      </c>
      <c r="G101" s="40" t="s">
        <v>1209</v>
      </c>
      <c r="H101" s="61" t="s">
        <v>1210</v>
      </c>
      <c r="I101" s="7" t="s">
        <v>59</v>
      </c>
      <c r="J101" s="7" t="s">
        <v>392</v>
      </c>
      <c r="K101" s="2" t="s">
        <v>60</v>
      </c>
      <c r="L101" s="1" t="s">
        <v>1037</v>
      </c>
      <c r="M101" s="30" t="s">
        <v>259</v>
      </c>
      <c r="N101" s="1" t="s">
        <v>1171</v>
      </c>
      <c r="O101" s="47">
        <v>2189</v>
      </c>
      <c r="P101" s="1" t="s">
        <v>61</v>
      </c>
      <c r="Q101" s="1">
        <v>57</v>
      </c>
      <c r="R101" s="1" t="s">
        <v>395</v>
      </c>
      <c r="S101" s="30">
        <v>55250194</v>
      </c>
      <c r="T101" s="30">
        <v>2</v>
      </c>
      <c r="U101" s="249" t="s">
        <v>260</v>
      </c>
      <c r="V101" s="30">
        <v>38</v>
      </c>
      <c r="W101" s="1" t="s">
        <v>62</v>
      </c>
      <c r="X101" s="1" t="s">
        <v>396</v>
      </c>
      <c r="Y101" s="30" t="s">
        <v>1211</v>
      </c>
      <c r="Z101" s="30">
        <v>45855301</v>
      </c>
      <c r="AA101" s="30" t="s">
        <v>1212</v>
      </c>
      <c r="AB101" s="30" t="s">
        <v>518</v>
      </c>
      <c r="AC101" s="30" t="s">
        <v>412</v>
      </c>
      <c r="AD101" s="42" t="s">
        <v>117</v>
      </c>
      <c r="AE101" s="42" t="s">
        <v>1213</v>
      </c>
      <c r="AF101" s="43">
        <v>45489</v>
      </c>
      <c r="AG101" s="47">
        <v>1</v>
      </c>
      <c r="AH101" s="193">
        <v>77583000</v>
      </c>
      <c r="AI101" s="193">
        <f t="shared" si="12"/>
        <v>7053000</v>
      </c>
      <c r="AJ101" s="210">
        <f t="shared" si="11"/>
        <v>235100</v>
      </c>
      <c r="AK101" s="67">
        <v>44952</v>
      </c>
      <c r="AL101" s="48">
        <v>44953</v>
      </c>
      <c r="AM101" s="289">
        <v>45286</v>
      </c>
      <c r="AN101" s="46">
        <v>11</v>
      </c>
      <c r="AO101" s="1">
        <v>330</v>
      </c>
      <c r="AP101" s="62">
        <v>324</v>
      </c>
      <c r="AQ101" s="48">
        <v>45124</v>
      </c>
      <c r="AR101" s="195">
        <v>77583000</v>
      </c>
      <c r="AS101" s="62">
        <v>468</v>
      </c>
      <c r="AT101" s="48">
        <v>44953</v>
      </c>
      <c r="AU101" s="195">
        <v>77583000</v>
      </c>
      <c r="AV101" s="49">
        <v>2</v>
      </c>
      <c r="AW101" s="49">
        <v>165</v>
      </c>
      <c r="AX101" s="113">
        <v>45454</v>
      </c>
      <c r="AY101" s="50"/>
      <c r="AZ101" s="50"/>
      <c r="BA101" s="50"/>
      <c r="BB101" s="51">
        <v>2</v>
      </c>
      <c r="BC101" s="300">
        <v>38791500</v>
      </c>
      <c r="BD101" s="242">
        <v>45377</v>
      </c>
      <c r="BE101" s="51"/>
      <c r="BF101" s="51"/>
      <c r="BG101" s="51"/>
      <c r="BH101" s="51"/>
      <c r="BI101" s="51"/>
      <c r="BJ101" s="51"/>
      <c r="BK101" s="51"/>
      <c r="BL101" s="447">
        <v>116374500</v>
      </c>
      <c r="BM101" s="69"/>
      <c r="BN101" s="69"/>
      <c r="BO101" s="69"/>
      <c r="BP101" s="69"/>
      <c r="BQ101" s="52" t="s">
        <v>15</v>
      </c>
      <c r="BR101" s="52" t="s">
        <v>15</v>
      </c>
      <c r="BS101" s="52"/>
      <c r="BT101" s="52"/>
      <c r="BU101" s="9" t="s">
        <v>1214</v>
      </c>
      <c r="BV101" s="15" t="s">
        <v>1215</v>
      </c>
      <c r="BW101" s="54"/>
      <c r="BX101" s="54"/>
      <c r="BY101" s="1"/>
      <c r="BZ101" s="1"/>
      <c r="CA101" s="1"/>
      <c r="CB101" s="1"/>
      <c r="CC101" s="1"/>
      <c r="CD101" s="331">
        <v>1</v>
      </c>
      <c r="CE101" s="19">
        <v>1</v>
      </c>
      <c r="CF101" s="19" t="s">
        <v>63</v>
      </c>
      <c r="CG101" s="19" t="s">
        <v>63</v>
      </c>
      <c r="CH101" s="85">
        <v>45454</v>
      </c>
      <c r="CI101" s="339" t="s">
        <v>63</v>
      </c>
    </row>
    <row r="102" spans="1:169" ht="18" customHeight="1">
      <c r="A102" s="39">
        <v>100</v>
      </c>
      <c r="B102" s="40" t="s">
        <v>212</v>
      </c>
      <c r="C102" s="40" t="s">
        <v>1216</v>
      </c>
      <c r="D102" s="1">
        <v>2023</v>
      </c>
      <c r="E102" s="71">
        <v>83521</v>
      </c>
      <c r="F102" s="1" t="s">
        <v>404</v>
      </c>
      <c r="G102" s="30" t="s">
        <v>1217</v>
      </c>
      <c r="H102" s="31" t="s">
        <v>1218</v>
      </c>
      <c r="I102" s="7" t="s">
        <v>59</v>
      </c>
      <c r="J102" s="7" t="s">
        <v>392</v>
      </c>
      <c r="K102" s="2" t="s">
        <v>60</v>
      </c>
      <c r="L102" s="1" t="s">
        <v>453</v>
      </c>
      <c r="M102" s="30" t="s">
        <v>224</v>
      </c>
      <c r="N102" s="1" t="s">
        <v>91</v>
      </c>
      <c r="O102" s="1">
        <v>2189</v>
      </c>
      <c r="P102" s="1" t="s">
        <v>61</v>
      </c>
      <c r="Q102" s="1">
        <v>57</v>
      </c>
      <c r="R102" s="1" t="s">
        <v>395</v>
      </c>
      <c r="S102" s="30">
        <v>1085662060</v>
      </c>
      <c r="T102" s="30">
        <v>2</v>
      </c>
      <c r="U102" s="252" t="s">
        <v>1219</v>
      </c>
      <c r="V102" s="30">
        <v>30</v>
      </c>
      <c r="W102" s="1" t="s">
        <v>62</v>
      </c>
      <c r="X102" s="1" t="s">
        <v>431</v>
      </c>
      <c r="Y102" s="30" t="s">
        <v>1220</v>
      </c>
      <c r="Z102" s="30">
        <v>3203886897</v>
      </c>
      <c r="AA102" s="31" t="s">
        <v>1221</v>
      </c>
      <c r="AB102" s="30" t="s">
        <v>1222</v>
      </c>
      <c r="AC102" s="30" t="s">
        <v>399</v>
      </c>
      <c r="AD102" s="42" t="s">
        <v>1223</v>
      </c>
      <c r="AE102" s="42" t="s">
        <v>1224</v>
      </c>
      <c r="AF102" s="43">
        <v>45322</v>
      </c>
      <c r="AG102" s="47">
        <v>1</v>
      </c>
      <c r="AH102" s="193">
        <v>29340000</v>
      </c>
      <c r="AI102" s="193">
        <f t="shared" si="12"/>
        <v>4890000</v>
      </c>
      <c r="AJ102" s="210">
        <f t="shared" si="11"/>
        <v>163000</v>
      </c>
      <c r="AK102" s="67">
        <v>44952</v>
      </c>
      <c r="AL102" s="48">
        <v>44958</v>
      </c>
      <c r="AM102" s="289">
        <v>45138</v>
      </c>
      <c r="AN102" s="46">
        <v>6</v>
      </c>
      <c r="AO102" s="1">
        <v>180</v>
      </c>
      <c r="AP102" s="62">
        <v>17</v>
      </c>
      <c r="AQ102" s="48">
        <v>44939</v>
      </c>
      <c r="AR102" s="195">
        <v>146700000</v>
      </c>
      <c r="AS102" s="62">
        <v>472</v>
      </c>
      <c r="AT102" s="48">
        <v>44956</v>
      </c>
      <c r="AU102" s="195">
        <v>29340000</v>
      </c>
      <c r="AV102" s="49"/>
      <c r="AW102" s="49"/>
      <c r="AX102" s="49"/>
      <c r="AY102" s="50"/>
      <c r="AZ102" s="50"/>
      <c r="BA102" s="50"/>
      <c r="BB102" s="51"/>
      <c r="BC102" s="51"/>
      <c r="BD102" s="51"/>
      <c r="BE102" s="51"/>
      <c r="BF102" s="51"/>
      <c r="BG102" s="51"/>
      <c r="BH102" s="51"/>
      <c r="BI102" s="51"/>
      <c r="BJ102" s="51"/>
      <c r="BK102" s="51"/>
      <c r="BL102" s="447">
        <f t="shared" ref="BL102:BL134" si="14">AH102+BC102</f>
        <v>29340000</v>
      </c>
      <c r="BM102" s="69"/>
      <c r="BN102" s="69"/>
      <c r="BO102" s="69"/>
      <c r="BP102" s="69"/>
      <c r="BQ102" s="52" t="s">
        <v>15</v>
      </c>
      <c r="BR102" s="52" t="s">
        <v>15</v>
      </c>
      <c r="BS102" s="52" t="s">
        <v>15</v>
      </c>
      <c r="BT102" s="52"/>
      <c r="BU102" s="9" t="s">
        <v>765</v>
      </c>
      <c r="BV102" s="15">
        <v>20236520000793</v>
      </c>
      <c r="BW102" s="54"/>
      <c r="BX102" s="54"/>
      <c r="BY102" s="1"/>
      <c r="BZ102" s="1"/>
      <c r="CA102" s="1"/>
      <c r="CB102" s="1"/>
      <c r="CC102" s="1"/>
      <c r="CD102" s="72">
        <v>1</v>
      </c>
      <c r="CE102" s="18">
        <v>1</v>
      </c>
      <c r="CF102" s="1" t="s">
        <v>23</v>
      </c>
      <c r="CG102" s="1" t="s">
        <v>23</v>
      </c>
      <c r="CH102" s="289">
        <v>45133</v>
      </c>
      <c r="CI102" s="271" t="s">
        <v>21</v>
      </c>
    </row>
    <row r="103" spans="1:169" ht="20.25" customHeight="1">
      <c r="A103" s="39">
        <v>101</v>
      </c>
      <c r="B103" s="40" t="s">
        <v>444</v>
      </c>
      <c r="C103" s="40" t="s">
        <v>1225</v>
      </c>
      <c r="D103" s="1">
        <v>2023</v>
      </c>
      <c r="E103" s="71">
        <v>83864</v>
      </c>
      <c r="F103" s="1" t="s">
        <v>404</v>
      </c>
      <c r="G103" s="30" t="s">
        <v>1226</v>
      </c>
      <c r="H103" s="31" t="s">
        <v>1227</v>
      </c>
      <c r="I103" s="7" t="s">
        <v>59</v>
      </c>
      <c r="J103" s="7" t="s">
        <v>392</v>
      </c>
      <c r="K103" s="2" t="s">
        <v>60</v>
      </c>
      <c r="L103" s="1" t="s">
        <v>1228</v>
      </c>
      <c r="M103" s="30" t="s">
        <v>1229</v>
      </c>
      <c r="N103" s="1" t="s">
        <v>74</v>
      </c>
      <c r="O103" s="1">
        <v>2198</v>
      </c>
      <c r="P103" s="1" t="s">
        <v>61</v>
      </c>
      <c r="Q103" s="1">
        <v>57</v>
      </c>
      <c r="R103" s="1" t="s">
        <v>395</v>
      </c>
      <c r="S103" s="30">
        <v>53017119</v>
      </c>
      <c r="T103" s="30">
        <v>5</v>
      </c>
      <c r="U103" s="249" t="s">
        <v>1230</v>
      </c>
      <c r="V103" s="30">
        <v>38</v>
      </c>
      <c r="W103" s="1" t="s">
        <v>62</v>
      </c>
      <c r="X103" s="1" t="s">
        <v>396</v>
      </c>
      <c r="Y103" s="30" t="s">
        <v>1231</v>
      </c>
      <c r="Z103" s="30">
        <v>8009567</v>
      </c>
      <c r="AA103" s="31" t="s">
        <v>1232</v>
      </c>
      <c r="AB103" s="30" t="s">
        <v>411</v>
      </c>
      <c r="AC103" s="30" t="s">
        <v>562</v>
      </c>
      <c r="AD103" s="42" t="s">
        <v>1233</v>
      </c>
      <c r="AE103" s="42" t="s">
        <v>1234</v>
      </c>
      <c r="AF103" s="43">
        <v>45537</v>
      </c>
      <c r="AG103" s="47">
        <v>1</v>
      </c>
      <c r="AH103" s="193">
        <v>19206000</v>
      </c>
      <c r="AI103" s="193">
        <f t="shared" si="12"/>
        <v>3201000</v>
      </c>
      <c r="AJ103" s="210">
        <f t="shared" si="11"/>
        <v>106700</v>
      </c>
      <c r="AK103" s="67">
        <v>44956</v>
      </c>
      <c r="AL103" s="48">
        <v>44958</v>
      </c>
      <c r="AM103" s="289">
        <v>45138</v>
      </c>
      <c r="AN103" s="46">
        <v>6</v>
      </c>
      <c r="AO103" s="1">
        <v>180</v>
      </c>
      <c r="AP103" s="62">
        <v>378</v>
      </c>
      <c r="AQ103" s="48">
        <v>44953</v>
      </c>
      <c r="AR103" s="195">
        <v>38412000</v>
      </c>
      <c r="AS103" s="62">
        <v>481</v>
      </c>
      <c r="AT103" s="48">
        <v>44958</v>
      </c>
      <c r="AU103" s="195">
        <v>19206000</v>
      </c>
      <c r="AV103" s="49"/>
      <c r="AW103" s="49"/>
      <c r="AX103" s="49"/>
      <c r="AY103" s="50"/>
      <c r="AZ103" s="50"/>
      <c r="BA103" s="50"/>
      <c r="BB103" s="51"/>
      <c r="BC103" s="51"/>
      <c r="BD103" s="51"/>
      <c r="BE103" s="51"/>
      <c r="BF103" s="51"/>
      <c r="BG103" s="51"/>
      <c r="BH103" s="51"/>
      <c r="BI103" s="51"/>
      <c r="BJ103" s="51"/>
      <c r="BK103" s="51"/>
      <c r="BL103" s="447">
        <f t="shared" si="14"/>
        <v>19206000</v>
      </c>
      <c r="BM103" s="69"/>
      <c r="BN103" s="69"/>
      <c r="BO103" s="69"/>
      <c r="BP103" s="69"/>
      <c r="BQ103" s="52" t="s">
        <v>15</v>
      </c>
      <c r="BR103" s="52" t="s">
        <v>15</v>
      </c>
      <c r="BS103" s="52" t="s">
        <v>15</v>
      </c>
      <c r="BT103" s="78">
        <v>45133</v>
      </c>
      <c r="BU103" s="9" t="s">
        <v>1147</v>
      </c>
      <c r="BV103" s="15" t="s">
        <v>1235</v>
      </c>
      <c r="BW103" s="54"/>
      <c r="BX103" s="54"/>
      <c r="BY103" s="1"/>
      <c r="BZ103" s="1"/>
      <c r="CA103" s="1"/>
      <c r="CB103" s="1"/>
      <c r="CC103" s="1"/>
      <c r="CD103" s="72">
        <v>1</v>
      </c>
      <c r="CE103" s="18">
        <v>1</v>
      </c>
      <c r="CF103" s="1" t="s">
        <v>23</v>
      </c>
      <c r="CG103" s="1" t="s">
        <v>23</v>
      </c>
      <c r="CH103" s="289">
        <f>AM103</f>
        <v>45138</v>
      </c>
      <c r="CI103" s="271" t="s">
        <v>21</v>
      </c>
    </row>
    <row r="104" spans="1:169" ht="19.5" customHeight="1">
      <c r="A104" s="39">
        <v>102</v>
      </c>
      <c r="B104" s="40" t="s">
        <v>199</v>
      </c>
      <c r="C104" s="40" t="s">
        <v>1236</v>
      </c>
      <c r="D104" s="1">
        <v>2023</v>
      </c>
      <c r="E104" s="71">
        <v>84958</v>
      </c>
      <c r="F104" s="1" t="s">
        <v>404</v>
      </c>
      <c r="G104" s="30" t="s">
        <v>1237</v>
      </c>
      <c r="H104" s="31" t="s">
        <v>1238</v>
      </c>
      <c r="I104" s="7" t="s">
        <v>59</v>
      </c>
      <c r="J104" s="7" t="s">
        <v>407</v>
      </c>
      <c r="K104" s="2" t="s">
        <v>60</v>
      </c>
      <c r="L104" s="1" t="s">
        <v>805</v>
      </c>
      <c r="M104" s="30" t="s">
        <v>306</v>
      </c>
      <c r="N104" s="1" t="s">
        <v>91</v>
      </c>
      <c r="O104" s="1">
        <v>2189</v>
      </c>
      <c r="P104" s="1" t="s">
        <v>61</v>
      </c>
      <c r="Q104" s="1">
        <v>57</v>
      </c>
      <c r="R104" s="1" t="s">
        <v>395</v>
      </c>
      <c r="S104" s="30">
        <v>80206518</v>
      </c>
      <c r="T104" s="30">
        <v>1</v>
      </c>
      <c r="U104" s="249" t="s">
        <v>139</v>
      </c>
      <c r="V104" s="30">
        <v>42</v>
      </c>
      <c r="W104" s="1" t="s">
        <v>62</v>
      </c>
      <c r="X104" s="1" t="s">
        <v>431</v>
      </c>
      <c r="Y104" s="30" t="s">
        <v>1239</v>
      </c>
      <c r="Z104" s="30">
        <v>3508395797</v>
      </c>
      <c r="AA104" s="31" t="s">
        <v>1240</v>
      </c>
      <c r="AB104" s="30" t="s">
        <v>714</v>
      </c>
      <c r="AC104" s="30" t="s">
        <v>412</v>
      </c>
      <c r="AD104" s="42" t="s">
        <v>939</v>
      </c>
      <c r="AE104" s="42" t="s">
        <v>1241</v>
      </c>
      <c r="AF104" s="43">
        <v>45419</v>
      </c>
      <c r="AG104" s="47">
        <v>5</v>
      </c>
      <c r="AH104" s="193">
        <v>15300000</v>
      </c>
      <c r="AI104" s="193">
        <f t="shared" si="12"/>
        <v>2550000</v>
      </c>
      <c r="AJ104" s="210">
        <f t="shared" si="11"/>
        <v>85000</v>
      </c>
      <c r="AK104" s="67">
        <v>44956</v>
      </c>
      <c r="AL104" s="48">
        <v>44958</v>
      </c>
      <c r="AM104" s="289">
        <v>45138</v>
      </c>
      <c r="AN104" s="46">
        <v>6</v>
      </c>
      <c r="AO104" s="1">
        <v>180</v>
      </c>
      <c r="AP104" s="62">
        <v>374</v>
      </c>
      <c r="AQ104" s="48">
        <v>44952</v>
      </c>
      <c r="AR104" s="195">
        <v>30600000</v>
      </c>
      <c r="AS104" s="62">
        <v>475</v>
      </c>
      <c r="AT104" s="48">
        <v>44957</v>
      </c>
      <c r="AU104" s="195">
        <v>15300000</v>
      </c>
      <c r="AV104" s="49"/>
      <c r="AW104" s="49"/>
      <c r="AX104" s="49"/>
      <c r="AY104" s="50"/>
      <c r="AZ104" s="50"/>
      <c r="BA104" s="50"/>
      <c r="BB104" s="51"/>
      <c r="BC104" s="51"/>
      <c r="BD104" s="51"/>
      <c r="BE104" s="51"/>
      <c r="BF104" s="51"/>
      <c r="BG104" s="51"/>
      <c r="BH104" s="51"/>
      <c r="BI104" s="51"/>
      <c r="BJ104" s="51"/>
      <c r="BK104" s="51"/>
      <c r="BL104" s="447">
        <f t="shared" si="14"/>
        <v>15300000</v>
      </c>
      <c r="BM104" s="69"/>
      <c r="BN104" s="69"/>
      <c r="BO104" s="69"/>
      <c r="BP104" s="69"/>
      <c r="BQ104" s="52" t="s">
        <v>15</v>
      </c>
      <c r="BR104" s="52" t="s">
        <v>15</v>
      </c>
      <c r="BS104" s="52" t="s">
        <v>15</v>
      </c>
      <c r="BT104" s="52"/>
      <c r="BU104" s="9" t="s">
        <v>1242</v>
      </c>
      <c r="BV104" s="15">
        <v>20236520001833</v>
      </c>
      <c r="BW104" s="54"/>
      <c r="BX104" s="54"/>
      <c r="BY104" s="1"/>
      <c r="BZ104" s="1"/>
      <c r="CA104" s="1"/>
      <c r="CB104" s="1"/>
      <c r="CC104" s="1"/>
      <c r="CD104" s="72">
        <v>1</v>
      </c>
      <c r="CE104" s="18">
        <v>1</v>
      </c>
      <c r="CF104" s="1" t="s">
        <v>23</v>
      </c>
      <c r="CG104" s="1" t="s">
        <v>23</v>
      </c>
      <c r="CH104" s="289">
        <f>AM104</f>
        <v>45138</v>
      </c>
      <c r="CI104" s="271" t="s">
        <v>21</v>
      </c>
    </row>
    <row r="105" spans="1:169" ht="21" customHeight="1">
      <c r="A105" s="39">
        <v>103</v>
      </c>
      <c r="B105" s="40" t="s">
        <v>199</v>
      </c>
      <c r="C105" s="40" t="s">
        <v>1243</v>
      </c>
      <c r="D105" s="1">
        <v>2023</v>
      </c>
      <c r="E105" s="71">
        <v>85542</v>
      </c>
      <c r="F105" s="1" t="s">
        <v>404</v>
      </c>
      <c r="G105" s="30" t="s">
        <v>1244</v>
      </c>
      <c r="H105" s="31" t="s">
        <v>1245</v>
      </c>
      <c r="I105" s="7" t="s">
        <v>59</v>
      </c>
      <c r="J105" s="7" t="s">
        <v>407</v>
      </c>
      <c r="K105" s="2" t="s">
        <v>60</v>
      </c>
      <c r="L105" s="1" t="s">
        <v>549</v>
      </c>
      <c r="M105" s="30" t="s">
        <v>302</v>
      </c>
      <c r="N105" s="1" t="s">
        <v>1187</v>
      </c>
      <c r="O105" s="1">
        <v>2198</v>
      </c>
      <c r="P105" s="1" t="s">
        <v>61</v>
      </c>
      <c r="Q105" s="1">
        <v>57</v>
      </c>
      <c r="R105" s="1" t="s">
        <v>395</v>
      </c>
      <c r="S105" s="30">
        <v>52523390</v>
      </c>
      <c r="T105" s="30">
        <v>1</v>
      </c>
      <c r="U105" s="249" t="s">
        <v>303</v>
      </c>
      <c r="V105" s="30">
        <v>45</v>
      </c>
      <c r="W105" s="1" t="s">
        <v>62</v>
      </c>
      <c r="X105" s="1" t="s">
        <v>396</v>
      </c>
      <c r="Y105" s="30" t="s">
        <v>1246</v>
      </c>
      <c r="Z105" s="30">
        <v>2724956</v>
      </c>
      <c r="AA105" s="31" t="s">
        <v>1247</v>
      </c>
      <c r="AB105" s="30" t="s">
        <v>398</v>
      </c>
      <c r="AC105" s="30" t="s">
        <v>433</v>
      </c>
      <c r="AD105" s="42" t="s">
        <v>1180</v>
      </c>
      <c r="AE105" s="42" t="s">
        <v>1248</v>
      </c>
      <c r="AF105" s="43">
        <v>45327</v>
      </c>
      <c r="AG105" s="47">
        <v>1</v>
      </c>
      <c r="AH105" s="193">
        <v>11286000</v>
      </c>
      <c r="AI105" s="193">
        <f t="shared" si="12"/>
        <v>1881000</v>
      </c>
      <c r="AJ105" s="210">
        <f t="shared" si="11"/>
        <v>62700</v>
      </c>
      <c r="AK105" s="67">
        <v>44956</v>
      </c>
      <c r="AL105" s="48">
        <v>44958</v>
      </c>
      <c r="AM105" s="289">
        <v>45138</v>
      </c>
      <c r="AN105" s="46">
        <v>6</v>
      </c>
      <c r="AO105" s="1">
        <v>180</v>
      </c>
      <c r="AP105" s="62">
        <v>367</v>
      </c>
      <c r="AQ105" s="48">
        <v>44950</v>
      </c>
      <c r="AR105" s="195">
        <v>11826000</v>
      </c>
      <c r="AS105" s="62">
        <v>476</v>
      </c>
      <c r="AT105" s="48">
        <v>44957</v>
      </c>
      <c r="AU105" s="195">
        <v>11286000</v>
      </c>
      <c r="AV105" s="49"/>
      <c r="AW105" s="49"/>
      <c r="AX105" s="49"/>
      <c r="AY105" s="50"/>
      <c r="AZ105" s="50"/>
      <c r="BA105" s="50"/>
      <c r="BB105" s="51"/>
      <c r="BC105" s="51"/>
      <c r="BD105" s="51"/>
      <c r="BE105" s="51"/>
      <c r="BF105" s="51"/>
      <c r="BG105" s="51"/>
      <c r="BH105" s="51"/>
      <c r="BI105" s="51"/>
      <c r="BJ105" s="51"/>
      <c r="BK105" s="51"/>
      <c r="BL105" s="447">
        <f t="shared" si="14"/>
        <v>11286000</v>
      </c>
      <c r="BM105" s="69"/>
      <c r="BN105" s="69"/>
      <c r="BO105" s="69"/>
      <c r="BP105" s="69"/>
      <c r="BQ105" s="52" t="s">
        <v>15</v>
      </c>
      <c r="BR105" s="52" t="s">
        <v>15</v>
      </c>
      <c r="BS105" s="52" t="s">
        <v>15</v>
      </c>
      <c r="BT105" s="52"/>
      <c r="BU105" s="9" t="s">
        <v>571</v>
      </c>
      <c r="BV105" s="15">
        <v>20236520000963</v>
      </c>
      <c r="BW105" s="54"/>
      <c r="BX105" s="54"/>
      <c r="BY105" s="1"/>
      <c r="BZ105" s="1"/>
      <c r="CA105" s="1"/>
      <c r="CB105" s="1"/>
      <c r="CC105" s="1"/>
      <c r="CD105" s="72">
        <v>1</v>
      </c>
      <c r="CE105" s="18">
        <v>1</v>
      </c>
      <c r="CF105" s="18" t="s">
        <v>23</v>
      </c>
      <c r="CG105" s="18" t="s">
        <v>23</v>
      </c>
      <c r="CH105" s="289">
        <f>AM105</f>
        <v>45138</v>
      </c>
      <c r="CI105" s="271" t="s">
        <v>21</v>
      </c>
    </row>
    <row r="106" spans="1:169" ht="20.25" customHeight="1">
      <c r="A106" s="39">
        <v>104</v>
      </c>
      <c r="B106" s="40" t="s">
        <v>436</v>
      </c>
      <c r="C106" s="40" t="s">
        <v>1249</v>
      </c>
      <c r="D106" s="1">
        <v>2023</v>
      </c>
      <c r="E106" s="71">
        <v>84227</v>
      </c>
      <c r="F106" s="1" t="s">
        <v>404</v>
      </c>
      <c r="G106" s="30" t="s">
        <v>1250</v>
      </c>
      <c r="H106" s="41" t="s">
        <v>1251</v>
      </c>
      <c r="I106" s="7" t="s">
        <v>59</v>
      </c>
      <c r="J106" s="7" t="s">
        <v>392</v>
      </c>
      <c r="K106" s="2" t="s">
        <v>60</v>
      </c>
      <c r="L106" s="1" t="s">
        <v>408</v>
      </c>
      <c r="M106" s="30" t="s">
        <v>310</v>
      </c>
      <c r="N106" s="1" t="s">
        <v>1187</v>
      </c>
      <c r="O106" s="1">
        <v>2198</v>
      </c>
      <c r="P106" s="1" t="s">
        <v>61</v>
      </c>
      <c r="Q106" s="1">
        <v>57</v>
      </c>
      <c r="R106" s="1" t="s">
        <v>395</v>
      </c>
      <c r="S106" s="30">
        <v>1019002889</v>
      </c>
      <c r="T106" s="30">
        <v>1</v>
      </c>
      <c r="U106" s="249" t="s">
        <v>1252</v>
      </c>
      <c r="V106" s="30">
        <v>37</v>
      </c>
      <c r="W106" s="1" t="s">
        <v>62</v>
      </c>
      <c r="X106" s="1" t="s">
        <v>431</v>
      </c>
      <c r="Y106" s="30" t="s">
        <v>1253</v>
      </c>
      <c r="Z106" s="30">
        <v>8022135</v>
      </c>
      <c r="AA106" s="31" t="s">
        <v>1254</v>
      </c>
      <c r="AB106" s="30" t="s">
        <v>398</v>
      </c>
      <c r="AC106" s="30" t="s">
        <v>562</v>
      </c>
      <c r="AD106" s="42" t="s">
        <v>1039</v>
      </c>
      <c r="AE106" s="42">
        <v>100029057</v>
      </c>
      <c r="AF106" s="43">
        <v>45323</v>
      </c>
      <c r="AG106" s="47">
        <v>1</v>
      </c>
      <c r="AH106" s="193">
        <v>36000000</v>
      </c>
      <c r="AI106" s="193">
        <f t="shared" si="12"/>
        <v>6000000</v>
      </c>
      <c r="AJ106" s="210">
        <f t="shared" si="11"/>
        <v>200000</v>
      </c>
      <c r="AK106" s="67">
        <v>44957</v>
      </c>
      <c r="AL106" s="48">
        <v>44958</v>
      </c>
      <c r="AM106" s="289">
        <v>45138</v>
      </c>
      <c r="AN106" s="46">
        <v>6</v>
      </c>
      <c r="AO106" s="1">
        <v>180</v>
      </c>
      <c r="AP106" s="62">
        <v>14</v>
      </c>
      <c r="AQ106" s="48">
        <v>44936</v>
      </c>
      <c r="AR106" s="195">
        <v>36000000</v>
      </c>
      <c r="AS106" s="62">
        <v>480</v>
      </c>
      <c r="AT106" s="48">
        <v>44958</v>
      </c>
      <c r="AU106" s="195">
        <v>36000000</v>
      </c>
      <c r="AV106" s="49"/>
      <c r="AW106" s="49"/>
      <c r="AX106" s="49"/>
      <c r="AY106" s="50"/>
      <c r="AZ106" s="50"/>
      <c r="BA106" s="50"/>
      <c r="BB106" s="51"/>
      <c r="BC106" s="51"/>
      <c r="BD106" s="51"/>
      <c r="BE106" s="51"/>
      <c r="BF106" s="51"/>
      <c r="BG106" s="51"/>
      <c r="BH106" s="51"/>
      <c r="BI106" s="51"/>
      <c r="BJ106" s="51"/>
      <c r="BK106" s="51"/>
      <c r="BL106" s="447">
        <f t="shared" si="14"/>
        <v>36000000</v>
      </c>
      <c r="BM106" s="69"/>
      <c r="BN106" s="69"/>
      <c r="BO106" s="69"/>
      <c r="BP106" s="69"/>
      <c r="BQ106" s="52" t="s">
        <v>15</v>
      </c>
      <c r="BR106" s="52" t="s">
        <v>15</v>
      </c>
      <c r="BS106" s="52" t="s">
        <v>15</v>
      </c>
      <c r="BT106" s="52"/>
      <c r="BU106" s="9" t="s">
        <v>1255</v>
      </c>
      <c r="BV106" s="15">
        <v>20236520000983</v>
      </c>
      <c r="BW106" s="54"/>
      <c r="BX106" s="54"/>
      <c r="BY106" s="1"/>
      <c r="BZ106" s="1"/>
      <c r="CA106" s="1"/>
      <c r="CB106" s="1"/>
      <c r="CC106" s="1"/>
      <c r="CD106" s="72">
        <v>1</v>
      </c>
      <c r="CE106" s="18">
        <v>1</v>
      </c>
      <c r="CF106" s="18" t="s">
        <v>23</v>
      </c>
      <c r="CG106" s="18" t="s">
        <v>23</v>
      </c>
      <c r="CH106" s="289">
        <v>45133</v>
      </c>
      <c r="CI106" s="271" t="s">
        <v>21</v>
      </c>
    </row>
    <row r="107" spans="1:169" ht="19.5" customHeight="1">
      <c r="A107" s="39">
        <v>105</v>
      </c>
      <c r="B107" s="40" t="s">
        <v>188</v>
      </c>
      <c r="C107" s="40" t="s">
        <v>1256</v>
      </c>
      <c r="D107" s="1">
        <v>2023</v>
      </c>
      <c r="E107" s="71">
        <v>83999</v>
      </c>
      <c r="F107" s="1" t="s">
        <v>404</v>
      </c>
      <c r="G107" s="30" t="s">
        <v>1257</v>
      </c>
      <c r="H107" s="31" t="s">
        <v>1258</v>
      </c>
      <c r="I107" s="7" t="s">
        <v>59</v>
      </c>
      <c r="J107" s="7" t="s">
        <v>392</v>
      </c>
      <c r="K107" s="2" t="s">
        <v>60</v>
      </c>
      <c r="L107" s="1" t="s">
        <v>1259</v>
      </c>
      <c r="M107" s="30" t="s">
        <v>1260</v>
      </c>
      <c r="N107" s="1" t="s">
        <v>74</v>
      </c>
      <c r="O107" s="1">
        <v>2198</v>
      </c>
      <c r="P107" s="1" t="s">
        <v>61</v>
      </c>
      <c r="Q107" s="1">
        <v>57</v>
      </c>
      <c r="R107" s="1" t="s">
        <v>395</v>
      </c>
      <c r="S107" s="30">
        <v>52103693</v>
      </c>
      <c r="T107" s="30">
        <v>6</v>
      </c>
      <c r="U107" s="249" t="s">
        <v>121</v>
      </c>
      <c r="V107" s="30">
        <v>51</v>
      </c>
      <c r="W107" s="1" t="s">
        <v>62</v>
      </c>
      <c r="X107" s="1" t="s">
        <v>396</v>
      </c>
      <c r="Y107" s="30" t="s">
        <v>1261</v>
      </c>
      <c r="Z107" s="30">
        <v>3103081333</v>
      </c>
      <c r="AA107" s="31" t="s">
        <v>1262</v>
      </c>
      <c r="AB107" s="30" t="s">
        <v>422</v>
      </c>
      <c r="AC107" s="30" t="s">
        <v>399</v>
      </c>
      <c r="AD107" s="42" t="s">
        <v>1263</v>
      </c>
      <c r="AE107" s="42" t="s">
        <v>1264</v>
      </c>
      <c r="AF107" s="43">
        <v>45323</v>
      </c>
      <c r="AG107" s="47">
        <v>1</v>
      </c>
      <c r="AH107" s="193">
        <v>31032000</v>
      </c>
      <c r="AI107" s="193">
        <f t="shared" si="12"/>
        <v>5172000</v>
      </c>
      <c r="AJ107" s="210">
        <f t="shared" si="11"/>
        <v>172400</v>
      </c>
      <c r="AK107" s="67">
        <v>44957</v>
      </c>
      <c r="AL107" s="48">
        <v>44958</v>
      </c>
      <c r="AM107" s="289">
        <v>45138</v>
      </c>
      <c r="AN107" s="46">
        <v>6</v>
      </c>
      <c r="AO107" s="1">
        <v>180</v>
      </c>
      <c r="AP107" s="62">
        <v>383</v>
      </c>
      <c r="AQ107" s="48">
        <v>44957</v>
      </c>
      <c r="AR107" s="195">
        <v>31032000</v>
      </c>
      <c r="AS107" s="62">
        <v>478</v>
      </c>
      <c r="AT107" s="48">
        <v>44958</v>
      </c>
      <c r="AU107" s="195" t="s">
        <v>915</v>
      </c>
      <c r="AV107" s="49"/>
      <c r="AW107" s="49"/>
      <c r="AX107" s="49"/>
      <c r="AY107" s="50"/>
      <c r="AZ107" s="50"/>
      <c r="BA107" s="50"/>
      <c r="BB107" s="51"/>
      <c r="BC107" s="51"/>
      <c r="BD107" s="51"/>
      <c r="BE107" s="51"/>
      <c r="BF107" s="51"/>
      <c r="BG107" s="51"/>
      <c r="BH107" s="51"/>
      <c r="BI107" s="51"/>
      <c r="BJ107" s="51"/>
      <c r="BK107" s="51"/>
      <c r="BL107" s="447">
        <f t="shared" si="14"/>
        <v>31032000</v>
      </c>
      <c r="BM107" s="69"/>
      <c r="BN107" s="69"/>
      <c r="BO107" s="69"/>
      <c r="BP107" s="69"/>
      <c r="BQ107" s="52" t="s">
        <v>15</v>
      </c>
      <c r="BR107" s="52" t="s">
        <v>15</v>
      </c>
      <c r="BS107" s="52" t="s">
        <v>15</v>
      </c>
      <c r="BT107" s="52"/>
      <c r="BU107" s="9" t="s">
        <v>715</v>
      </c>
      <c r="BV107" s="15">
        <v>20236520001273</v>
      </c>
      <c r="BW107" s="54"/>
      <c r="BX107" s="54"/>
      <c r="BY107" s="1"/>
      <c r="BZ107" s="1"/>
      <c r="CA107" s="1"/>
      <c r="CB107" s="1"/>
      <c r="CC107" s="1"/>
      <c r="CD107" s="72">
        <v>1</v>
      </c>
      <c r="CE107" s="18">
        <v>1</v>
      </c>
      <c r="CF107" s="18" t="s">
        <v>23</v>
      </c>
      <c r="CG107" s="18" t="s">
        <v>23</v>
      </c>
      <c r="CH107" s="289">
        <v>45133</v>
      </c>
      <c r="CI107" s="271" t="s">
        <v>21</v>
      </c>
    </row>
    <row r="108" spans="1:169" ht="18.75" customHeight="1">
      <c r="A108" s="39">
        <v>106</v>
      </c>
      <c r="B108" s="40" t="s">
        <v>319</v>
      </c>
      <c r="C108" s="40" t="s">
        <v>1265</v>
      </c>
      <c r="D108" s="1">
        <v>2023</v>
      </c>
      <c r="E108" s="71">
        <v>84948</v>
      </c>
      <c r="F108" s="1" t="s">
        <v>404</v>
      </c>
      <c r="G108" s="30" t="s">
        <v>1266</v>
      </c>
      <c r="H108" s="31" t="s">
        <v>1267</v>
      </c>
      <c r="I108" s="7" t="s">
        <v>59</v>
      </c>
      <c r="J108" s="7" t="s">
        <v>392</v>
      </c>
      <c r="K108" s="2" t="s">
        <v>60</v>
      </c>
      <c r="L108" s="1" t="s">
        <v>805</v>
      </c>
      <c r="M108" s="30" t="s">
        <v>22</v>
      </c>
      <c r="N108" s="1" t="s">
        <v>1268</v>
      </c>
      <c r="O108" s="1">
        <v>2189</v>
      </c>
      <c r="P108" s="1" t="s">
        <v>61</v>
      </c>
      <c r="Q108" s="1">
        <v>57</v>
      </c>
      <c r="R108" s="1" t="s">
        <v>395</v>
      </c>
      <c r="S108" s="30">
        <v>87070701</v>
      </c>
      <c r="T108" s="30">
        <v>0</v>
      </c>
      <c r="U108" s="252" t="s">
        <v>102</v>
      </c>
      <c r="V108" s="30">
        <v>37</v>
      </c>
      <c r="W108" s="1" t="s">
        <v>62</v>
      </c>
      <c r="X108" s="1" t="s">
        <v>431</v>
      </c>
      <c r="Y108" s="30" t="s">
        <v>1269</v>
      </c>
      <c r="Z108" s="30">
        <v>3114524406</v>
      </c>
      <c r="AA108" s="31" t="s">
        <v>1270</v>
      </c>
      <c r="AB108" s="30" t="s">
        <v>714</v>
      </c>
      <c r="AC108" s="30" t="s">
        <v>433</v>
      </c>
      <c r="AD108" s="42" t="s">
        <v>1271</v>
      </c>
      <c r="AE108" s="42">
        <v>10008371</v>
      </c>
      <c r="AF108" s="43">
        <v>45339</v>
      </c>
      <c r="AG108" s="47">
        <v>5</v>
      </c>
      <c r="AH108" s="193">
        <v>34146000</v>
      </c>
      <c r="AI108" s="193">
        <f t="shared" si="12"/>
        <v>5691000</v>
      </c>
      <c r="AJ108" s="210">
        <f t="shared" si="11"/>
        <v>189700</v>
      </c>
      <c r="AK108" s="67">
        <v>44964</v>
      </c>
      <c r="AL108" s="48">
        <v>44965</v>
      </c>
      <c r="AM108" s="289">
        <v>45145</v>
      </c>
      <c r="AN108" s="46">
        <v>6</v>
      </c>
      <c r="AO108" s="1">
        <v>180</v>
      </c>
      <c r="AP108" s="62">
        <v>21</v>
      </c>
      <c r="AQ108" s="48">
        <v>44939</v>
      </c>
      <c r="AR108" s="195">
        <v>102438000</v>
      </c>
      <c r="AS108" s="62">
        <v>505</v>
      </c>
      <c r="AT108" s="48">
        <v>44965</v>
      </c>
      <c r="AU108" s="195">
        <v>34146000</v>
      </c>
      <c r="AV108" s="49"/>
      <c r="AW108" s="49"/>
      <c r="AX108" s="49"/>
      <c r="AY108" s="50"/>
      <c r="AZ108" s="50"/>
      <c r="BA108" s="50"/>
      <c r="BB108" s="51"/>
      <c r="BC108" s="51"/>
      <c r="BD108" s="51"/>
      <c r="BE108" s="51"/>
      <c r="BF108" s="51"/>
      <c r="BG108" s="51"/>
      <c r="BH108" s="51"/>
      <c r="BI108" s="51"/>
      <c r="BJ108" s="51"/>
      <c r="BK108" s="51"/>
      <c r="BL108" s="447">
        <f t="shared" si="14"/>
        <v>34146000</v>
      </c>
      <c r="BM108" s="69"/>
      <c r="BN108" s="69"/>
      <c r="BO108" s="69"/>
      <c r="BP108" s="69"/>
      <c r="BQ108" s="52" t="s">
        <v>15</v>
      </c>
      <c r="BR108" s="52" t="s">
        <v>15</v>
      </c>
      <c r="BS108" s="52" t="s">
        <v>15</v>
      </c>
      <c r="BT108" s="52"/>
      <c r="BU108" s="9" t="s">
        <v>1242</v>
      </c>
      <c r="BV108" s="15">
        <v>20236520001383</v>
      </c>
      <c r="BW108" s="54"/>
      <c r="BX108" s="54"/>
      <c r="BY108" s="1"/>
      <c r="BZ108" s="1"/>
      <c r="CA108" s="1"/>
      <c r="CB108" s="1"/>
      <c r="CC108" s="1"/>
      <c r="CD108" s="72">
        <v>1</v>
      </c>
      <c r="CE108" s="18">
        <v>1</v>
      </c>
      <c r="CF108" s="18" t="s">
        <v>23</v>
      </c>
      <c r="CG108" s="18" t="s">
        <v>23</v>
      </c>
      <c r="CH108" s="289">
        <f>AM108</f>
        <v>45145</v>
      </c>
      <c r="CI108" s="271" t="s">
        <v>21</v>
      </c>
      <c r="CJ108" s="291" t="s">
        <v>314</v>
      </c>
    </row>
    <row r="109" spans="1:169" ht="15.75" customHeight="1">
      <c r="A109" s="39">
        <v>107</v>
      </c>
      <c r="B109" s="40" t="s">
        <v>188</v>
      </c>
      <c r="C109" s="40" t="s">
        <v>1272</v>
      </c>
      <c r="D109" s="1">
        <v>2023</v>
      </c>
      <c r="E109" s="71">
        <v>83572</v>
      </c>
      <c r="F109" s="1" t="s">
        <v>404</v>
      </c>
      <c r="G109" s="30" t="s">
        <v>1273</v>
      </c>
      <c r="H109" s="31" t="s">
        <v>1274</v>
      </c>
      <c r="I109" s="7" t="s">
        <v>59</v>
      </c>
      <c r="J109" s="7" t="s">
        <v>392</v>
      </c>
      <c r="K109" s="2" t="s">
        <v>60</v>
      </c>
      <c r="L109" s="1" t="s">
        <v>1275</v>
      </c>
      <c r="M109" s="30" t="s">
        <v>1276</v>
      </c>
      <c r="N109" s="1" t="s">
        <v>74</v>
      </c>
      <c r="O109" s="1">
        <v>2198</v>
      </c>
      <c r="P109" s="1" t="s">
        <v>61</v>
      </c>
      <c r="Q109" s="1">
        <v>57</v>
      </c>
      <c r="R109" s="1" t="s">
        <v>395</v>
      </c>
      <c r="S109" s="30">
        <v>79865673</v>
      </c>
      <c r="T109" s="30">
        <v>6</v>
      </c>
      <c r="U109" s="249" t="s">
        <v>1277</v>
      </c>
      <c r="V109" s="30">
        <v>45</v>
      </c>
      <c r="W109" s="1" t="s">
        <v>62</v>
      </c>
      <c r="X109" s="1" t="s">
        <v>431</v>
      </c>
      <c r="Y109" s="30" t="s">
        <v>1278</v>
      </c>
      <c r="Z109" s="30">
        <v>4366509</v>
      </c>
      <c r="AA109" s="31" t="s">
        <v>1279</v>
      </c>
      <c r="AB109" s="30" t="s">
        <v>411</v>
      </c>
      <c r="AC109" s="30" t="s">
        <v>412</v>
      </c>
      <c r="AD109" s="42" t="s">
        <v>1280</v>
      </c>
      <c r="AE109" s="42">
        <v>100029068</v>
      </c>
      <c r="AF109" s="43">
        <v>45293</v>
      </c>
      <c r="AG109" s="47">
        <v>1</v>
      </c>
      <c r="AH109" s="193">
        <v>29340000</v>
      </c>
      <c r="AI109" s="193">
        <f t="shared" si="12"/>
        <v>4890000</v>
      </c>
      <c r="AJ109" s="210">
        <f t="shared" si="11"/>
        <v>163000</v>
      </c>
      <c r="AK109" s="67">
        <v>44957</v>
      </c>
      <c r="AL109" s="48" t="s">
        <v>1281</v>
      </c>
      <c r="AM109" s="289">
        <v>45138</v>
      </c>
      <c r="AN109" s="46">
        <v>6</v>
      </c>
      <c r="AO109" s="1">
        <v>180</v>
      </c>
      <c r="AP109" s="62">
        <v>382</v>
      </c>
      <c r="AQ109" s="48">
        <v>44956</v>
      </c>
      <c r="AR109" s="195">
        <v>29340000</v>
      </c>
      <c r="AS109" s="62">
        <v>484</v>
      </c>
      <c r="AT109" s="48">
        <v>44958</v>
      </c>
      <c r="AU109" s="195">
        <v>29340000</v>
      </c>
      <c r="AV109" s="49"/>
      <c r="AW109" s="49"/>
      <c r="AX109" s="49"/>
      <c r="AY109" s="50"/>
      <c r="AZ109" s="50"/>
      <c r="BA109" s="50"/>
      <c r="BB109" s="51"/>
      <c r="BC109" s="51"/>
      <c r="BD109" s="51"/>
      <c r="BE109" s="51"/>
      <c r="BF109" s="51"/>
      <c r="BG109" s="51"/>
      <c r="BH109" s="51"/>
      <c r="BI109" s="51"/>
      <c r="BJ109" s="51"/>
      <c r="BK109" s="51"/>
      <c r="BL109" s="447">
        <f t="shared" si="14"/>
        <v>29340000</v>
      </c>
      <c r="BM109" s="69"/>
      <c r="BN109" s="69"/>
      <c r="BO109" s="69"/>
      <c r="BP109" s="69"/>
      <c r="BQ109" s="52" t="s">
        <v>15</v>
      </c>
      <c r="BR109" s="52" t="s">
        <v>15</v>
      </c>
      <c r="BS109" s="52" t="s">
        <v>15</v>
      </c>
      <c r="BT109" s="52"/>
      <c r="BU109" s="9" t="s">
        <v>1282</v>
      </c>
      <c r="BV109" s="15" t="s">
        <v>1283</v>
      </c>
      <c r="BW109" s="54"/>
      <c r="BX109" s="54"/>
      <c r="BY109" s="1"/>
      <c r="BZ109" s="1"/>
      <c r="CA109" s="1"/>
      <c r="CB109" s="1"/>
      <c r="CC109" s="1"/>
      <c r="CD109" s="72">
        <v>1</v>
      </c>
      <c r="CE109" s="18">
        <v>1</v>
      </c>
      <c r="CF109" s="18" t="s">
        <v>23</v>
      </c>
      <c r="CG109" s="18" t="s">
        <v>23</v>
      </c>
      <c r="CH109" s="289">
        <f>AM109</f>
        <v>45138</v>
      </c>
      <c r="CI109" s="271" t="s">
        <v>21</v>
      </c>
      <c r="CJ109" s="291" t="s">
        <v>314</v>
      </c>
    </row>
    <row r="110" spans="1:169" ht="15" customHeight="1">
      <c r="A110" s="39">
        <v>108</v>
      </c>
      <c r="B110" s="40" t="s">
        <v>68</v>
      </c>
      <c r="C110" s="40" t="s">
        <v>1284</v>
      </c>
      <c r="D110" s="1">
        <v>2023</v>
      </c>
      <c r="E110" s="71">
        <v>85207</v>
      </c>
      <c r="F110" s="1" t="s">
        <v>404</v>
      </c>
      <c r="G110" s="30" t="s">
        <v>1285</v>
      </c>
      <c r="H110" s="31" t="s">
        <v>1286</v>
      </c>
      <c r="I110" s="7" t="s">
        <v>59</v>
      </c>
      <c r="J110" s="7" t="s">
        <v>407</v>
      </c>
      <c r="K110" s="2" t="s">
        <v>60</v>
      </c>
      <c r="L110" s="1" t="s">
        <v>549</v>
      </c>
      <c r="M110" s="30" t="s">
        <v>1287</v>
      </c>
      <c r="N110" s="1" t="s">
        <v>74</v>
      </c>
      <c r="O110" s="1">
        <v>2198</v>
      </c>
      <c r="P110" s="1" t="s">
        <v>61</v>
      </c>
      <c r="Q110" s="1">
        <v>57</v>
      </c>
      <c r="R110" s="1" t="s">
        <v>395</v>
      </c>
      <c r="S110" s="30">
        <v>1007749906</v>
      </c>
      <c r="T110" s="30">
        <v>1</v>
      </c>
      <c r="U110" s="249" t="s">
        <v>132</v>
      </c>
      <c r="V110" s="30">
        <v>22</v>
      </c>
      <c r="W110" s="1" t="s">
        <v>62</v>
      </c>
      <c r="X110" s="1" t="s">
        <v>396</v>
      </c>
      <c r="Y110" s="30" t="s">
        <v>1288</v>
      </c>
      <c r="Z110" s="30">
        <v>8114828</v>
      </c>
      <c r="AA110" s="31" t="s">
        <v>206</v>
      </c>
      <c r="AB110" s="30" t="s">
        <v>561</v>
      </c>
      <c r="AC110" s="30" t="s">
        <v>399</v>
      </c>
      <c r="AD110" s="42" t="s">
        <v>1289</v>
      </c>
      <c r="AE110" s="42" t="s">
        <v>1290</v>
      </c>
      <c r="AF110" s="43">
        <v>45567</v>
      </c>
      <c r="AG110" s="47">
        <v>1</v>
      </c>
      <c r="AH110" s="193">
        <v>15300000</v>
      </c>
      <c r="AI110" s="193">
        <f t="shared" si="12"/>
        <v>2550000</v>
      </c>
      <c r="AJ110" s="210">
        <f t="shared" si="11"/>
        <v>85000</v>
      </c>
      <c r="AK110" s="67">
        <v>44957</v>
      </c>
      <c r="AL110" s="48">
        <v>44959</v>
      </c>
      <c r="AM110" s="289">
        <v>45139</v>
      </c>
      <c r="AN110" s="46">
        <v>6</v>
      </c>
      <c r="AO110" s="1">
        <v>180</v>
      </c>
      <c r="AP110" s="62">
        <v>363</v>
      </c>
      <c r="AQ110" s="48">
        <v>44950</v>
      </c>
      <c r="AR110" s="195">
        <v>15300000</v>
      </c>
      <c r="AS110" s="62">
        <v>482</v>
      </c>
      <c r="AT110" s="48">
        <v>44958</v>
      </c>
      <c r="AU110" s="195">
        <v>15300000</v>
      </c>
      <c r="AV110" s="49"/>
      <c r="AW110" s="49"/>
      <c r="AX110" s="49"/>
      <c r="AY110" s="50"/>
      <c r="AZ110" s="50"/>
      <c r="BA110" s="50"/>
      <c r="BB110" s="51"/>
      <c r="BC110" s="51"/>
      <c r="BD110" s="51"/>
      <c r="BE110" s="51"/>
      <c r="BF110" s="51"/>
      <c r="BG110" s="51"/>
      <c r="BH110" s="51"/>
      <c r="BI110" s="51"/>
      <c r="BJ110" s="51"/>
      <c r="BK110" s="51"/>
      <c r="BL110" s="447">
        <f t="shared" si="14"/>
        <v>15300000</v>
      </c>
      <c r="BM110" s="69"/>
      <c r="BN110" s="69"/>
      <c r="BO110" s="69"/>
      <c r="BP110" s="69"/>
      <c r="BQ110" s="52" t="s">
        <v>15</v>
      </c>
      <c r="BR110" s="52" t="s">
        <v>15</v>
      </c>
      <c r="BS110" s="52" t="s">
        <v>15</v>
      </c>
      <c r="BT110" s="52"/>
      <c r="BU110" s="9" t="s">
        <v>571</v>
      </c>
      <c r="BV110" s="15">
        <v>20236520000963</v>
      </c>
      <c r="BW110" s="54"/>
      <c r="BX110" s="54"/>
      <c r="BY110" s="1"/>
      <c r="BZ110" s="1"/>
      <c r="CA110" s="1"/>
      <c r="CB110" s="1"/>
      <c r="CC110" s="1"/>
      <c r="CD110" s="72">
        <v>1</v>
      </c>
      <c r="CE110" s="18">
        <v>1</v>
      </c>
      <c r="CF110" s="18" t="s">
        <v>23</v>
      </c>
      <c r="CG110" s="18" t="s">
        <v>23</v>
      </c>
      <c r="CH110" s="289">
        <v>45133</v>
      </c>
      <c r="CI110" s="271" t="s">
        <v>21</v>
      </c>
    </row>
    <row r="111" spans="1:169" s="79" customFormat="1" ht="17.25" customHeight="1">
      <c r="A111" s="39">
        <v>109</v>
      </c>
      <c r="B111" s="40" t="s">
        <v>444</v>
      </c>
      <c r="C111" s="40" t="s">
        <v>1291</v>
      </c>
      <c r="D111" s="1">
        <v>2023</v>
      </c>
      <c r="E111" s="71">
        <v>83594</v>
      </c>
      <c r="F111" s="1" t="s">
        <v>404</v>
      </c>
      <c r="G111" s="30" t="s">
        <v>1292</v>
      </c>
      <c r="H111" s="31" t="s">
        <v>1293</v>
      </c>
      <c r="I111" s="7" t="s">
        <v>59</v>
      </c>
      <c r="J111" s="7" t="s">
        <v>392</v>
      </c>
      <c r="K111" s="2" t="s">
        <v>60</v>
      </c>
      <c r="L111" s="1" t="s">
        <v>490</v>
      </c>
      <c r="M111" s="30" t="s">
        <v>1294</v>
      </c>
      <c r="N111" s="1" t="s">
        <v>74</v>
      </c>
      <c r="O111" s="1">
        <v>2198</v>
      </c>
      <c r="P111" s="1" t="s">
        <v>61</v>
      </c>
      <c r="Q111" s="1">
        <v>57</v>
      </c>
      <c r="R111" s="1" t="s">
        <v>395</v>
      </c>
      <c r="S111" s="30">
        <v>59831026</v>
      </c>
      <c r="T111" s="30">
        <v>1</v>
      </c>
      <c r="U111" s="249" t="s">
        <v>1295</v>
      </c>
      <c r="V111" s="30">
        <v>47</v>
      </c>
      <c r="W111" s="1" t="s">
        <v>62</v>
      </c>
      <c r="X111" s="1" t="s">
        <v>396</v>
      </c>
      <c r="Y111" s="30" t="s">
        <v>1296</v>
      </c>
      <c r="Z111" s="30">
        <v>3148350678</v>
      </c>
      <c r="AA111" s="31" t="s">
        <v>1297</v>
      </c>
      <c r="AB111" s="30" t="s">
        <v>411</v>
      </c>
      <c r="AC111" s="30" t="s">
        <v>433</v>
      </c>
      <c r="AD111" s="42" t="s">
        <v>1298</v>
      </c>
      <c r="AE111" s="42" t="s">
        <v>1299</v>
      </c>
      <c r="AF111" s="43">
        <v>45313</v>
      </c>
      <c r="AG111" s="47">
        <v>1</v>
      </c>
      <c r="AH111" s="193">
        <v>24450000</v>
      </c>
      <c r="AI111" s="193">
        <f t="shared" si="12"/>
        <v>4890000</v>
      </c>
      <c r="AJ111" s="210">
        <f t="shared" si="11"/>
        <v>163000</v>
      </c>
      <c r="AK111" s="67">
        <v>44957</v>
      </c>
      <c r="AL111" s="48">
        <v>44958</v>
      </c>
      <c r="AM111" s="289">
        <v>45117</v>
      </c>
      <c r="AN111" s="46">
        <v>5</v>
      </c>
      <c r="AO111" s="1">
        <v>150</v>
      </c>
      <c r="AP111" s="62">
        <v>321</v>
      </c>
      <c r="AQ111" s="48">
        <v>44943</v>
      </c>
      <c r="AR111" s="195">
        <v>220050000</v>
      </c>
      <c r="AS111" s="62">
        <v>483</v>
      </c>
      <c r="AT111" s="48">
        <v>44958</v>
      </c>
      <c r="AU111" s="195">
        <v>24450000</v>
      </c>
      <c r="AV111" s="49"/>
      <c r="AW111" s="49"/>
      <c r="AX111" s="49"/>
      <c r="AY111" s="50">
        <v>59831026</v>
      </c>
      <c r="AZ111" s="50" t="s">
        <v>1300</v>
      </c>
      <c r="BA111" s="56">
        <v>44978</v>
      </c>
      <c r="BB111" s="51"/>
      <c r="BC111" s="51"/>
      <c r="BD111" s="51"/>
      <c r="BE111" s="51"/>
      <c r="BF111" s="51"/>
      <c r="BG111" s="51"/>
      <c r="BH111" s="51"/>
      <c r="BI111" s="51"/>
      <c r="BJ111" s="51"/>
      <c r="BK111" s="51"/>
      <c r="BL111" s="447">
        <f t="shared" si="14"/>
        <v>24450000</v>
      </c>
      <c r="BM111" s="69">
        <v>1</v>
      </c>
      <c r="BN111" s="76">
        <v>44967</v>
      </c>
      <c r="BO111" s="69" t="s">
        <v>85</v>
      </c>
      <c r="BP111" s="76">
        <v>44978</v>
      </c>
      <c r="BQ111" s="52" t="s">
        <v>15</v>
      </c>
      <c r="BR111" s="52" t="s">
        <v>15</v>
      </c>
      <c r="BS111" s="52" t="s">
        <v>15</v>
      </c>
      <c r="BT111" s="52"/>
      <c r="BU111" s="14" t="s">
        <v>645</v>
      </c>
      <c r="BV111" s="10" t="s">
        <v>1301</v>
      </c>
      <c r="BW111" s="54"/>
      <c r="BX111" s="54"/>
      <c r="BY111" s="1"/>
      <c r="BZ111" s="1"/>
      <c r="CA111" s="1"/>
      <c r="CB111" s="1"/>
      <c r="CC111" s="1"/>
      <c r="CD111" s="72">
        <v>1</v>
      </c>
      <c r="CE111" s="18">
        <v>1</v>
      </c>
      <c r="CF111" s="18" t="s">
        <v>23</v>
      </c>
      <c r="CG111" s="18" t="s">
        <v>23</v>
      </c>
      <c r="CH111" s="289">
        <f>AM111</f>
        <v>45117</v>
      </c>
      <c r="CI111" s="271" t="s">
        <v>21</v>
      </c>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row>
    <row r="112" spans="1:169" ht="15.75" customHeight="1">
      <c r="A112" s="39">
        <v>110</v>
      </c>
      <c r="B112" s="40" t="s">
        <v>1302</v>
      </c>
      <c r="C112" s="40" t="s">
        <v>1303</v>
      </c>
      <c r="D112" s="1">
        <v>2023</v>
      </c>
      <c r="E112" s="71">
        <v>85035</v>
      </c>
      <c r="F112" s="1" t="s">
        <v>404</v>
      </c>
      <c r="G112" s="30" t="s">
        <v>1304</v>
      </c>
      <c r="H112" s="31" t="s">
        <v>1305</v>
      </c>
      <c r="I112" s="7" t="s">
        <v>59</v>
      </c>
      <c r="J112" s="7" t="s">
        <v>407</v>
      </c>
      <c r="K112" s="2" t="s">
        <v>60</v>
      </c>
      <c r="L112" s="1" t="s">
        <v>549</v>
      </c>
      <c r="M112" s="30" t="s">
        <v>1306</v>
      </c>
      <c r="N112" s="1" t="s">
        <v>74</v>
      </c>
      <c r="O112" s="1">
        <v>2198</v>
      </c>
      <c r="P112" s="1" t="s">
        <v>61</v>
      </c>
      <c r="Q112" s="1">
        <v>57</v>
      </c>
      <c r="R112" s="1" t="s">
        <v>395</v>
      </c>
      <c r="S112" s="30">
        <v>52347772</v>
      </c>
      <c r="T112" s="30">
        <v>7</v>
      </c>
      <c r="U112" s="249" t="s">
        <v>1307</v>
      </c>
      <c r="V112" s="30">
        <v>46</v>
      </c>
      <c r="W112" s="1" t="s">
        <v>62</v>
      </c>
      <c r="X112" s="1" t="s">
        <v>396</v>
      </c>
      <c r="Y112" s="30" t="s">
        <v>1308</v>
      </c>
      <c r="Z112" s="30" t="s">
        <v>1309</v>
      </c>
      <c r="AA112" s="31" t="s">
        <v>1310</v>
      </c>
      <c r="AB112" s="30" t="s">
        <v>561</v>
      </c>
      <c r="AC112" s="30" t="s">
        <v>399</v>
      </c>
      <c r="AD112" s="42" t="s">
        <v>1311</v>
      </c>
      <c r="AE112" s="42" t="s">
        <v>1312</v>
      </c>
      <c r="AF112" s="43">
        <v>45332</v>
      </c>
      <c r="AG112" s="47">
        <v>1</v>
      </c>
      <c r="AH112" s="193">
        <v>24903000</v>
      </c>
      <c r="AI112" s="193">
        <f t="shared" si="12"/>
        <v>4150500</v>
      </c>
      <c r="AJ112" s="210">
        <f t="shared" si="11"/>
        <v>138350</v>
      </c>
      <c r="AK112" s="67">
        <v>44960</v>
      </c>
      <c r="AL112" s="48">
        <v>44964</v>
      </c>
      <c r="AM112" s="289">
        <v>45159</v>
      </c>
      <c r="AN112" s="46">
        <v>6</v>
      </c>
      <c r="AO112" s="1">
        <v>160</v>
      </c>
      <c r="AP112" s="62">
        <v>381</v>
      </c>
      <c r="AQ112" s="48">
        <v>44956</v>
      </c>
      <c r="AR112" s="195">
        <v>24903000</v>
      </c>
      <c r="AS112" s="62">
        <v>504</v>
      </c>
      <c r="AT112" s="48">
        <v>44963</v>
      </c>
      <c r="AU112" s="195">
        <v>24903000</v>
      </c>
      <c r="AV112" s="49"/>
      <c r="AW112" s="49"/>
      <c r="AX112" s="49"/>
      <c r="AY112" s="50"/>
      <c r="AZ112" s="50"/>
      <c r="BA112" s="50"/>
      <c r="BB112" s="51"/>
      <c r="BC112" s="51"/>
      <c r="BD112" s="51"/>
      <c r="BE112" s="51"/>
      <c r="BF112" s="51"/>
      <c r="BG112" s="51"/>
      <c r="BH112" s="51"/>
      <c r="BI112" s="51"/>
      <c r="BJ112" s="51"/>
      <c r="BK112" s="51"/>
      <c r="BL112" s="447">
        <f t="shared" si="14"/>
        <v>24903000</v>
      </c>
      <c r="BM112" s="69">
        <v>1</v>
      </c>
      <c r="BN112" s="76">
        <v>45030</v>
      </c>
      <c r="BO112" s="69" t="s">
        <v>1313</v>
      </c>
      <c r="BP112" s="76">
        <v>45038</v>
      </c>
      <c r="BQ112" s="52" t="s">
        <v>15</v>
      </c>
      <c r="BR112" s="52" t="s">
        <v>15</v>
      </c>
      <c r="BS112" s="52" t="s">
        <v>15</v>
      </c>
      <c r="BT112" s="52"/>
      <c r="BU112" s="9" t="s">
        <v>571</v>
      </c>
      <c r="BV112" s="15">
        <v>20236520001673</v>
      </c>
      <c r="BW112" s="54"/>
      <c r="BX112" s="54"/>
      <c r="BY112" s="1"/>
      <c r="BZ112" s="1"/>
      <c r="CA112" s="1"/>
      <c r="CB112" s="1"/>
      <c r="CC112" s="1"/>
      <c r="CD112" s="72">
        <v>1</v>
      </c>
      <c r="CE112" s="18">
        <v>1</v>
      </c>
      <c r="CF112" s="18" t="s">
        <v>23</v>
      </c>
      <c r="CG112" s="18" t="s">
        <v>23</v>
      </c>
      <c r="CH112" s="289">
        <f>AM112</f>
        <v>45159</v>
      </c>
      <c r="CI112" s="271" t="s">
        <v>21</v>
      </c>
    </row>
    <row r="113" spans="1:169" ht="19.5" customHeight="1">
      <c r="A113" s="39">
        <v>111</v>
      </c>
      <c r="B113" s="40" t="s">
        <v>68</v>
      </c>
      <c r="C113" s="40" t="s">
        <v>1314</v>
      </c>
      <c r="D113" s="1">
        <v>2023</v>
      </c>
      <c r="E113" s="71">
        <v>84025</v>
      </c>
      <c r="F113" s="1" t="s">
        <v>404</v>
      </c>
      <c r="G113" s="30" t="s">
        <v>1315</v>
      </c>
      <c r="H113" s="31" t="s">
        <v>1316</v>
      </c>
      <c r="I113" s="7" t="s">
        <v>59</v>
      </c>
      <c r="J113" s="7" t="s">
        <v>407</v>
      </c>
      <c r="K113" s="2" t="s">
        <v>60</v>
      </c>
      <c r="L113" s="1" t="s">
        <v>1037</v>
      </c>
      <c r="M113" s="30" t="s">
        <v>1317</v>
      </c>
      <c r="N113" s="1" t="s">
        <v>74</v>
      </c>
      <c r="O113" s="1">
        <v>2198</v>
      </c>
      <c r="P113" s="1" t="s">
        <v>61</v>
      </c>
      <c r="Q113" s="1">
        <v>57</v>
      </c>
      <c r="R113" s="1" t="s">
        <v>395</v>
      </c>
      <c r="S113" s="30">
        <v>51953774</v>
      </c>
      <c r="T113" s="30">
        <v>7</v>
      </c>
      <c r="U113" s="249" t="s">
        <v>118</v>
      </c>
      <c r="V113" s="30">
        <v>53</v>
      </c>
      <c r="W113" s="1" t="s">
        <v>62</v>
      </c>
      <c r="X113" s="1" t="s">
        <v>396</v>
      </c>
      <c r="Y113" s="30" t="s">
        <v>119</v>
      </c>
      <c r="Z113" s="30">
        <v>3506768652</v>
      </c>
      <c r="AA113" s="31" t="s">
        <v>198</v>
      </c>
      <c r="AB113" s="30" t="s">
        <v>1318</v>
      </c>
      <c r="AC113" s="30" t="s">
        <v>399</v>
      </c>
      <c r="AD113" s="42" t="s">
        <v>1311</v>
      </c>
      <c r="AE113" s="42" t="s">
        <v>1319</v>
      </c>
      <c r="AF113" s="43">
        <v>45473</v>
      </c>
      <c r="AG113" s="47">
        <v>1</v>
      </c>
      <c r="AH113" s="193">
        <v>27965000</v>
      </c>
      <c r="AI113" s="193">
        <f t="shared" si="12"/>
        <v>2542272.7272727271</v>
      </c>
      <c r="AJ113" s="210">
        <f t="shared" si="11"/>
        <v>84742.42424242424</v>
      </c>
      <c r="AK113" s="67">
        <v>44958</v>
      </c>
      <c r="AL113" s="48">
        <v>44959</v>
      </c>
      <c r="AM113" s="289">
        <v>45291</v>
      </c>
      <c r="AN113" s="46">
        <v>11</v>
      </c>
      <c r="AO113" s="1">
        <v>330</v>
      </c>
      <c r="AP113" s="62">
        <v>388</v>
      </c>
      <c r="AQ113" s="48">
        <v>44958</v>
      </c>
      <c r="AR113" s="195">
        <v>56100000</v>
      </c>
      <c r="AS113" s="62">
        <v>500</v>
      </c>
      <c r="AT113" s="48">
        <v>44959</v>
      </c>
      <c r="AU113" s="195">
        <v>27965000</v>
      </c>
      <c r="AV113" s="49"/>
      <c r="AW113" s="49"/>
      <c r="AX113" s="49"/>
      <c r="AY113" s="50"/>
      <c r="AZ113" s="50"/>
      <c r="BA113" s="50"/>
      <c r="BB113" s="51"/>
      <c r="BC113" s="51"/>
      <c r="BD113" s="51"/>
      <c r="BE113" s="51"/>
      <c r="BF113" s="51"/>
      <c r="BG113" s="51"/>
      <c r="BH113" s="51"/>
      <c r="BI113" s="51"/>
      <c r="BJ113" s="51"/>
      <c r="BK113" s="51"/>
      <c r="BL113" s="447">
        <f t="shared" si="14"/>
        <v>27965000</v>
      </c>
      <c r="BM113" s="69"/>
      <c r="BN113" s="69"/>
      <c r="BO113" s="69"/>
      <c r="BP113" s="69"/>
      <c r="BQ113" s="52" t="s">
        <v>15</v>
      </c>
      <c r="BR113" s="52" t="s">
        <v>15</v>
      </c>
      <c r="BS113" s="52"/>
      <c r="BT113" s="52"/>
      <c r="BU113" s="9" t="s">
        <v>1024</v>
      </c>
      <c r="BV113" s="15">
        <v>20236520001083</v>
      </c>
      <c r="BW113" s="54"/>
      <c r="BX113" s="54"/>
      <c r="BY113" s="1"/>
      <c r="BZ113" s="1"/>
      <c r="CA113" s="1"/>
      <c r="CB113" s="1"/>
      <c r="CC113" s="1"/>
      <c r="CD113" s="72">
        <v>1</v>
      </c>
      <c r="CE113" s="18">
        <v>1</v>
      </c>
      <c r="CF113" s="18" t="s">
        <v>63</v>
      </c>
      <c r="CG113" s="1" t="s">
        <v>23</v>
      </c>
      <c r="CH113" s="289">
        <f>AM113</f>
        <v>45291</v>
      </c>
      <c r="CI113" s="271" t="s">
        <v>21</v>
      </c>
    </row>
    <row r="114" spans="1:169" ht="20.25" customHeight="1">
      <c r="A114" s="39">
        <v>112</v>
      </c>
      <c r="B114" s="40" t="s">
        <v>444</v>
      </c>
      <c r="C114" s="40" t="s">
        <v>1320</v>
      </c>
      <c r="D114" s="1">
        <v>2023</v>
      </c>
      <c r="E114" s="71">
        <v>83733</v>
      </c>
      <c r="F114" s="1" t="s">
        <v>404</v>
      </c>
      <c r="G114" s="30" t="s">
        <v>1321</v>
      </c>
      <c r="H114" s="41" t="s">
        <v>1322</v>
      </c>
      <c r="I114" s="7" t="s">
        <v>59</v>
      </c>
      <c r="J114" s="7" t="s">
        <v>392</v>
      </c>
      <c r="K114" s="2" t="s">
        <v>60</v>
      </c>
      <c r="L114" s="1" t="s">
        <v>408</v>
      </c>
      <c r="M114" s="30" t="s">
        <v>394</v>
      </c>
      <c r="N114" s="1" t="s">
        <v>74</v>
      </c>
      <c r="O114" s="1">
        <v>2198</v>
      </c>
      <c r="P114" s="1" t="s">
        <v>61</v>
      </c>
      <c r="Q114" s="1">
        <v>57</v>
      </c>
      <c r="R114" s="1" t="s">
        <v>395</v>
      </c>
      <c r="S114" s="30">
        <v>79963899</v>
      </c>
      <c r="T114" s="30">
        <v>3</v>
      </c>
      <c r="U114" s="252" t="s">
        <v>1323</v>
      </c>
      <c r="V114" s="30">
        <v>45</v>
      </c>
      <c r="W114" s="1" t="s">
        <v>62</v>
      </c>
      <c r="X114" s="1" t="s">
        <v>431</v>
      </c>
      <c r="Y114" s="30" t="s">
        <v>1324</v>
      </c>
      <c r="Z114" s="30">
        <v>3102700378</v>
      </c>
      <c r="AA114" s="31" t="s">
        <v>1325</v>
      </c>
      <c r="AB114" s="30" t="s">
        <v>836</v>
      </c>
      <c r="AC114" s="30" t="s">
        <v>399</v>
      </c>
      <c r="AD114" s="42" t="s">
        <v>1065</v>
      </c>
      <c r="AE114" s="42" t="s">
        <v>1326</v>
      </c>
      <c r="AF114" s="43">
        <v>45567</v>
      </c>
      <c r="AG114" s="47">
        <v>1</v>
      </c>
      <c r="AH114" s="193">
        <v>34200000</v>
      </c>
      <c r="AI114" s="193">
        <f t="shared" si="12"/>
        <v>5700000</v>
      </c>
      <c r="AJ114" s="210">
        <f t="shared" si="11"/>
        <v>190000</v>
      </c>
      <c r="AK114" s="67">
        <v>44959</v>
      </c>
      <c r="AL114" s="48">
        <v>44960</v>
      </c>
      <c r="AM114" s="289">
        <v>45140</v>
      </c>
      <c r="AN114" s="46">
        <v>6</v>
      </c>
      <c r="AO114" s="1">
        <v>160</v>
      </c>
      <c r="AP114" s="62">
        <v>3</v>
      </c>
      <c r="AQ114" s="48">
        <v>44936</v>
      </c>
      <c r="AR114" s="195">
        <v>102600000</v>
      </c>
      <c r="AS114" s="62">
        <v>502</v>
      </c>
      <c r="AT114" s="48">
        <v>44960</v>
      </c>
      <c r="AU114" s="195">
        <v>34200000</v>
      </c>
      <c r="AV114" s="49"/>
      <c r="AW114" s="49"/>
      <c r="AX114" s="49"/>
      <c r="AY114" s="50"/>
      <c r="AZ114" s="50"/>
      <c r="BA114" s="50"/>
      <c r="BB114" s="51"/>
      <c r="BC114" s="51"/>
      <c r="BD114" s="51"/>
      <c r="BE114" s="51"/>
      <c r="BF114" s="51"/>
      <c r="BG114" s="51"/>
      <c r="BH114" s="51"/>
      <c r="BI114" s="51"/>
      <c r="BJ114" s="51"/>
      <c r="BK114" s="51"/>
      <c r="BL114" s="447">
        <f t="shared" si="14"/>
        <v>34200000</v>
      </c>
      <c r="BM114" s="69"/>
      <c r="BN114" s="69"/>
      <c r="BO114" s="69"/>
      <c r="BP114" s="69"/>
      <c r="BQ114" s="52" t="s">
        <v>15</v>
      </c>
      <c r="BR114" s="52" t="s">
        <v>15</v>
      </c>
      <c r="BS114" s="52" t="s">
        <v>15</v>
      </c>
      <c r="BT114" s="52"/>
      <c r="BU114" s="9" t="s">
        <v>1255</v>
      </c>
      <c r="BV114" s="15">
        <v>20236520000983</v>
      </c>
      <c r="BW114" s="54"/>
      <c r="BX114" s="54"/>
      <c r="BY114" s="1"/>
      <c r="BZ114" s="1"/>
      <c r="CA114" s="1"/>
      <c r="CB114" s="1"/>
      <c r="CC114" s="1"/>
      <c r="CD114" s="72">
        <v>1</v>
      </c>
      <c r="CE114" s="18">
        <v>1</v>
      </c>
      <c r="CF114" s="18" t="s">
        <v>23</v>
      </c>
      <c r="CG114" s="18" t="s">
        <v>23</v>
      </c>
      <c r="CH114" s="289">
        <v>45058</v>
      </c>
      <c r="CI114" s="271" t="s">
        <v>21</v>
      </c>
    </row>
    <row r="115" spans="1:169" ht="13.5" customHeight="1">
      <c r="A115" s="39">
        <v>113</v>
      </c>
      <c r="B115" s="40" t="s">
        <v>212</v>
      </c>
      <c r="C115" s="40" t="s">
        <v>1327</v>
      </c>
      <c r="D115" s="1">
        <v>2023</v>
      </c>
      <c r="E115" s="71">
        <v>83507</v>
      </c>
      <c r="F115" s="1" t="s">
        <v>404</v>
      </c>
      <c r="G115" s="30" t="s">
        <v>1328</v>
      </c>
      <c r="H115" s="31" t="s">
        <v>1329</v>
      </c>
      <c r="I115" s="7" t="s">
        <v>59</v>
      </c>
      <c r="J115" s="7" t="s">
        <v>407</v>
      </c>
      <c r="K115" s="2" t="s">
        <v>60</v>
      </c>
      <c r="L115" s="1" t="s">
        <v>1330</v>
      </c>
      <c r="M115" s="30" t="s">
        <v>1331</v>
      </c>
      <c r="N115" s="1" t="s">
        <v>74</v>
      </c>
      <c r="O115" s="1">
        <v>2198</v>
      </c>
      <c r="P115" s="1" t="s">
        <v>61</v>
      </c>
      <c r="Q115" s="1">
        <v>57</v>
      </c>
      <c r="R115" s="1" t="s">
        <v>395</v>
      </c>
      <c r="S115" s="30">
        <v>1030565208</v>
      </c>
      <c r="T115" s="30">
        <v>1</v>
      </c>
      <c r="U115" s="249" t="s">
        <v>1332</v>
      </c>
      <c r="V115" s="30">
        <v>33</v>
      </c>
      <c r="W115" s="1" t="s">
        <v>62</v>
      </c>
      <c r="X115" s="1" t="s">
        <v>396</v>
      </c>
      <c r="Y115" s="30" t="s">
        <v>1333</v>
      </c>
      <c r="Z115" s="30">
        <v>5972686</v>
      </c>
      <c r="AA115" s="31" t="s">
        <v>1334</v>
      </c>
      <c r="AB115" s="30" t="s">
        <v>949</v>
      </c>
      <c r="AC115" s="30" t="s">
        <v>412</v>
      </c>
      <c r="AD115" s="42" t="s">
        <v>1039</v>
      </c>
      <c r="AE115" s="42">
        <v>100029191</v>
      </c>
      <c r="AF115" s="43">
        <v>45445</v>
      </c>
      <c r="AG115" s="47">
        <v>1</v>
      </c>
      <c r="AH115" s="193">
        <v>15300000</v>
      </c>
      <c r="AI115" s="193">
        <f t="shared" si="12"/>
        <v>2550000</v>
      </c>
      <c r="AJ115" s="210">
        <f t="shared" si="11"/>
        <v>85000</v>
      </c>
      <c r="AK115" s="67">
        <v>44960</v>
      </c>
      <c r="AL115" s="48">
        <v>44963</v>
      </c>
      <c r="AM115" s="289">
        <v>45145</v>
      </c>
      <c r="AN115" s="46">
        <v>6</v>
      </c>
      <c r="AO115" s="1">
        <v>160</v>
      </c>
      <c r="AP115" s="62">
        <v>389</v>
      </c>
      <c r="AQ115" s="48">
        <v>44960</v>
      </c>
      <c r="AR115" s="195">
        <v>15300000</v>
      </c>
      <c r="AS115" s="62">
        <v>503</v>
      </c>
      <c r="AT115" s="48">
        <v>44963</v>
      </c>
      <c r="AU115" s="195">
        <v>15300000</v>
      </c>
      <c r="AV115" s="49"/>
      <c r="AW115" s="49"/>
      <c r="AX115" s="49"/>
      <c r="AY115" s="50"/>
      <c r="AZ115" s="50"/>
      <c r="BA115" s="50"/>
      <c r="BB115" s="51"/>
      <c r="BC115" s="51"/>
      <c r="BD115" s="51"/>
      <c r="BE115" s="51"/>
      <c r="BF115" s="51"/>
      <c r="BG115" s="51"/>
      <c r="BH115" s="51"/>
      <c r="BI115" s="51"/>
      <c r="BJ115" s="51"/>
      <c r="BK115" s="51"/>
      <c r="BL115" s="447">
        <f t="shared" si="14"/>
        <v>15300000</v>
      </c>
      <c r="BM115" s="69"/>
      <c r="BN115" s="69"/>
      <c r="BO115" s="69"/>
      <c r="BP115" s="69"/>
      <c r="BQ115" s="52" t="s">
        <v>15</v>
      </c>
      <c r="BR115" s="52" t="s">
        <v>15</v>
      </c>
      <c r="BS115" s="52" t="s">
        <v>15</v>
      </c>
      <c r="BT115" s="52"/>
      <c r="BU115" s="9" t="s">
        <v>1147</v>
      </c>
      <c r="BV115" s="15" t="s">
        <v>1335</v>
      </c>
      <c r="BW115" s="54"/>
      <c r="BX115" s="54"/>
      <c r="BY115" s="1"/>
      <c r="BZ115" s="1"/>
      <c r="CA115" s="1"/>
      <c r="CB115" s="1"/>
      <c r="CC115" s="1"/>
      <c r="CD115" s="72">
        <v>1</v>
      </c>
      <c r="CE115" s="18">
        <v>1</v>
      </c>
      <c r="CF115" s="18" t="s">
        <v>23</v>
      </c>
      <c r="CG115" s="18" t="s">
        <v>23</v>
      </c>
      <c r="CH115" s="289">
        <v>45133</v>
      </c>
      <c r="CI115" s="271" t="s">
        <v>21</v>
      </c>
      <c r="CJ115" s="291" t="s">
        <v>314</v>
      </c>
    </row>
    <row r="116" spans="1:169" ht="19.5" customHeight="1">
      <c r="A116" s="39">
        <v>114</v>
      </c>
      <c r="B116" s="40" t="s">
        <v>319</v>
      </c>
      <c r="C116" s="40" t="s">
        <v>1336</v>
      </c>
      <c r="D116" s="1">
        <v>2023</v>
      </c>
      <c r="E116" s="71">
        <v>84948</v>
      </c>
      <c r="F116" s="1" t="s">
        <v>404</v>
      </c>
      <c r="G116" s="30" t="s">
        <v>1337</v>
      </c>
      <c r="H116" s="31" t="s">
        <v>1338</v>
      </c>
      <c r="I116" s="7" t="s">
        <v>59</v>
      </c>
      <c r="J116" s="7" t="s">
        <v>392</v>
      </c>
      <c r="K116" s="2" t="s">
        <v>60</v>
      </c>
      <c r="L116" s="1" t="s">
        <v>805</v>
      </c>
      <c r="M116" s="30" t="s">
        <v>1339</v>
      </c>
      <c r="N116" s="1" t="s">
        <v>1171</v>
      </c>
      <c r="O116" s="1">
        <v>2189</v>
      </c>
      <c r="P116" s="1" t="s">
        <v>61</v>
      </c>
      <c r="Q116" s="1">
        <v>57</v>
      </c>
      <c r="R116" s="1" t="s">
        <v>395</v>
      </c>
      <c r="S116" s="30">
        <v>5230855</v>
      </c>
      <c r="T116" s="30">
        <v>5</v>
      </c>
      <c r="U116" s="249" t="s">
        <v>86</v>
      </c>
      <c r="V116" s="30">
        <v>44</v>
      </c>
      <c r="W116" s="1" t="s">
        <v>62</v>
      </c>
      <c r="X116" s="1" t="s">
        <v>431</v>
      </c>
      <c r="Y116" s="30" t="s">
        <v>1340</v>
      </c>
      <c r="Z116" s="30">
        <v>3146350</v>
      </c>
      <c r="AA116" s="313" t="s">
        <v>1341</v>
      </c>
      <c r="AB116" s="30" t="s">
        <v>422</v>
      </c>
      <c r="AC116" s="30" t="s">
        <v>562</v>
      </c>
      <c r="AD116" s="42" t="s">
        <v>1342</v>
      </c>
      <c r="AE116" s="42" t="s">
        <v>1343</v>
      </c>
      <c r="AF116" s="43">
        <v>45337</v>
      </c>
      <c r="AG116" s="47">
        <v>5</v>
      </c>
      <c r="AH116" s="193">
        <v>34146000</v>
      </c>
      <c r="AI116" s="193">
        <f t="shared" si="12"/>
        <v>5691000</v>
      </c>
      <c r="AJ116" s="210">
        <f t="shared" si="11"/>
        <v>189700</v>
      </c>
      <c r="AK116" s="67">
        <v>44964</v>
      </c>
      <c r="AL116" s="48">
        <v>44965</v>
      </c>
      <c r="AM116" s="289">
        <v>45145</v>
      </c>
      <c r="AN116" s="46">
        <v>6</v>
      </c>
      <c r="AO116" s="1">
        <v>160</v>
      </c>
      <c r="AP116" s="62">
        <v>21</v>
      </c>
      <c r="AQ116" s="48">
        <v>44939</v>
      </c>
      <c r="AR116" s="195">
        <v>102438000</v>
      </c>
      <c r="AS116" s="62">
        <v>506</v>
      </c>
      <c r="AT116" s="48">
        <v>44965</v>
      </c>
      <c r="AU116" s="195">
        <v>34146000</v>
      </c>
      <c r="AV116" s="49"/>
      <c r="AW116" s="49"/>
      <c r="AX116" s="49"/>
      <c r="AY116" s="50"/>
      <c r="AZ116" s="50"/>
      <c r="BA116" s="50"/>
      <c r="BB116" s="51"/>
      <c r="BC116" s="51"/>
      <c r="BD116" s="51"/>
      <c r="BE116" s="51"/>
      <c r="BF116" s="51"/>
      <c r="BG116" s="51"/>
      <c r="BH116" s="51"/>
      <c r="BI116" s="51"/>
      <c r="BJ116" s="51"/>
      <c r="BK116" s="51"/>
      <c r="BL116" s="447">
        <f t="shared" si="14"/>
        <v>34146000</v>
      </c>
      <c r="BM116" s="69"/>
      <c r="BN116" s="69"/>
      <c r="BO116" s="69"/>
      <c r="BP116" s="69"/>
      <c r="BQ116" s="52" t="s">
        <v>15</v>
      </c>
      <c r="BR116" s="52" t="s">
        <v>15</v>
      </c>
      <c r="BS116" s="52" t="s">
        <v>15</v>
      </c>
      <c r="BT116" s="52"/>
      <c r="BU116" s="9" t="s">
        <v>1122</v>
      </c>
      <c r="BV116" s="15" t="s">
        <v>1344</v>
      </c>
      <c r="BW116" s="54"/>
      <c r="BX116" s="54"/>
      <c r="BY116" s="1"/>
      <c r="BZ116" s="1"/>
      <c r="CA116" s="1"/>
      <c r="CB116" s="1"/>
      <c r="CC116" s="1"/>
      <c r="CD116" s="72">
        <v>1</v>
      </c>
      <c r="CE116" s="18">
        <v>1</v>
      </c>
      <c r="CF116" s="18" t="s">
        <v>23</v>
      </c>
      <c r="CG116" s="18" t="s">
        <v>23</v>
      </c>
      <c r="CH116" s="289">
        <v>45133</v>
      </c>
      <c r="CI116" s="271" t="s">
        <v>21</v>
      </c>
      <c r="CJ116" s="291" t="s">
        <v>314</v>
      </c>
    </row>
    <row r="117" spans="1:169" ht="18.75" customHeight="1">
      <c r="A117" s="39">
        <v>115</v>
      </c>
      <c r="B117" s="40" t="s">
        <v>1302</v>
      </c>
      <c r="C117" s="40" t="s">
        <v>1345</v>
      </c>
      <c r="D117" s="1">
        <v>2023</v>
      </c>
      <c r="E117" s="71">
        <v>87828</v>
      </c>
      <c r="F117" s="1" t="s">
        <v>404</v>
      </c>
      <c r="G117" s="30" t="s">
        <v>1346</v>
      </c>
      <c r="H117" s="31" t="s">
        <v>1347</v>
      </c>
      <c r="I117" s="7" t="s">
        <v>59</v>
      </c>
      <c r="J117" s="7" t="s">
        <v>392</v>
      </c>
      <c r="K117" s="2" t="s">
        <v>60</v>
      </c>
      <c r="L117" s="1" t="s">
        <v>325</v>
      </c>
      <c r="M117" s="30" t="s">
        <v>1348</v>
      </c>
      <c r="N117" s="1" t="s">
        <v>1349</v>
      </c>
      <c r="O117" s="1">
        <v>2198</v>
      </c>
      <c r="P117" s="1" t="s">
        <v>61</v>
      </c>
      <c r="Q117" s="1">
        <v>57</v>
      </c>
      <c r="R117" s="1" t="s">
        <v>395</v>
      </c>
      <c r="S117" s="30">
        <v>1014271603</v>
      </c>
      <c r="T117" s="30">
        <v>5</v>
      </c>
      <c r="U117" s="249" t="s">
        <v>1350</v>
      </c>
      <c r="V117" s="30">
        <v>28</v>
      </c>
      <c r="W117" s="1" t="s">
        <v>62</v>
      </c>
      <c r="X117" s="1" t="s">
        <v>431</v>
      </c>
      <c r="Y117" s="30" t="s">
        <v>1351</v>
      </c>
      <c r="Z117" s="30">
        <v>4315604</v>
      </c>
      <c r="AA117" s="31" t="s">
        <v>1352</v>
      </c>
      <c r="AB117" s="30" t="s">
        <v>325</v>
      </c>
      <c r="AC117" s="30" t="s">
        <v>325</v>
      </c>
      <c r="AD117" s="42" t="s">
        <v>325</v>
      </c>
      <c r="AE117" s="42" t="s">
        <v>325</v>
      </c>
      <c r="AF117" s="43" t="s">
        <v>325</v>
      </c>
      <c r="AG117" s="47" t="s">
        <v>325</v>
      </c>
      <c r="AH117" s="193">
        <v>11268000</v>
      </c>
      <c r="AI117" s="193">
        <f t="shared" si="12"/>
        <v>1878000</v>
      </c>
      <c r="AJ117" s="210">
        <f t="shared" si="11"/>
        <v>62600</v>
      </c>
      <c r="AK117" s="67">
        <v>44985</v>
      </c>
      <c r="AL117" s="48">
        <v>44985</v>
      </c>
      <c r="AM117" s="289">
        <v>45169</v>
      </c>
      <c r="AN117" s="46">
        <v>6</v>
      </c>
      <c r="AO117" s="1">
        <v>160</v>
      </c>
      <c r="AP117" s="62">
        <v>408</v>
      </c>
      <c r="AQ117" s="48">
        <v>44978</v>
      </c>
      <c r="AR117" s="195">
        <v>33804000</v>
      </c>
      <c r="AS117" s="62" t="s">
        <v>325</v>
      </c>
      <c r="AT117" s="217" t="s">
        <v>325</v>
      </c>
      <c r="AU117" s="218" t="s">
        <v>325</v>
      </c>
      <c r="AV117" s="49"/>
      <c r="AW117" s="49"/>
      <c r="AX117" s="49"/>
      <c r="AY117" s="50"/>
      <c r="AZ117" s="50"/>
      <c r="BA117" s="50"/>
      <c r="BB117" s="51"/>
      <c r="BC117" s="51"/>
      <c r="BD117" s="51"/>
      <c r="BE117" s="51"/>
      <c r="BF117" s="51"/>
      <c r="BG117" s="51"/>
      <c r="BH117" s="51"/>
      <c r="BI117" s="51"/>
      <c r="BJ117" s="51"/>
      <c r="BK117" s="51"/>
      <c r="BL117" s="447">
        <f t="shared" si="14"/>
        <v>11268000</v>
      </c>
      <c r="BM117" s="69"/>
      <c r="BN117" s="69"/>
      <c r="BO117" s="69"/>
      <c r="BP117" s="69"/>
      <c r="BQ117" s="52" t="s">
        <v>15</v>
      </c>
      <c r="BR117" s="52" t="s">
        <v>15</v>
      </c>
      <c r="BS117" s="52" t="s">
        <v>15</v>
      </c>
      <c r="BT117" s="52"/>
      <c r="BU117" s="9" t="s">
        <v>930</v>
      </c>
      <c r="BV117" s="15">
        <v>20236520002193</v>
      </c>
      <c r="BW117" s="54"/>
      <c r="BX117" s="54"/>
      <c r="BY117" s="1"/>
      <c r="BZ117" s="1"/>
      <c r="CA117" s="1"/>
      <c r="CB117" s="1"/>
      <c r="CC117" s="1"/>
      <c r="CD117" s="72">
        <v>1</v>
      </c>
      <c r="CE117" s="18">
        <v>1</v>
      </c>
      <c r="CF117" s="18" t="s">
        <v>23</v>
      </c>
      <c r="CG117" s="1" t="s">
        <v>23</v>
      </c>
      <c r="CH117" s="289">
        <v>45013</v>
      </c>
      <c r="CI117" s="272" t="s">
        <v>1353</v>
      </c>
      <c r="CJ117" s="291" t="s">
        <v>314</v>
      </c>
    </row>
    <row r="118" spans="1:169" ht="20.25" customHeight="1">
      <c r="A118" s="39">
        <v>116</v>
      </c>
      <c r="B118" s="40" t="s">
        <v>212</v>
      </c>
      <c r="C118" s="40" t="s">
        <v>1354</v>
      </c>
      <c r="D118" s="1">
        <v>2023</v>
      </c>
      <c r="E118" s="71">
        <v>87365</v>
      </c>
      <c r="F118" s="1" t="s">
        <v>404</v>
      </c>
      <c r="G118" s="30" t="s">
        <v>1355</v>
      </c>
      <c r="H118" s="31" t="s">
        <v>1356</v>
      </c>
      <c r="I118" s="7" t="s">
        <v>59</v>
      </c>
      <c r="J118" s="7" t="s">
        <v>392</v>
      </c>
      <c r="K118" s="2" t="s">
        <v>60</v>
      </c>
      <c r="L118" s="1" t="s">
        <v>549</v>
      </c>
      <c r="M118" s="30" t="s">
        <v>989</v>
      </c>
      <c r="N118" s="1" t="s">
        <v>1349</v>
      </c>
      <c r="O118" s="1">
        <v>2198</v>
      </c>
      <c r="P118" s="1" t="s">
        <v>61</v>
      </c>
      <c r="Q118" s="1">
        <v>57</v>
      </c>
      <c r="R118" s="1" t="s">
        <v>395</v>
      </c>
      <c r="S118" s="30">
        <v>1024567099</v>
      </c>
      <c r="T118" s="30">
        <v>0</v>
      </c>
      <c r="U118" s="249" t="s">
        <v>215</v>
      </c>
      <c r="V118" s="30">
        <v>27</v>
      </c>
      <c r="W118" s="1" t="s">
        <v>62</v>
      </c>
      <c r="X118" s="1" t="s">
        <v>396</v>
      </c>
      <c r="Y118" s="30" t="s">
        <v>216</v>
      </c>
      <c r="Z118" s="30">
        <v>7197329</v>
      </c>
      <c r="AA118" s="31" t="s">
        <v>217</v>
      </c>
      <c r="AB118" s="30" t="s">
        <v>422</v>
      </c>
      <c r="AC118" s="30" t="s">
        <v>412</v>
      </c>
      <c r="AD118" s="42" t="s">
        <v>1357</v>
      </c>
      <c r="AE118" s="42">
        <v>100246520</v>
      </c>
      <c r="AF118" s="43">
        <v>45334</v>
      </c>
      <c r="AG118" s="47">
        <v>1</v>
      </c>
      <c r="AH118" s="193">
        <v>29340000</v>
      </c>
      <c r="AI118" s="193">
        <f t="shared" si="12"/>
        <v>4890000</v>
      </c>
      <c r="AJ118" s="210">
        <f t="shared" si="11"/>
        <v>163000</v>
      </c>
      <c r="AK118" s="67">
        <v>44966</v>
      </c>
      <c r="AL118" s="48">
        <v>44970</v>
      </c>
      <c r="AM118" s="289">
        <v>45150</v>
      </c>
      <c r="AN118" s="46">
        <v>6</v>
      </c>
      <c r="AO118" s="1">
        <v>160</v>
      </c>
      <c r="AP118" s="62">
        <v>392</v>
      </c>
      <c r="AQ118" s="48">
        <v>44965</v>
      </c>
      <c r="AR118" s="195">
        <v>29340000</v>
      </c>
      <c r="AS118" s="62">
        <v>513</v>
      </c>
      <c r="AT118" s="48">
        <v>44967</v>
      </c>
      <c r="AU118" s="195">
        <v>29340000</v>
      </c>
      <c r="AV118" s="49"/>
      <c r="AW118" s="49"/>
      <c r="AX118" s="49"/>
      <c r="AY118" s="50"/>
      <c r="AZ118" s="50"/>
      <c r="BA118" s="50"/>
      <c r="BB118" s="51"/>
      <c r="BC118" s="51"/>
      <c r="BD118" s="51"/>
      <c r="BE118" s="51"/>
      <c r="BF118" s="51"/>
      <c r="BG118" s="51"/>
      <c r="BH118" s="51"/>
      <c r="BI118" s="51"/>
      <c r="BJ118" s="51"/>
      <c r="BK118" s="51"/>
      <c r="BL118" s="447">
        <f t="shared" si="14"/>
        <v>29340000</v>
      </c>
      <c r="BM118" s="69"/>
      <c r="BN118" s="69"/>
      <c r="BO118" s="69"/>
      <c r="BP118" s="69"/>
      <c r="BQ118" s="52" t="s">
        <v>15</v>
      </c>
      <c r="BR118" s="52" t="s">
        <v>15</v>
      </c>
      <c r="BS118" s="52" t="s">
        <v>15</v>
      </c>
      <c r="BT118" s="52"/>
      <c r="BU118" s="9" t="s">
        <v>571</v>
      </c>
      <c r="BV118" s="15">
        <v>20236520001243</v>
      </c>
      <c r="BW118" s="54"/>
      <c r="BX118" s="54"/>
      <c r="BY118" s="1"/>
      <c r="BZ118" s="1"/>
      <c r="CA118" s="1"/>
      <c r="CB118" s="1"/>
      <c r="CC118" s="1"/>
      <c r="CD118" s="72">
        <v>1</v>
      </c>
      <c r="CE118" s="18">
        <v>1</v>
      </c>
      <c r="CF118" s="18" t="s">
        <v>23</v>
      </c>
      <c r="CG118" s="18" t="s">
        <v>23</v>
      </c>
      <c r="CH118" s="289">
        <f>AM118</f>
        <v>45150</v>
      </c>
      <c r="CI118" s="271" t="s">
        <v>21</v>
      </c>
    </row>
    <row r="119" spans="1:169" ht="18.75" customHeight="1">
      <c r="A119" s="39">
        <v>117</v>
      </c>
      <c r="B119" s="40" t="s">
        <v>250</v>
      </c>
      <c r="C119" s="40" t="s">
        <v>1358</v>
      </c>
      <c r="D119" s="1">
        <v>2023</v>
      </c>
      <c r="E119" s="71">
        <v>87052</v>
      </c>
      <c r="F119" s="1" t="s">
        <v>404</v>
      </c>
      <c r="G119" s="30" t="s">
        <v>1359</v>
      </c>
      <c r="H119" s="31" t="s">
        <v>1360</v>
      </c>
      <c r="I119" s="7" t="s">
        <v>59</v>
      </c>
      <c r="J119" s="7" t="s">
        <v>407</v>
      </c>
      <c r="K119" s="2" t="s">
        <v>60</v>
      </c>
      <c r="L119" s="1" t="s">
        <v>490</v>
      </c>
      <c r="M119" s="30" t="s">
        <v>1361</v>
      </c>
      <c r="N119" s="1" t="s">
        <v>1349</v>
      </c>
      <c r="O119" s="1">
        <v>2198</v>
      </c>
      <c r="P119" s="1" t="s">
        <v>61</v>
      </c>
      <c r="Q119" s="1">
        <v>57</v>
      </c>
      <c r="R119" s="1" t="s">
        <v>395</v>
      </c>
      <c r="S119" s="30">
        <v>52879857</v>
      </c>
      <c r="T119" s="30">
        <v>7</v>
      </c>
      <c r="U119" s="249" t="s">
        <v>284</v>
      </c>
      <c r="V119" s="30">
        <v>39</v>
      </c>
      <c r="W119" s="1" t="s">
        <v>62</v>
      </c>
      <c r="X119" s="1" t="s">
        <v>396</v>
      </c>
      <c r="Y119" s="30" t="s">
        <v>285</v>
      </c>
      <c r="Z119" s="30">
        <v>3144905002</v>
      </c>
      <c r="AA119" s="31" t="s">
        <v>1362</v>
      </c>
      <c r="AB119" s="30" t="s">
        <v>411</v>
      </c>
      <c r="AC119" s="30" t="s">
        <v>562</v>
      </c>
      <c r="AD119" s="42" t="s">
        <v>1363</v>
      </c>
      <c r="AE119" s="42" t="s">
        <v>1364</v>
      </c>
      <c r="AF119" s="43">
        <v>45506</v>
      </c>
      <c r="AG119" s="47">
        <v>1</v>
      </c>
      <c r="AH119" s="193">
        <v>16422000</v>
      </c>
      <c r="AI119" s="193">
        <f t="shared" si="12"/>
        <v>2737000</v>
      </c>
      <c r="AJ119" s="210">
        <f t="shared" si="11"/>
        <v>91233.333333333328</v>
      </c>
      <c r="AK119" s="67">
        <v>44965</v>
      </c>
      <c r="AL119" s="48">
        <v>44966</v>
      </c>
      <c r="AM119" s="289">
        <v>45146</v>
      </c>
      <c r="AN119" s="46">
        <v>6</v>
      </c>
      <c r="AO119" s="1">
        <v>160</v>
      </c>
      <c r="AP119" s="62">
        <v>391</v>
      </c>
      <c r="AQ119" s="48">
        <v>44964</v>
      </c>
      <c r="AR119" s="195">
        <v>32844000</v>
      </c>
      <c r="AS119" s="62">
        <v>512</v>
      </c>
      <c r="AT119" s="48">
        <v>44966</v>
      </c>
      <c r="AU119" s="195">
        <v>16422000</v>
      </c>
      <c r="AV119" s="49"/>
      <c r="AW119" s="49"/>
      <c r="AX119" s="49"/>
      <c r="AY119" s="50"/>
      <c r="AZ119" s="50"/>
      <c r="BA119" s="50"/>
      <c r="BB119" s="51"/>
      <c r="BC119" s="51"/>
      <c r="BD119" s="51"/>
      <c r="BE119" s="51"/>
      <c r="BF119" s="51"/>
      <c r="BG119" s="51"/>
      <c r="BH119" s="51"/>
      <c r="BI119" s="51"/>
      <c r="BJ119" s="51"/>
      <c r="BK119" s="51"/>
      <c r="BL119" s="447">
        <f t="shared" si="14"/>
        <v>16422000</v>
      </c>
      <c r="BM119" s="69"/>
      <c r="BN119" s="69"/>
      <c r="BO119" s="69"/>
      <c r="BP119" s="69"/>
      <c r="BQ119" s="52" t="s">
        <v>15</v>
      </c>
      <c r="BR119" s="52" t="s">
        <v>15</v>
      </c>
      <c r="BS119" s="52" t="s">
        <v>15</v>
      </c>
      <c r="BT119" s="52"/>
      <c r="BU119" s="14" t="s">
        <v>645</v>
      </c>
      <c r="BV119" s="15" t="s">
        <v>1365</v>
      </c>
      <c r="BW119" s="54"/>
      <c r="BX119" s="54"/>
      <c r="BY119" s="1"/>
      <c r="BZ119" s="1"/>
      <c r="CA119" s="1"/>
      <c r="CB119" s="1"/>
      <c r="CC119" s="1"/>
      <c r="CD119" s="72">
        <v>1</v>
      </c>
      <c r="CE119" s="18">
        <v>1</v>
      </c>
      <c r="CF119" s="18" t="s">
        <v>23</v>
      </c>
      <c r="CG119" s="18" t="s">
        <v>23</v>
      </c>
      <c r="CH119" s="289">
        <f>AM119</f>
        <v>45146</v>
      </c>
      <c r="CI119" s="271" t="s">
        <v>21</v>
      </c>
      <c r="CJ119" s="291" t="s">
        <v>314</v>
      </c>
    </row>
    <row r="120" spans="1:169" ht="21.75" customHeight="1">
      <c r="A120" s="39">
        <v>118</v>
      </c>
      <c r="B120" s="40" t="s">
        <v>188</v>
      </c>
      <c r="C120" s="40" t="s">
        <v>1366</v>
      </c>
      <c r="D120" s="1">
        <v>2023</v>
      </c>
      <c r="E120" s="71">
        <v>87799</v>
      </c>
      <c r="F120" s="1" t="s">
        <v>404</v>
      </c>
      <c r="G120" s="30" t="s">
        <v>1367</v>
      </c>
      <c r="H120" s="31" t="s">
        <v>1368</v>
      </c>
      <c r="I120" s="7" t="s">
        <v>59</v>
      </c>
      <c r="J120" s="7" t="s">
        <v>392</v>
      </c>
      <c r="K120" s="2" t="s">
        <v>60</v>
      </c>
      <c r="L120" s="1" t="s">
        <v>1369</v>
      </c>
      <c r="M120" s="30" t="s">
        <v>1370</v>
      </c>
      <c r="N120" s="1" t="s">
        <v>1371</v>
      </c>
      <c r="O120" s="1">
        <v>2186</v>
      </c>
      <c r="P120" s="1" t="s">
        <v>61</v>
      </c>
      <c r="Q120" s="1">
        <v>49</v>
      </c>
      <c r="R120" s="1" t="s">
        <v>395</v>
      </c>
      <c r="S120" s="30">
        <v>1117519663</v>
      </c>
      <c r="T120" s="30">
        <v>8</v>
      </c>
      <c r="U120" s="249" t="s">
        <v>1372</v>
      </c>
      <c r="V120" s="30">
        <v>31</v>
      </c>
      <c r="W120" s="1" t="s">
        <v>62</v>
      </c>
      <c r="X120" s="1" t="s">
        <v>431</v>
      </c>
      <c r="Y120" s="30" t="s">
        <v>1373</v>
      </c>
      <c r="Z120" s="30">
        <v>3142047512</v>
      </c>
      <c r="AA120" s="313" t="s">
        <v>1374</v>
      </c>
      <c r="AB120" s="30" t="s">
        <v>411</v>
      </c>
      <c r="AC120" s="30" t="s">
        <v>399</v>
      </c>
      <c r="AD120" s="42" t="s">
        <v>1311</v>
      </c>
      <c r="AE120" s="42">
        <v>100084534</v>
      </c>
      <c r="AF120" s="43">
        <v>45459</v>
      </c>
      <c r="AG120" s="47">
        <v>1</v>
      </c>
      <c r="AH120" s="193">
        <v>66000000</v>
      </c>
      <c r="AI120" s="193">
        <f t="shared" ref="AI120:AI141" si="15">(AH120/AN120)</f>
        <v>6600000</v>
      </c>
      <c r="AJ120" s="210"/>
      <c r="AK120" s="67">
        <v>44972</v>
      </c>
      <c r="AL120" s="48">
        <v>44973</v>
      </c>
      <c r="AM120" s="289">
        <v>45275</v>
      </c>
      <c r="AN120" s="46">
        <v>10</v>
      </c>
      <c r="AO120" s="1">
        <v>300</v>
      </c>
      <c r="AP120" s="62">
        <v>398</v>
      </c>
      <c r="AQ120" s="48">
        <v>44972</v>
      </c>
      <c r="AR120" s="195">
        <v>66000000</v>
      </c>
      <c r="AS120" s="62">
        <v>522</v>
      </c>
      <c r="AT120" s="48">
        <v>44972</v>
      </c>
      <c r="AU120" s="195" t="s">
        <v>1375</v>
      </c>
      <c r="AV120" s="49"/>
      <c r="AW120" s="49"/>
      <c r="AX120" s="49"/>
      <c r="AY120" s="50"/>
      <c r="AZ120" s="50"/>
      <c r="BA120" s="50"/>
      <c r="BB120" s="51"/>
      <c r="BC120" s="51"/>
      <c r="BD120" s="51"/>
      <c r="BE120" s="51"/>
      <c r="BF120" s="51"/>
      <c r="BG120" s="51"/>
      <c r="BH120" s="51"/>
      <c r="BI120" s="51"/>
      <c r="BJ120" s="51"/>
      <c r="BK120" s="51"/>
      <c r="BL120" s="447">
        <f t="shared" si="14"/>
        <v>66000000</v>
      </c>
      <c r="BM120" s="69"/>
      <c r="BN120" s="69"/>
      <c r="BO120" s="69"/>
      <c r="BP120" s="69"/>
      <c r="BQ120" s="52" t="s">
        <v>15</v>
      </c>
      <c r="BR120" s="52" t="s">
        <v>15</v>
      </c>
      <c r="BS120" s="52"/>
      <c r="BT120" s="52"/>
      <c r="BU120" s="9" t="s">
        <v>486</v>
      </c>
      <c r="BV120" s="15">
        <v>20236520001473</v>
      </c>
      <c r="BW120" s="54"/>
      <c r="BX120" s="54"/>
      <c r="BY120" s="1"/>
      <c r="BZ120" s="1"/>
      <c r="CA120" s="1"/>
      <c r="CB120" s="1"/>
      <c r="CC120" s="1"/>
      <c r="CD120" s="72">
        <v>1</v>
      </c>
      <c r="CE120" s="18">
        <v>1</v>
      </c>
      <c r="CF120" s="18" t="s">
        <v>63</v>
      </c>
      <c r="CG120" s="1" t="s">
        <v>23</v>
      </c>
      <c r="CH120" s="289">
        <f>AM120</f>
        <v>45275</v>
      </c>
      <c r="CI120" s="359" t="s">
        <v>1376</v>
      </c>
    </row>
    <row r="121" spans="1:169" ht="15.75" customHeight="1">
      <c r="A121" s="39">
        <v>119</v>
      </c>
      <c r="B121" s="40" t="s">
        <v>444</v>
      </c>
      <c r="C121" s="40" t="s">
        <v>1377</v>
      </c>
      <c r="D121" s="1">
        <v>2023</v>
      </c>
      <c r="E121" s="71">
        <v>87052</v>
      </c>
      <c r="F121" s="1" t="s">
        <v>404</v>
      </c>
      <c r="G121" s="30" t="s">
        <v>1378</v>
      </c>
      <c r="H121" s="31" t="s">
        <v>1379</v>
      </c>
      <c r="I121" s="7" t="s">
        <v>59</v>
      </c>
      <c r="J121" s="7" t="s">
        <v>392</v>
      </c>
      <c r="K121" s="2" t="s">
        <v>60</v>
      </c>
      <c r="L121" s="1" t="s">
        <v>490</v>
      </c>
      <c r="M121" s="30" t="s">
        <v>1361</v>
      </c>
      <c r="N121" s="1" t="s">
        <v>1349</v>
      </c>
      <c r="O121" s="1">
        <v>2198</v>
      </c>
      <c r="P121" s="1" t="s">
        <v>61</v>
      </c>
      <c r="Q121" s="1">
        <v>57</v>
      </c>
      <c r="R121" s="1" t="s">
        <v>395</v>
      </c>
      <c r="S121" s="30">
        <v>1023930182</v>
      </c>
      <c r="T121" s="30">
        <v>7</v>
      </c>
      <c r="U121" s="249" t="s">
        <v>1380</v>
      </c>
      <c r="V121" s="30">
        <v>29</v>
      </c>
      <c r="W121" s="1" t="s">
        <v>62</v>
      </c>
      <c r="X121" s="1" t="s">
        <v>396</v>
      </c>
      <c r="Y121" s="30" t="s">
        <v>1381</v>
      </c>
      <c r="Z121" s="30">
        <v>3209669818</v>
      </c>
      <c r="AA121" s="31" t="s">
        <v>1382</v>
      </c>
      <c r="AB121" s="30" t="s">
        <v>411</v>
      </c>
      <c r="AC121" s="30" t="s">
        <v>562</v>
      </c>
      <c r="AD121" s="42" t="s">
        <v>1280</v>
      </c>
      <c r="AE121" s="42">
        <v>100247496</v>
      </c>
      <c r="AF121" s="43">
        <v>45342</v>
      </c>
      <c r="AG121" s="47">
        <v>1</v>
      </c>
      <c r="AH121" s="193">
        <v>16422000</v>
      </c>
      <c r="AI121" s="193">
        <f t="shared" si="15"/>
        <v>2737000</v>
      </c>
      <c r="AJ121" s="210">
        <f>AI121/30</f>
        <v>91233.333333333328</v>
      </c>
      <c r="AK121" s="67">
        <v>44973</v>
      </c>
      <c r="AL121" s="48">
        <v>44974</v>
      </c>
      <c r="AM121" s="289">
        <v>45154</v>
      </c>
      <c r="AN121" s="46">
        <v>6</v>
      </c>
      <c r="AO121" s="1">
        <v>160</v>
      </c>
      <c r="AP121" s="62">
        <v>391</v>
      </c>
      <c r="AQ121" s="48">
        <v>44964</v>
      </c>
      <c r="AR121" s="195">
        <v>32844000</v>
      </c>
      <c r="AS121" s="62">
        <v>525</v>
      </c>
      <c r="AT121" s="48">
        <v>44974</v>
      </c>
      <c r="AU121" s="195">
        <v>16422000</v>
      </c>
      <c r="AV121" s="49"/>
      <c r="AW121" s="49"/>
      <c r="AX121" s="49"/>
      <c r="AY121" s="50"/>
      <c r="AZ121" s="50"/>
      <c r="BA121" s="50"/>
      <c r="BB121" s="51"/>
      <c r="BC121" s="51"/>
      <c r="BD121" s="51"/>
      <c r="BE121" s="51"/>
      <c r="BF121" s="51"/>
      <c r="BG121" s="51"/>
      <c r="BH121" s="51"/>
      <c r="BI121" s="51"/>
      <c r="BJ121" s="51"/>
      <c r="BK121" s="51"/>
      <c r="BL121" s="447">
        <f t="shared" si="14"/>
        <v>16422000</v>
      </c>
      <c r="BM121" s="69"/>
      <c r="BN121" s="69"/>
      <c r="BO121" s="69"/>
      <c r="BP121" s="69"/>
      <c r="BQ121" s="52" t="s">
        <v>15</v>
      </c>
      <c r="BR121" s="52" t="s">
        <v>15</v>
      </c>
      <c r="BS121" s="52" t="s">
        <v>15</v>
      </c>
      <c r="BT121" s="52"/>
      <c r="BU121" s="14" t="s">
        <v>645</v>
      </c>
      <c r="BV121" s="15" t="s">
        <v>1383</v>
      </c>
      <c r="BW121" s="54"/>
      <c r="BX121" s="54"/>
      <c r="BY121" s="1"/>
      <c r="BZ121" s="1"/>
      <c r="CA121" s="1"/>
      <c r="CB121" s="1"/>
      <c r="CC121" s="1"/>
      <c r="CD121" s="72">
        <v>1</v>
      </c>
      <c r="CE121" s="18">
        <v>1</v>
      </c>
      <c r="CF121" s="18" t="s">
        <v>23</v>
      </c>
      <c r="CG121" s="18" t="s">
        <v>23</v>
      </c>
      <c r="CH121" s="289">
        <f>AM121</f>
        <v>45154</v>
      </c>
      <c r="CI121" s="271" t="s">
        <v>21</v>
      </c>
    </row>
    <row r="122" spans="1:169" ht="27" customHeight="1">
      <c r="A122" s="39">
        <v>120</v>
      </c>
      <c r="B122" s="40" t="s">
        <v>1302</v>
      </c>
      <c r="C122" s="40" t="s">
        <v>1384</v>
      </c>
      <c r="D122" s="1">
        <v>2023</v>
      </c>
      <c r="E122" s="71">
        <v>86929</v>
      </c>
      <c r="F122" s="1" t="s">
        <v>404</v>
      </c>
      <c r="G122" s="30" t="s">
        <v>1385</v>
      </c>
      <c r="H122" s="31" t="s">
        <v>1386</v>
      </c>
      <c r="I122" s="7" t="s">
        <v>245</v>
      </c>
      <c r="J122" s="7" t="s">
        <v>1387</v>
      </c>
      <c r="K122" s="2" t="s">
        <v>1388</v>
      </c>
      <c r="L122" s="1" t="s">
        <v>325</v>
      </c>
      <c r="M122" s="30" t="s">
        <v>147</v>
      </c>
      <c r="N122" s="1" t="s">
        <v>1389</v>
      </c>
      <c r="O122" s="1">
        <v>1311</v>
      </c>
      <c r="P122" s="1" t="s">
        <v>61</v>
      </c>
      <c r="Q122" s="1">
        <v>2</v>
      </c>
      <c r="R122" s="1" t="s">
        <v>1390</v>
      </c>
      <c r="S122" s="30">
        <v>860524654</v>
      </c>
      <c r="T122" s="30">
        <v>6</v>
      </c>
      <c r="U122" s="249" t="s">
        <v>1391</v>
      </c>
      <c r="V122" s="30" t="s">
        <v>325</v>
      </c>
      <c r="W122" s="1" t="s">
        <v>1392</v>
      </c>
      <c r="X122" s="30" t="s">
        <v>325</v>
      </c>
      <c r="Y122" s="30" t="s">
        <v>1393</v>
      </c>
      <c r="Z122" s="30">
        <v>6464330</v>
      </c>
      <c r="AA122" s="31" t="s">
        <v>1394</v>
      </c>
      <c r="AB122" s="30" t="s">
        <v>325</v>
      </c>
      <c r="AC122" s="30" t="s">
        <v>325</v>
      </c>
      <c r="AD122" s="42" t="s">
        <v>289</v>
      </c>
      <c r="AE122" s="42" t="s">
        <v>1395</v>
      </c>
      <c r="AF122" s="43">
        <v>45061</v>
      </c>
      <c r="AG122" s="47" t="s">
        <v>325</v>
      </c>
      <c r="AH122" s="193">
        <v>93350008</v>
      </c>
      <c r="AI122" s="193">
        <f t="shared" si="15"/>
        <v>9335000.8000000007</v>
      </c>
      <c r="AJ122" s="210">
        <f>(AI122/10)</f>
        <v>933500.08000000007</v>
      </c>
      <c r="AK122" s="67">
        <v>44973</v>
      </c>
      <c r="AL122" s="48">
        <v>44976</v>
      </c>
      <c r="AM122" s="289">
        <v>45288</v>
      </c>
      <c r="AN122" s="46">
        <v>10</v>
      </c>
      <c r="AO122" s="1">
        <v>312</v>
      </c>
      <c r="AP122" s="62">
        <v>379</v>
      </c>
      <c r="AQ122" s="48">
        <v>44953</v>
      </c>
      <c r="AR122" s="195" t="s">
        <v>1396</v>
      </c>
      <c r="AS122" s="62">
        <v>527</v>
      </c>
      <c r="AT122" s="48">
        <v>44974</v>
      </c>
      <c r="AU122" s="195">
        <v>93350008</v>
      </c>
      <c r="AV122" s="49"/>
      <c r="AW122" s="49"/>
      <c r="AX122" s="49"/>
      <c r="AY122" s="50"/>
      <c r="AZ122" s="50"/>
      <c r="BA122" s="50"/>
      <c r="BB122" s="51"/>
      <c r="BC122" s="51"/>
      <c r="BD122" s="51"/>
      <c r="BE122" s="51"/>
      <c r="BF122" s="51"/>
      <c r="BG122" s="51"/>
      <c r="BH122" s="51"/>
      <c r="BI122" s="51"/>
      <c r="BJ122" s="51"/>
      <c r="BK122" s="51"/>
      <c r="BL122" s="447">
        <f t="shared" si="14"/>
        <v>93350008</v>
      </c>
      <c r="BM122" s="69"/>
      <c r="BN122" s="69"/>
      <c r="BO122" s="69"/>
      <c r="BP122" s="69"/>
      <c r="BQ122" s="52" t="s">
        <v>15</v>
      </c>
      <c r="BR122" s="52" t="s">
        <v>15</v>
      </c>
      <c r="BS122" s="52"/>
      <c r="BT122" s="52"/>
      <c r="BU122" s="9" t="s">
        <v>1397</v>
      </c>
      <c r="BV122" s="15" t="s">
        <v>1398</v>
      </c>
      <c r="BW122" s="54"/>
      <c r="BX122" s="54"/>
      <c r="BY122" s="1" t="s">
        <v>1399</v>
      </c>
      <c r="BZ122" s="1">
        <v>52032034</v>
      </c>
      <c r="CA122" s="1">
        <v>100</v>
      </c>
      <c r="CB122" s="1" t="s">
        <v>352</v>
      </c>
      <c r="CC122" s="1" t="s">
        <v>1400</v>
      </c>
      <c r="CD122" s="72">
        <v>1</v>
      </c>
      <c r="CE122" s="18">
        <v>14</v>
      </c>
      <c r="CF122" s="18" t="s">
        <v>63</v>
      </c>
      <c r="CG122" s="1" t="s">
        <v>23</v>
      </c>
      <c r="CH122" s="289">
        <f>AM122</f>
        <v>45288</v>
      </c>
      <c r="CI122" s="270" t="s">
        <v>1401</v>
      </c>
      <c r="CJ122" s="291" t="s">
        <v>314</v>
      </c>
    </row>
    <row r="123" spans="1:169" ht="20.25" customHeight="1">
      <c r="A123" s="297">
        <v>121</v>
      </c>
      <c r="B123" s="40" t="s">
        <v>479</v>
      </c>
      <c r="C123" s="40" t="s">
        <v>1402</v>
      </c>
      <c r="D123" s="1">
        <v>2023</v>
      </c>
      <c r="E123" s="71">
        <v>87401</v>
      </c>
      <c r="F123" s="1" t="s">
        <v>404</v>
      </c>
      <c r="G123" s="30" t="s">
        <v>1403</v>
      </c>
      <c r="H123" s="31" t="s">
        <v>1404</v>
      </c>
      <c r="I123" s="7" t="s">
        <v>59</v>
      </c>
      <c r="J123" s="7" t="s">
        <v>392</v>
      </c>
      <c r="K123" s="2" t="s">
        <v>60</v>
      </c>
      <c r="L123" s="1" t="s">
        <v>393</v>
      </c>
      <c r="M123" s="30" t="s">
        <v>310</v>
      </c>
      <c r="N123" s="1" t="s">
        <v>74</v>
      </c>
      <c r="O123" s="1">
        <v>2198</v>
      </c>
      <c r="P123" s="1" t="s">
        <v>61</v>
      </c>
      <c r="Q123" s="1">
        <v>57</v>
      </c>
      <c r="R123" s="1" t="s">
        <v>395</v>
      </c>
      <c r="S123" s="30">
        <v>1015447288</v>
      </c>
      <c r="T123" s="30">
        <v>9</v>
      </c>
      <c r="U123" s="249" t="s">
        <v>25</v>
      </c>
      <c r="V123" s="30">
        <v>28</v>
      </c>
      <c r="W123" s="1" t="s">
        <v>62</v>
      </c>
      <c r="X123" s="1" t="s">
        <v>396</v>
      </c>
      <c r="Y123" s="30" t="s">
        <v>311</v>
      </c>
      <c r="Z123" s="30">
        <v>3204706345</v>
      </c>
      <c r="AA123" s="31" t="s">
        <v>312</v>
      </c>
      <c r="AB123" s="30" t="s">
        <v>422</v>
      </c>
      <c r="AC123" s="30" t="s">
        <v>399</v>
      </c>
      <c r="AD123" s="42" t="s">
        <v>71</v>
      </c>
      <c r="AE123" s="42" t="s">
        <v>1405</v>
      </c>
      <c r="AF123" s="43">
        <v>45481</v>
      </c>
      <c r="AG123" s="47">
        <v>1</v>
      </c>
      <c r="AH123" s="193">
        <v>60000000</v>
      </c>
      <c r="AI123" s="193">
        <f t="shared" si="15"/>
        <v>6000000</v>
      </c>
      <c r="AJ123" s="210">
        <f>AI123/30</f>
        <v>200000</v>
      </c>
      <c r="AK123" s="67">
        <v>44978</v>
      </c>
      <c r="AL123" s="48">
        <v>44979</v>
      </c>
      <c r="AM123" s="289">
        <v>45281</v>
      </c>
      <c r="AN123" s="46">
        <v>10</v>
      </c>
      <c r="AO123" s="1">
        <v>300</v>
      </c>
      <c r="AP123" s="62">
        <v>409</v>
      </c>
      <c r="AQ123" s="48">
        <v>44978</v>
      </c>
      <c r="AR123" s="195">
        <v>60000000</v>
      </c>
      <c r="AS123" s="62">
        <v>529</v>
      </c>
      <c r="AT123" s="48">
        <v>44979</v>
      </c>
      <c r="AU123" s="195">
        <v>60000000</v>
      </c>
      <c r="AV123" s="49">
        <v>1</v>
      </c>
      <c r="AW123" s="49">
        <v>30</v>
      </c>
      <c r="AX123" s="113">
        <v>45312</v>
      </c>
      <c r="AY123" s="50"/>
      <c r="AZ123" s="50"/>
      <c r="BA123" s="50"/>
      <c r="BB123" s="51">
        <v>1</v>
      </c>
      <c r="BC123" s="300">
        <v>5423000</v>
      </c>
      <c r="BD123" s="242">
        <v>45278</v>
      </c>
      <c r="BE123" s="51"/>
      <c r="BF123" s="51"/>
      <c r="BG123" s="51"/>
      <c r="BH123" s="51"/>
      <c r="BI123" s="51"/>
      <c r="BJ123" s="51"/>
      <c r="BK123" s="51"/>
      <c r="BL123" s="447">
        <f t="shared" si="14"/>
        <v>65423000</v>
      </c>
      <c r="BM123" s="69"/>
      <c r="BN123" s="69"/>
      <c r="BO123" s="69"/>
      <c r="BP123" s="69"/>
      <c r="BQ123" s="52" t="s">
        <v>15</v>
      </c>
      <c r="BR123" s="52" t="s">
        <v>15</v>
      </c>
      <c r="BS123" s="52"/>
      <c r="BT123" s="52"/>
      <c r="BU123" s="16" t="s">
        <v>1406</v>
      </c>
      <c r="BV123" s="10" t="s">
        <v>1407</v>
      </c>
      <c r="BW123" s="54"/>
      <c r="BX123" s="54"/>
      <c r="BY123" s="1"/>
      <c r="BZ123" s="1"/>
      <c r="CA123" s="1"/>
      <c r="CB123" s="1"/>
      <c r="CC123" s="1"/>
      <c r="CD123" s="72">
        <v>1</v>
      </c>
      <c r="CE123" s="18">
        <v>1</v>
      </c>
      <c r="CF123" s="18" t="s">
        <v>63</v>
      </c>
      <c r="CG123" s="1" t="s">
        <v>23</v>
      </c>
      <c r="CH123" s="343">
        <f>AX123</f>
        <v>45312</v>
      </c>
      <c r="CI123" s="273" t="s">
        <v>449</v>
      </c>
      <c r="CJ123" s="291" t="s">
        <v>314</v>
      </c>
    </row>
    <row r="124" spans="1:169" ht="11.25" customHeight="1">
      <c r="A124" s="39">
        <v>122</v>
      </c>
      <c r="B124" s="40" t="s">
        <v>1302</v>
      </c>
      <c r="C124" s="40" t="s">
        <v>1408</v>
      </c>
      <c r="D124" s="1">
        <v>2023</v>
      </c>
      <c r="E124" s="71">
        <v>87196</v>
      </c>
      <c r="F124" s="1" t="s">
        <v>404</v>
      </c>
      <c r="G124" s="30" t="s">
        <v>1409</v>
      </c>
      <c r="H124" s="31" t="s">
        <v>1410</v>
      </c>
      <c r="I124" s="7" t="s">
        <v>59</v>
      </c>
      <c r="J124" s="7" t="s">
        <v>392</v>
      </c>
      <c r="K124" s="2" t="s">
        <v>60</v>
      </c>
      <c r="L124" s="1" t="s">
        <v>1411</v>
      </c>
      <c r="M124" s="30" t="s">
        <v>1412</v>
      </c>
      <c r="N124" s="1" t="s">
        <v>74</v>
      </c>
      <c r="O124" s="1">
        <v>2198</v>
      </c>
      <c r="P124" s="1" t="s">
        <v>61</v>
      </c>
      <c r="Q124" s="1">
        <v>57</v>
      </c>
      <c r="R124" s="1" t="s">
        <v>395</v>
      </c>
      <c r="S124" s="30">
        <v>1076624701</v>
      </c>
      <c r="T124" s="30">
        <v>0</v>
      </c>
      <c r="U124" s="249" t="s">
        <v>1413</v>
      </c>
      <c r="V124" s="30">
        <v>27</v>
      </c>
      <c r="W124" s="1" t="s">
        <v>62</v>
      </c>
      <c r="X124" s="1" t="s">
        <v>396</v>
      </c>
      <c r="Y124" s="30" t="s">
        <v>1414</v>
      </c>
      <c r="Z124" s="30">
        <v>3155178041</v>
      </c>
      <c r="AA124" s="31" t="s">
        <v>1415</v>
      </c>
      <c r="AB124" s="30" t="s">
        <v>561</v>
      </c>
      <c r="AC124" s="30" t="s">
        <v>412</v>
      </c>
      <c r="AD124" s="42" t="s">
        <v>1416</v>
      </c>
      <c r="AE124" s="42" t="s">
        <v>1417</v>
      </c>
      <c r="AF124" s="43">
        <v>45356</v>
      </c>
      <c r="AG124" s="47">
        <v>1</v>
      </c>
      <c r="AH124" s="193">
        <v>27090000</v>
      </c>
      <c r="AI124" s="193">
        <f t="shared" si="15"/>
        <v>4515000</v>
      </c>
      <c r="AJ124" s="210">
        <f>AI124/30</f>
        <v>150500</v>
      </c>
      <c r="AK124" s="67">
        <v>44985</v>
      </c>
      <c r="AL124" s="48">
        <v>44986</v>
      </c>
      <c r="AM124" s="289">
        <v>45169</v>
      </c>
      <c r="AN124" s="46">
        <v>6</v>
      </c>
      <c r="AO124" s="1">
        <v>180</v>
      </c>
      <c r="AP124" s="62">
        <v>390</v>
      </c>
      <c r="AQ124" s="48">
        <v>44964</v>
      </c>
      <c r="AR124" s="195">
        <v>27090000</v>
      </c>
      <c r="AS124" s="62">
        <v>533</v>
      </c>
      <c r="AT124" s="48">
        <v>44985</v>
      </c>
      <c r="AU124" s="195">
        <v>27090000</v>
      </c>
      <c r="AV124" s="49"/>
      <c r="AW124" s="49"/>
      <c r="AX124" s="49"/>
      <c r="AY124" s="50"/>
      <c r="AZ124" s="50"/>
      <c r="BA124" s="50"/>
      <c r="BB124" s="51"/>
      <c r="BC124" s="51"/>
      <c r="BD124" s="51"/>
      <c r="BE124" s="51"/>
      <c r="BF124" s="51"/>
      <c r="BG124" s="51"/>
      <c r="BH124" s="51"/>
      <c r="BI124" s="51"/>
      <c r="BJ124" s="51"/>
      <c r="BK124" s="51"/>
      <c r="BL124" s="447">
        <f t="shared" si="14"/>
        <v>27090000</v>
      </c>
      <c r="BM124" s="69"/>
      <c r="BN124" s="69"/>
      <c r="BO124" s="69"/>
      <c r="BP124" s="69"/>
      <c r="BQ124" s="52" t="s">
        <v>15</v>
      </c>
      <c r="BR124" s="52" t="s">
        <v>15</v>
      </c>
      <c r="BS124" s="52"/>
      <c r="BT124" s="52"/>
      <c r="BU124" s="9" t="s">
        <v>1418</v>
      </c>
      <c r="BV124" s="15" t="s">
        <v>1419</v>
      </c>
      <c r="BW124" s="54"/>
      <c r="BX124" s="54"/>
      <c r="BY124" s="1"/>
      <c r="BZ124" s="1"/>
      <c r="CA124" s="1"/>
      <c r="CB124" s="1"/>
      <c r="CC124" s="1"/>
      <c r="CD124" s="72">
        <v>1</v>
      </c>
      <c r="CE124" s="18">
        <v>1</v>
      </c>
      <c r="CF124" s="18" t="s">
        <v>63</v>
      </c>
      <c r="CG124" s="1" t="s">
        <v>23</v>
      </c>
      <c r="CH124" s="289">
        <f t="shared" ref="CH124:CH138" si="16">AM124</f>
        <v>45169</v>
      </c>
      <c r="CI124" s="273" t="s">
        <v>21</v>
      </c>
    </row>
    <row r="125" spans="1:169" ht="10.5" customHeight="1">
      <c r="A125" s="39">
        <v>123</v>
      </c>
      <c r="B125" s="40" t="s">
        <v>1302</v>
      </c>
      <c r="C125" s="40" t="s">
        <v>1420</v>
      </c>
      <c r="D125" s="1">
        <v>2023</v>
      </c>
      <c r="E125" s="71">
        <v>87852</v>
      </c>
      <c r="F125" s="1" t="s">
        <v>404</v>
      </c>
      <c r="G125" s="30" t="s">
        <v>1421</v>
      </c>
      <c r="H125" s="31" t="s">
        <v>1422</v>
      </c>
      <c r="I125" s="7" t="s">
        <v>59</v>
      </c>
      <c r="J125" s="7" t="s">
        <v>392</v>
      </c>
      <c r="K125" s="2" t="s">
        <v>60</v>
      </c>
      <c r="L125" s="1"/>
      <c r="M125" s="30" t="s">
        <v>224</v>
      </c>
      <c r="N125" s="1" t="s">
        <v>91</v>
      </c>
      <c r="O125" s="1">
        <v>2189</v>
      </c>
      <c r="P125" s="1" t="s">
        <v>61</v>
      </c>
      <c r="Q125" s="1">
        <v>57</v>
      </c>
      <c r="R125" s="1" t="s">
        <v>395</v>
      </c>
      <c r="S125" s="30">
        <v>1055272683</v>
      </c>
      <c r="T125" s="30">
        <v>8</v>
      </c>
      <c r="U125" s="249" t="s">
        <v>1423</v>
      </c>
      <c r="V125" s="30">
        <v>34</v>
      </c>
      <c r="W125" s="1" t="s">
        <v>62</v>
      </c>
      <c r="X125" s="1" t="s">
        <v>431</v>
      </c>
      <c r="Y125" s="30" t="s">
        <v>1424</v>
      </c>
      <c r="Z125" s="30">
        <v>3003506744</v>
      </c>
      <c r="AA125" s="31" t="s">
        <v>1425</v>
      </c>
      <c r="AB125" s="30" t="s">
        <v>411</v>
      </c>
      <c r="AC125" s="30" t="s">
        <v>399</v>
      </c>
      <c r="AD125" s="42" t="s">
        <v>117</v>
      </c>
      <c r="AE125" s="42" t="s">
        <v>1426</v>
      </c>
      <c r="AF125" s="43">
        <v>45356</v>
      </c>
      <c r="AG125" s="47">
        <v>1</v>
      </c>
      <c r="AH125" s="193">
        <v>30000000</v>
      </c>
      <c r="AI125" s="193">
        <f t="shared" si="15"/>
        <v>5000000</v>
      </c>
      <c r="AJ125" s="210">
        <f t="shared" ref="AJ125:AJ140" si="17">(AI125/AO125)</f>
        <v>27777.777777777777</v>
      </c>
      <c r="AK125" s="67">
        <v>44980</v>
      </c>
      <c r="AL125" s="48">
        <v>44981</v>
      </c>
      <c r="AM125" s="289">
        <v>45161</v>
      </c>
      <c r="AN125" s="46">
        <v>6</v>
      </c>
      <c r="AO125" s="1">
        <v>180</v>
      </c>
      <c r="AP125" s="62">
        <v>411</v>
      </c>
      <c r="AQ125" s="48">
        <v>44979</v>
      </c>
      <c r="AR125" s="195">
        <v>30000000</v>
      </c>
      <c r="AS125" s="62">
        <v>530</v>
      </c>
      <c r="AT125" s="48">
        <v>44981</v>
      </c>
      <c r="AU125" s="195">
        <v>30000000</v>
      </c>
      <c r="AV125" s="49"/>
      <c r="AW125" s="49"/>
      <c r="AX125" s="49"/>
      <c r="AY125" s="50"/>
      <c r="AZ125" s="50"/>
      <c r="BA125" s="50"/>
      <c r="BB125" s="51"/>
      <c r="BC125" s="51"/>
      <c r="BD125" s="51"/>
      <c r="BE125" s="51"/>
      <c r="BF125" s="51"/>
      <c r="BG125" s="51"/>
      <c r="BH125" s="51"/>
      <c r="BI125" s="51"/>
      <c r="BJ125" s="51"/>
      <c r="BK125" s="51"/>
      <c r="BL125" s="447">
        <f t="shared" si="14"/>
        <v>30000000</v>
      </c>
      <c r="BM125" s="69"/>
      <c r="BN125" s="69"/>
      <c r="BO125" s="69"/>
      <c r="BP125" s="69"/>
      <c r="BQ125" s="52" t="s">
        <v>15</v>
      </c>
      <c r="BR125" s="52" t="s">
        <v>15</v>
      </c>
      <c r="BS125" s="52" t="s">
        <v>15</v>
      </c>
      <c r="BT125" s="52"/>
      <c r="BU125" s="9" t="s">
        <v>1427</v>
      </c>
      <c r="BV125" s="15">
        <v>20236520002843</v>
      </c>
      <c r="BW125" s="54"/>
      <c r="BX125" s="54"/>
      <c r="BY125" s="1"/>
      <c r="BZ125" s="1"/>
      <c r="CA125" s="1"/>
      <c r="CB125" s="1"/>
      <c r="CC125" s="1"/>
      <c r="CD125" s="72">
        <v>1</v>
      </c>
      <c r="CE125" s="18">
        <v>1</v>
      </c>
      <c r="CF125" s="18" t="s">
        <v>23</v>
      </c>
      <c r="CG125" s="1" t="s">
        <v>23</v>
      </c>
      <c r="CH125" s="289">
        <f t="shared" si="16"/>
        <v>45161</v>
      </c>
      <c r="CI125" s="273" t="s">
        <v>21</v>
      </c>
      <c r="CJ125" s="291" t="s">
        <v>314</v>
      </c>
    </row>
    <row r="126" spans="1:169" ht="11.25" customHeight="1">
      <c r="A126" s="39">
        <v>124</v>
      </c>
      <c r="B126" s="40" t="s">
        <v>444</v>
      </c>
      <c r="C126" s="40" t="s">
        <v>1428</v>
      </c>
      <c r="D126" s="1">
        <v>2023</v>
      </c>
      <c r="E126" s="71">
        <v>88304</v>
      </c>
      <c r="F126" s="1" t="s">
        <v>404</v>
      </c>
      <c r="G126" s="30" t="s">
        <v>1429</v>
      </c>
      <c r="H126" s="31" t="s">
        <v>1430</v>
      </c>
      <c r="I126" s="7" t="s">
        <v>59</v>
      </c>
      <c r="J126" s="7" t="s">
        <v>392</v>
      </c>
      <c r="K126" s="2" t="s">
        <v>60</v>
      </c>
      <c r="L126" s="1" t="s">
        <v>759</v>
      </c>
      <c r="M126" s="30" t="s">
        <v>1431</v>
      </c>
      <c r="N126" s="1" t="s">
        <v>91</v>
      </c>
      <c r="O126" s="1">
        <v>2189</v>
      </c>
      <c r="P126" s="1" t="s">
        <v>61</v>
      </c>
      <c r="Q126" s="1">
        <v>57</v>
      </c>
      <c r="R126" s="1" t="s">
        <v>395</v>
      </c>
      <c r="S126" s="30">
        <v>53091385</v>
      </c>
      <c r="T126" s="30">
        <v>2</v>
      </c>
      <c r="U126" s="249" t="s">
        <v>1432</v>
      </c>
      <c r="V126" s="30">
        <v>38</v>
      </c>
      <c r="W126" s="1" t="s">
        <v>62</v>
      </c>
      <c r="X126" s="1" t="s">
        <v>396</v>
      </c>
      <c r="Y126" s="30" t="s">
        <v>1433</v>
      </c>
      <c r="Z126" s="30">
        <v>3103412681</v>
      </c>
      <c r="AA126" s="31" t="s">
        <v>1434</v>
      </c>
      <c r="AB126" s="30" t="s">
        <v>1435</v>
      </c>
      <c r="AC126" s="30" t="s">
        <v>399</v>
      </c>
      <c r="AD126" s="42" t="s">
        <v>66</v>
      </c>
      <c r="AE126" s="42" t="s">
        <v>1436</v>
      </c>
      <c r="AF126" s="43">
        <v>45356</v>
      </c>
      <c r="AG126" s="47">
        <v>5</v>
      </c>
      <c r="AH126" s="193">
        <v>29340000</v>
      </c>
      <c r="AI126" s="193">
        <f t="shared" si="15"/>
        <v>4890000</v>
      </c>
      <c r="AJ126" s="210">
        <f t="shared" si="17"/>
        <v>27166.666666666668</v>
      </c>
      <c r="AK126" s="67">
        <v>44985</v>
      </c>
      <c r="AL126" s="48">
        <v>44986</v>
      </c>
      <c r="AM126" s="289">
        <v>45169</v>
      </c>
      <c r="AN126" s="46">
        <v>6</v>
      </c>
      <c r="AO126" s="1">
        <v>180</v>
      </c>
      <c r="AP126" s="62">
        <v>415</v>
      </c>
      <c r="AQ126" s="48">
        <v>44984</v>
      </c>
      <c r="AR126" s="195">
        <v>29340000</v>
      </c>
      <c r="AS126" s="62">
        <v>534</v>
      </c>
      <c r="AT126" s="48">
        <v>44986</v>
      </c>
      <c r="AU126" s="195">
        <v>29340000</v>
      </c>
      <c r="AV126" s="49"/>
      <c r="AW126" s="49"/>
      <c r="AX126" s="49"/>
      <c r="AY126" s="50"/>
      <c r="AZ126" s="50"/>
      <c r="BA126" s="50"/>
      <c r="BB126" s="51"/>
      <c r="BC126" s="51"/>
      <c r="BD126" s="51"/>
      <c r="BE126" s="51"/>
      <c r="BF126" s="51"/>
      <c r="BG126" s="51"/>
      <c r="BH126" s="51"/>
      <c r="BI126" s="51"/>
      <c r="BJ126" s="51"/>
      <c r="BK126" s="51"/>
      <c r="BL126" s="447">
        <f t="shared" si="14"/>
        <v>29340000</v>
      </c>
      <c r="BM126" s="69"/>
      <c r="BN126" s="69"/>
      <c r="BO126" s="69"/>
      <c r="BP126" s="69"/>
      <c r="BQ126" s="52" t="s">
        <v>15</v>
      </c>
      <c r="BR126" s="52" t="s">
        <v>15</v>
      </c>
      <c r="BS126" s="52"/>
      <c r="BT126" s="52"/>
      <c r="BU126" s="9" t="s">
        <v>1427</v>
      </c>
      <c r="BV126" s="15">
        <v>20236520002073</v>
      </c>
      <c r="BW126" s="54"/>
      <c r="BX126" s="54"/>
      <c r="BY126" s="1"/>
      <c r="BZ126" s="1"/>
      <c r="CA126" s="1"/>
      <c r="CB126" s="1"/>
      <c r="CC126" s="1"/>
      <c r="CD126" s="72">
        <v>1</v>
      </c>
      <c r="CE126" s="18">
        <v>1</v>
      </c>
      <c r="CF126" s="18" t="s">
        <v>63</v>
      </c>
      <c r="CG126" s="1" t="s">
        <v>23</v>
      </c>
      <c r="CH126" s="289">
        <f t="shared" si="16"/>
        <v>45169</v>
      </c>
      <c r="CI126" s="273" t="s">
        <v>21</v>
      </c>
      <c r="CJ126" s="112"/>
      <c r="CK126" s="112"/>
      <c r="CL126" s="112"/>
      <c r="CM126" s="112" t="s">
        <v>1437</v>
      </c>
      <c r="CN126" s="112"/>
      <c r="CO126" s="112"/>
      <c r="CP126" s="112"/>
      <c r="CQ126" s="112"/>
      <c r="CR126" s="112"/>
      <c r="CS126" s="112"/>
      <c r="CT126" s="112"/>
      <c r="CU126" s="112"/>
      <c r="CV126" s="112"/>
      <c r="CW126" s="112"/>
      <c r="CX126" s="112"/>
      <c r="CY126" s="112"/>
      <c r="CZ126" s="112"/>
      <c r="DA126" s="112"/>
      <c r="DB126" s="112"/>
      <c r="DC126" s="112"/>
      <c r="DD126" s="112"/>
      <c r="DE126" s="112"/>
      <c r="DF126" s="112"/>
      <c r="DG126" s="112"/>
      <c r="DH126" s="112"/>
      <c r="DI126" s="112"/>
      <c r="DJ126" s="112"/>
      <c r="DK126" s="112"/>
      <c r="DL126" s="112"/>
      <c r="DM126" s="112"/>
      <c r="DN126" s="112"/>
      <c r="DO126" s="112"/>
      <c r="DP126" s="112"/>
      <c r="DQ126" s="112"/>
      <c r="DR126" s="112"/>
      <c r="DS126" s="112"/>
      <c r="DT126" s="112"/>
      <c r="DU126" s="112"/>
      <c r="DV126" s="112"/>
      <c r="DW126" s="112"/>
      <c r="DX126" s="112"/>
      <c r="DY126" s="112"/>
      <c r="DZ126" s="112"/>
      <c r="EA126" s="112"/>
      <c r="EB126" s="112"/>
      <c r="EC126" s="112"/>
      <c r="ED126" s="112"/>
      <c r="EE126" s="112"/>
      <c r="EF126" s="112"/>
      <c r="EG126" s="112"/>
      <c r="EH126" s="112"/>
      <c r="EI126" s="112"/>
      <c r="EJ126" s="112"/>
      <c r="EK126" s="112"/>
      <c r="EL126" s="112"/>
      <c r="EM126" s="112"/>
      <c r="EN126" s="112"/>
      <c r="EO126" s="112"/>
      <c r="EP126" s="112"/>
      <c r="EQ126" s="112"/>
      <c r="ER126" s="112"/>
      <c r="ES126" s="79"/>
      <c r="ET126" s="79"/>
      <c r="EU126" s="79"/>
      <c r="EV126" s="79"/>
      <c r="EW126" s="79"/>
      <c r="EX126" s="79"/>
      <c r="EY126" s="79"/>
      <c r="EZ126" s="79"/>
      <c r="FA126" s="79"/>
      <c r="FB126" s="79"/>
      <c r="FC126" s="79"/>
      <c r="FD126" s="79"/>
      <c r="FE126" s="79"/>
      <c r="FF126" s="79"/>
      <c r="FG126" s="79"/>
      <c r="FH126" s="79"/>
      <c r="FI126" s="79"/>
      <c r="FJ126" s="79"/>
      <c r="FK126" s="79"/>
      <c r="FL126" s="79"/>
      <c r="FM126" s="79"/>
    </row>
    <row r="127" spans="1:169" ht="15" customHeight="1">
      <c r="A127" s="39">
        <v>125</v>
      </c>
      <c r="B127" s="40" t="s">
        <v>444</v>
      </c>
      <c r="C127" s="40" t="s">
        <v>1438</v>
      </c>
      <c r="D127" s="1">
        <v>2023</v>
      </c>
      <c r="E127" s="71">
        <v>87849</v>
      </c>
      <c r="F127" s="1" t="s">
        <v>404</v>
      </c>
      <c r="G127" s="30" t="s">
        <v>1439</v>
      </c>
      <c r="H127" s="31" t="s">
        <v>1440</v>
      </c>
      <c r="I127" s="7" t="s">
        <v>59</v>
      </c>
      <c r="J127" s="7" t="s">
        <v>407</v>
      </c>
      <c r="K127" s="2" t="s">
        <v>60</v>
      </c>
      <c r="L127" s="1" t="s">
        <v>1441</v>
      </c>
      <c r="M127" s="30" t="s">
        <v>306</v>
      </c>
      <c r="N127" s="1" t="s">
        <v>91</v>
      </c>
      <c r="O127" s="1">
        <v>2189</v>
      </c>
      <c r="P127" s="1" t="s">
        <v>61</v>
      </c>
      <c r="Q127" s="1">
        <v>57</v>
      </c>
      <c r="R127" s="1" t="s">
        <v>395</v>
      </c>
      <c r="S127" s="30">
        <v>52790801</v>
      </c>
      <c r="T127" s="30">
        <v>0</v>
      </c>
      <c r="U127" s="249" t="s">
        <v>304</v>
      </c>
      <c r="V127" s="30">
        <v>42</v>
      </c>
      <c r="W127" s="1" t="s">
        <v>62</v>
      </c>
      <c r="X127" s="1" t="s">
        <v>396</v>
      </c>
      <c r="Y127" s="30" t="s">
        <v>305</v>
      </c>
      <c r="Z127" s="30">
        <v>5459410</v>
      </c>
      <c r="AA127" s="31" t="s">
        <v>1442</v>
      </c>
      <c r="AB127" s="30" t="s">
        <v>422</v>
      </c>
      <c r="AC127" s="30" t="s">
        <v>412</v>
      </c>
      <c r="AD127" s="42" t="s">
        <v>66</v>
      </c>
      <c r="AE127" s="42" t="s">
        <v>1443</v>
      </c>
      <c r="AF127" s="43">
        <v>45361</v>
      </c>
      <c r="AG127" s="47">
        <v>1</v>
      </c>
      <c r="AH127" s="193">
        <v>15300000</v>
      </c>
      <c r="AI127" s="193">
        <f t="shared" si="15"/>
        <v>2550000</v>
      </c>
      <c r="AJ127" s="210">
        <f t="shared" si="17"/>
        <v>14166.666666666666</v>
      </c>
      <c r="AK127" s="67">
        <v>44985</v>
      </c>
      <c r="AL127" s="48">
        <v>44986</v>
      </c>
      <c r="AM127" s="289">
        <v>45169</v>
      </c>
      <c r="AN127" s="46">
        <v>6</v>
      </c>
      <c r="AO127" s="1">
        <v>180</v>
      </c>
      <c r="AP127" s="62">
        <v>414</v>
      </c>
      <c r="AQ127" s="48">
        <v>44984</v>
      </c>
      <c r="AR127" s="195">
        <v>15300000</v>
      </c>
      <c r="AS127" s="62">
        <v>535</v>
      </c>
      <c r="AT127" s="48">
        <v>44986</v>
      </c>
      <c r="AU127" s="195">
        <v>15300000</v>
      </c>
      <c r="AV127" s="49"/>
      <c r="AW127" s="49"/>
      <c r="AX127" s="49"/>
      <c r="AY127" s="50"/>
      <c r="AZ127" s="50"/>
      <c r="BA127" s="50"/>
      <c r="BB127" s="51"/>
      <c r="BC127" s="51"/>
      <c r="BD127" s="51"/>
      <c r="BE127" s="51"/>
      <c r="BF127" s="51"/>
      <c r="BG127" s="51"/>
      <c r="BH127" s="51"/>
      <c r="BI127" s="51"/>
      <c r="BJ127" s="51"/>
      <c r="BK127" s="51"/>
      <c r="BL127" s="447">
        <f t="shared" si="14"/>
        <v>15300000</v>
      </c>
      <c r="BM127" s="69"/>
      <c r="BN127" s="69"/>
      <c r="BO127" s="69"/>
      <c r="BP127" s="69"/>
      <c r="BQ127" s="52" t="s">
        <v>15</v>
      </c>
      <c r="BR127" s="52" t="s">
        <v>15</v>
      </c>
      <c r="BS127" s="52"/>
      <c r="BT127" s="52"/>
      <c r="BU127" s="9" t="s">
        <v>1444</v>
      </c>
      <c r="BV127" s="15">
        <v>20236520002103</v>
      </c>
      <c r="BW127" s="54"/>
      <c r="BX127" s="54"/>
      <c r="BY127" s="1"/>
      <c r="BZ127" s="1"/>
      <c r="CA127" s="1"/>
      <c r="CB127" s="1"/>
      <c r="CC127" s="1"/>
      <c r="CD127" s="72">
        <v>1</v>
      </c>
      <c r="CE127" s="18">
        <v>1</v>
      </c>
      <c r="CF127" s="18" t="s">
        <v>63</v>
      </c>
      <c r="CG127" s="1" t="s">
        <v>23</v>
      </c>
      <c r="CH127" s="289">
        <f t="shared" si="16"/>
        <v>45169</v>
      </c>
      <c r="CI127" s="273" t="s">
        <v>21</v>
      </c>
    </row>
    <row r="128" spans="1:169" ht="17.25" customHeight="1">
      <c r="A128" s="39">
        <v>126</v>
      </c>
      <c r="B128" s="40" t="s">
        <v>1445</v>
      </c>
      <c r="C128" s="40" t="s">
        <v>1446</v>
      </c>
      <c r="D128" s="1">
        <v>2023</v>
      </c>
      <c r="E128" s="71">
        <v>87825</v>
      </c>
      <c r="F128" s="1" t="s">
        <v>404</v>
      </c>
      <c r="G128" s="30" t="s">
        <v>1447</v>
      </c>
      <c r="H128" s="31" t="s">
        <v>1448</v>
      </c>
      <c r="I128" s="7" t="s">
        <v>59</v>
      </c>
      <c r="J128" s="7" t="s">
        <v>392</v>
      </c>
      <c r="K128" s="2" t="s">
        <v>60</v>
      </c>
      <c r="L128" s="1" t="s">
        <v>419</v>
      </c>
      <c r="M128" s="30" t="s">
        <v>1449</v>
      </c>
      <c r="N128" s="1" t="s">
        <v>166</v>
      </c>
      <c r="O128" s="1">
        <v>1851</v>
      </c>
      <c r="P128" s="1" t="s">
        <v>61</v>
      </c>
      <c r="Q128" s="1">
        <v>1</v>
      </c>
      <c r="R128" s="1" t="s">
        <v>395</v>
      </c>
      <c r="S128" s="30">
        <v>64700094</v>
      </c>
      <c r="T128" s="30">
        <v>9</v>
      </c>
      <c r="U128" s="249" t="s">
        <v>1450</v>
      </c>
      <c r="V128" s="30">
        <v>40</v>
      </c>
      <c r="W128" s="1" t="s">
        <v>62</v>
      </c>
      <c r="X128" s="1" t="s">
        <v>396</v>
      </c>
      <c r="Y128" s="30" t="s">
        <v>1451</v>
      </c>
      <c r="Z128" s="30">
        <v>3156571612</v>
      </c>
      <c r="AA128" s="31" t="s">
        <v>1452</v>
      </c>
      <c r="AB128" s="30" t="s">
        <v>518</v>
      </c>
      <c r="AC128" s="30" t="s">
        <v>399</v>
      </c>
      <c r="AD128" s="42" t="s">
        <v>66</v>
      </c>
      <c r="AE128" s="42" t="s">
        <v>1453</v>
      </c>
      <c r="AF128" s="43">
        <v>45361</v>
      </c>
      <c r="AG128" s="47">
        <v>1</v>
      </c>
      <c r="AH128" s="193">
        <v>29340000</v>
      </c>
      <c r="AI128" s="193">
        <f t="shared" si="15"/>
        <v>4890000</v>
      </c>
      <c r="AJ128" s="210">
        <f t="shared" si="17"/>
        <v>27166.666666666668</v>
      </c>
      <c r="AK128" s="67">
        <v>44985</v>
      </c>
      <c r="AL128" s="48">
        <v>44986</v>
      </c>
      <c r="AM128" s="289">
        <v>45169</v>
      </c>
      <c r="AN128" s="46">
        <v>6</v>
      </c>
      <c r="AO128" s="1">
        <v>180</v>
      </c>
      <c r="AP128" s="62">
        <v>402</v>
      </c>
      <c r="AQ128" s="48">
        <v>44972</v>
      </c>
      <c r="AR128" s="195">
        <v>29340000</v>
      </c>
      <c r="AS128" s="62">
        <v>536</v>
      </c>
      <c r="AT128" s="48">
        <v>44986</v>
      </c>
      <c r="AU128" s="195">
        <v>29340000</v>
      </c>
      <c r="AV128" s="49"/>
      <c r="AW128" s="49"/>
      <c r="AX128" s="49"/>
      <c r="AY128" s="50"/>
      <c r="AZ128" s="50"/>
      <c r="BA128" s="50"/>
      <c r="BB128" s="51"/>
      <c r="BC128" s="51"/>
      <c r="BD128" s="51"/>
      <c r="BE128" s="51"/>
      <c r="BF128" s="51"/>
      <c r="BG128" s="51"/>
      <c r="BH128" s="51"/>
      <c r="BI128" s="51"/>
      <c r="BJ128" s="51"/>
      <c r="BK128" s="51"/>
      <c r="BL128" s="447">
        <f t="shared" si="14"/>
        <v>29340000</v>
      </c>
      <c r="BM128" s="69"/>
      <c r="BN128" s="69"/>
      <c r="BO128" s="69"/>
      <c r="BP128" s="69"/>
      <c r="BQ128" s="52" t="s">
        <v>15</v>
      </c>
      <c r="BR128" s="52" t="s">
        <v>15</v>
      </c>
      <c r="BS128" s="52"/>
      <c r="BT128" s="52"/>
      <c r="BU128" s="9" t="s">
        <v>1454</v>
      </c>
      <c r="BV128" s="15">
        <v>20236520002093</v>
      </c>
      <c r="BW128" s="54"/>
      <c r="BX128" s="54"/>
      <c r="BY128" s="1"/>
      <c r="BZ128" s="1"/>
      <c r="CA128" s="1"/>
      <c r="CB128" s="1"/>
      <c r="CC128" s="1"/>
      <c r="CD128" s="72">
        <v>1</v>
      </c>
      <c r="CE128" s="18">
        <v>1</v>
      </c>
      <c r="CF128" s="18" t="s">
        <v>63</v>
      </c>
      <c r="CG128" s="1" t="s">
        <v>23</v>
      </c>
      <c r="CH128" s="289">
        <f t="shared" si="16"/>
        <v>45169</v>
      </c>
      <c r="CI128" s="273" t="s">
        <v>21</v>
      </c>
    </row>
    <row r="129" spans="1:88" ht="15" customHeight="1">
      <c r="A129" s="39">
        <v>127</v>
      </c>
      <c r="B129" s="40" t="s">
        <v>1445</v>
      </c>
      <c r="C129" s="40" t="s">
        <v>1455</v>
      </c>
      <c r="D129" s="1">
        <v>2023</v>
      </c>
      <c r="E129" s="71">
        <v>88303</v>
      </c>
      <c r="F129" s="1" t="s">
        <v>404</v>
      </c>
      <c r="G129" s="30" t="s">
        <v>1456</v>
      </c>
      <c r="H129" s="31" t="s">
        <v>1457</v>
      </c>
      <c r="I129" s="7" t="s">
        <v>59</v>
      </c>
      <c r="J129" s="7" t="s">
        <v>392</v>
      </c>
      <c r="K129" s="2" t="s">
        <v>60</v>
      </c>
      <c r="L129" s="1" t="s">
        <v>1392</v>
      </c>
      <c r="M129" s="30" t="s">
        <v>1458</v>
      </c>
      <c r="N129" s="1" t="s">
        <v>72</v>
      </c>
      <c r="O129" s="1">
        <v>2198</v>
      </c>
      <c r="P129" s="1" t="s">
        <v>61</v>
      </c>
      <c r="Q129" s="1">
        <v>57</v>
      </c>
      <c r="R129" s="1" t="s">
        <v>395</v>
      </c>
      <c r="S129" s="30">
        <v>79908787</v>
      </c>
      <c r="T129" s="30">
        <v>3</v>
      </c>
      <c r="U129" s="249" t="s">
        <v>1459</v>
      </c>
      <c r="V129" s="30">
        <v>45</v>
      </c>
      <c r="W129" s="1" t="s">
        <v>62</v>
      </c>
      <c r="X129" s="1" t="s">
        <v>431</v>
      </c>
      <c r="Y129" s="30" t="s">
        <v>1460</v>
      </c>
      <c r="Z129" s="30">
        <v>3103383755</v>
      </c>
      <c r="AA129" s="31" t="s">
        <v>1461</v>
      </c>
      <c r="AB129" s="30" t="s">
        <v>398</v>
      </c>
      <c r="AC129" s="30" t="s">
        <v>433</v>
      </c>
      <c r="AD129" s="42" t="s">
        <v>66</v>
      </c>
      <c r="AE129" s="42" t="s">
        <v>1462</v>
      </c>
      <c r="AF129" s="43">
        <v>45351</v>
      </c>
      <c r="AG129" s="47">
        <v>5</v>
      </c>
      <c r="AH129" s="193">
        <v>29340000</v>
      </c>
      <c r="AI129" s="193">
        <f t="shared" si="15"/>
        <v>4890000</v>
      </c>
      <c r="AJ129" s="210">
        <f t="shared" si="17"/>
        <v>27166.666666666668</v>
      </c>
      <c r="AK129" s="67">
        <v>44985</v>
      </c>
      <c r="AL129" s="48">
        <v>44986</v>
      </c>
      <c r="AM129" s="289">
        <v>45169</v>
      </c>
      <c r="AN129" s="46">
        <v>6</v>
      </c>
      <c r="AO129" s="1">
        <v>180</v>
      </c>
      <c r="AP129" s="62">
        <v>417</v>
      </c>
      <c r="AQ129" s="48">
        <v>44985</v>
      </c>
      <c r="AR129" s="195">
        <v>29340000</v>
      </c>
      <c r="AS129" s="62">
        <v>538</v>
      </c>
      <c r="AT129" s="48">
        <v>44986</v>
      </c>
      <c r="AU129" s="195">
        <v>29340000</v>
      </c>
      <c r="AV129" s="49"/>
      <c r="AW129" s="49"/>
      <c r="AX129" s="49"/>
      <c r="AY129" s="50"/>
      <c r="AZ129" s="50"/>
      <c r="BA129" s="50"/>
      <c r="BB129" s="51"/>
      <c r="BC129" s="51"/>
      <c r="BD129" s="51"/>
      <c r="BE129" s="51"/>
      <c r="BF129" s="51"/>
      <c r="BG129" s="51"/>
      <c r="BH129" s="51"/>
      <c r="BI129" s="51"/>
      <c r="BJ129" s="51"/>
      <c r="BK129" s="51"/>
      <c r="BL129" s="447">
        <f t="shared" si="14"/>
        <v>29340000</v>
      </c>
      <c r="BM129" s="69"/>
      <c r="BN129" s="69"/>
      <c r="BO129" s="69"/>
      <c r="BP129" s="69"/>
      <c r="BQ129" s="52" t="s">
        <v>15</v>
      </c>
      <c r="BR129" s="52" t="s">
        <v>15</v>
      </c>
      <c r="BS129" s="52"/>
      <c r="BT129" s="52"/>
      <c r="BU129" s="9" t="s">
        <v>1427</v>
      </c>
      <c r="BV129" s="15">
        <v>20236520002073</v>
      </c>
      <c r="BW129" s="54"/>
      <c r="BX129" s="54"/>
      <c r="BY129" s="1"/>
      <c r="BZ129" s="1"/>
      <c r="CA129" s="1"/>
      <c r="CB129" s="1"/>
      <c r="CC129" s="1"/>
      <c r="CD129" s="72">
        <v>1</v>
      </c>
      <c r="CE129" s="18">
        <v>1</v>
      </c>
      <c r="CF129" s="18" t="s">
        <v>63</v>
      </c>
      <c r="CG129" s="1" t="s">
        <v>23</v>
      </c>
      <c r="CH129" s="289">
        <f t="shared" si="16"/>
        <v>45169</v>
      </c>
      <c r="CI129" s="273" t="s">
        <v>21</v>
      </c>
    </row>
    <row r="130" spans="1:88" ht="19.5" customHeight="1">
      <c r="A130" s="39">
        <v>128</v>
      </c>
      <c r="B130" s="40" t="s">
        <v>1445</v>
      </c>
      <c r="C130" s="40" t="s">
        <v>1463</v>
      </c>
      <c r="D130" s="1">
        <v>2023</v>
      </c>
      <c r="E130" s="71">
        <v>87845</v>
      </c>
      <c r="F130" s="1" t="s">
        <v>404</v>
      </c>
      <c r="G130" s="30" t="s">
        <v>1464</v>
      </c>
      <c r="H130" s="31" t="s">
        <v>1465</v>
      </c>
      <c r="I130" s="7" t="s">
        <v>59</v>
      </c>
      <c r="J130" s="7" t="s">
        <v>407</v>
      </c>
      <c r="K130" s="2" t="s">
        <v>60</v>
      </c>
      <c r="L130" s="1" t="s">
        <v>1007</v>
      </c>
      <c r="M130" s="30" t="s">
        <v>1028</v>
      </c>
      <c r="N130" s="1" t="s">
        <v>91</v>
      </c>
      <c r="O130" s="1">
        <v>2189</v>
      </c>
      <c r="P130" s="1" t="s">
        <v>61</v>
      </c>
      <c r="Q130" s="1">
        <v>57</v>
      </c>
      <c r="R130" s="1" t="s">
        <v>395</v>
      </c>
      <c r="S130" s="30">
        <v>1074132829</v>
      </c>
      <c r="T130" s="30">
        <v>5</v>
      </c>
      <c r="U130" s="249" t="s">
        <v>1466</v>
      </c>
      <c r="V130" s="30">
        <v>31</v>
      </c>
      <c r="W130" s="1" t="s">
        <v>62</v>
      </c>
      <c r="X130" s="1" t="s">
        <v>431</v>
      </c>
      <c r="Y130" s="30" t="s">
        <v>1467</v>
      </c>
      <c r="Z130" s="30">
        <v>3214239220</v>
      </c>
      <c r="AA130" s="31" t="s">
        <v>1468</v>
      </c>
      <c r="AB130" s="30" t="s">
        <v>1469</v>
      </c>
      <c r="AC130" s="30" t="s">
        <v>399</v>
      </c>
      <c r="AD130" s="42" t="s">
        <v>117</v>
      </c>
      <c r="AE130" s="42" t="s">
        <v>1470</v>
      </c>
      <c r="AF130" s="43">
        <v>45351</v>
      </c>
      <c r="AG130" s="47">
        <v>5</v>
      </c>
      <c r="AH130" s="193">
        <v>15300000</v>
      </c>
      <c r="AI130" s="193">
        <f t="shared" si="15"/>
        <v>2550000</v>
      </c>
      <c r="AJ130" s="210">
        <f t="shared" si="17"/>
        <v>14166.666666666666</v>
      </c>
      <c r="AK130" s="67">
        <v>44985</v>
      </c>
      <c r="AL130" s="48">
        <v>44986</v>
      </c>
      <c r="AM130" s="289">
        <v>45169</v>
      </c>
      <c r="AN130" s="46">
        <v>6</v>
      </c>
      <c r="AO130" s="1">
        <v>180</v>
      </c>
      <c r="AP130" s="62">
        <v>416</v>
      </c>
      <c r="AQ130" s="48">
        <v>44985</v>
      </c>
      <c r="AR130" s="195">
        <v>30600000</v>
      </c>
      <c r="AS130" s="62">
        <v>537</v>
      </c>
      <c r="AT130" s="48">
        <v>44986</v>
      </c>
      <c r="AU130" s="195">
        <v>15300000</v>
      </c>
      <c r="AV130" s="49"/>
      <c r="AW130" s="49"/>
      <c r="AX130" s="49"/>
      <c r="AY130" s="50"/>
      <c r="AZ130" s="50"/>
      <c r="BA130" s="50"/>
      <c r="BB130" s="51"/>
      <c r="BC130" s="51"/>
      <c r="BD130" s="51"/>
      <c r="BE130" s="51"/>
      <c r="BF130" s="51"/>
      <c r="BG130" s="51"/>
      <c r="BH130" s="51"/>
      <c r="BI130" s="51"/>
      <c r="BJ130" s="51"/>
      <c r="BK130" s="51"/>
      <c r="BL130" s="447">
        <f t="shared" si="14"/>
        <v>15300000</v>
      </c>
      <c r="BM130" s="69"/>
      <c r="BN130" s="69"/>
      <c r="BO130" s="69"/>
      <c r="BP130" s="69"/>
      <c r="BQ130" s="52" t="s">
        <v>15</v>
      </c>
      <c r="BR130" s="52" t="s">
        <v>15</v>
      </c>
      <c r="BS130" s="52"/>
      <c r="BT130" s="52"/>
      <c r="BU130" s="9" t="s">
        <v>1471</v>
      </c>
      <c r="BV130" s="15">
        <v>20236520002083</v>
      </c>
      <c r="BW130" s="54"/>
      <c r="BX130" s="54"/>
      <c r="BY130" s="1"/>
      <c r="BZ130" s="1"/>
      <c r="CA130" s="1"/>
      <c r="CB130" s="1"/>
      <c r="CC130" s="1"/>
      <c r="CD130" s="72">
        <v>1</v>
      </c>
      <c r="CE130" s="18">
        <v>1</v>
      </c>
      <c r="CF130" s="18" t="s">
        <v>23</v>
      </c>
      <c r="CG130" s="1" t="s">
        <v>23</v>
      </c>
      <c r="CH130" s="289">
        <f t="shared" si="16"/>
        <v>45169</v>
      </c>
      <c r="CI130" s="273" t="s">
        <v>21</v>
      </c>
      <c r="CJ130" s="291" t="s">
        <v>314</v>
      </c>
    </row>
    <row r="131" spans="1:88" ht="16.5" customHeight="1">
      <c r="A131" s="39">
        <v>129</v>
      </c>
      <c r="B131" s="40" t="s">
        <v>444</v>
      </c>
      <c r="C131" s="40" t="s">
        <v>1472</v>
      </c>
      <c r="D131" s="1">
        <v>2023</v>
      </c>
      <c r="E131" s="71">
        <v>88304</v>
      </c>
      <c r="F131" s="1" t="s">
        <v>404</v>
      </c>
      <c r="G131" s="30" t="s">
        <v>1473</v>
      </c>
      <c r="H131" s="31" t="s">
        <v>1474</v>
      </c>
      <c r="I131" s="7" t="s">
        <v>59</v>
      </c>
      <c r="J131" s="7" t="s">
        <v>407</v>
      </c>
      <c r="K131" s="2" t="s">
        <v>60</v>
      </c>
      <c r="L131" s="1" t="s">
        <v>1228</v>
      </c>
      <c r="M131" s="30" t="s">
        <v>24</v>
      </c>
      <c r="N131" s="1" t="s">
        <v>72</v>
      </c>
      <c r="O131" s="1">
        <v>2198</v>
      </c>
      <c r="P131" s="1" t="s">
        <v>61</v>
      </c>
      <c r="Q131" s="1">
        <v>57</v>
      </c>
      <c r="R131" s="1" t="s">
        <v>395</v>
      </c>
      <c r="S131" s="30">
        <v>1030688011</v>
      </c>
      <c r="T131" s="30">
        <v>4</v>
      </c>
      <c r="U131" s="249" t="s">
        <v>1475</v>
      </c>
      <c r="V131" s="30">
        <v>24</v>
      </c>
      <c r="W131" s="1" t="s">
        <v>62</v>
      </c>
      <c r="X131" s="1" t="s">
        <v>396</v>
      </c>
      <c r="Y131" s="30" t="s">
        <v>1476</v>
      </c>
      <c r="Z131" s="30">
        <v>3208056023</v>
      </c>
      <c r="AA131" s="31" t="s">
        <v>1477</v>
      </c>
      <c r="AB131" s="30" t="s">
        <v>422</v>
      </c>
      <c r="AC131" s="30" t="s">
        <v>433</v>
      </c>
      <c r="AD131" s="42" t="s">
        <v>1363</v>
      </c>
      <c r="AE131" s="42" t="s">
        <v>1478</v>
      </c>
      <c r="AF131" s="43">
        <v>45371</v>
      </c>
      <c r="AG131" s="47">
        <v>1</v>
      </c>
      <c r="AH131" s="193">
        <v>11268000</v>
      </c>
      <c r="AI131" s="193">
        <f t="shared" si="15"/>
        <v>1878000</v>
      </c>
      <c r="AJ131" s="210">
        <f t="shared" si="17"/>
        <v>10433.333333333334</v>
      </c>
      <c r="AK131" s="67">
        <v>44992</v>
      </c>
      <c r="AL131" s="48">
        <v>44993</v>
      </c>
      <c r="AM131" s="289">
        <v>45176</v>
      </c>
      <c r="AN131" s="46">
        <v>6</v>
      </c>
      <c r="AO131" s="1">
        <v>180</v>
      </c>
      <c r="AP131" s="62">
        <v>419</v>
      </c>
      <c r="AQ131" s="48">
        <v>44987</v>
      </c>
      <c r="AR131" s="195">
        <v>33804000</v>
      </c>
      <c r="AS131" s="62">
        <v>554</v>
      </c>
      <c r="AT131" s="48">
        <v>44993</v>
      </c>
      <c r="AU131" s="195">
        <v>11268000</v>
      </c>
      <c r="AV131" s="49"/>
      <c r="AW131" s="49"/>
      <c r="AX131" s="49"/>
      <c r="AY131" s="50"/>
      <c r="AZ131" s="50"/>
      <c r="BA131" s="50"/>
      <c r="BB131" s="51"/>
      <c r="BC131" s="51"/>
      <c r="BD131" s="51"/>
      <c r="BE131" s="51"/>
      <c r="BF131" s="51"/>
      <c r="BG131" s="51"/>
      <c r="BH131" s="51"/>
      <c r="BI131" s="51"/>
      <c r="BJ131" s="51"/>
      <c r="BK131" s="51"/>
      <c r="BL131" s="447">
        <f t="shared" si="14"/>
        <v>11268000</v>
      </c>
      <c r="BM131" s="69"/>
      <c r="BN131" s="69"/>
      <c r="BO131" s="69"/>
      <c r="BP131" s="69"/>
      <c r="BQ131" s="52" t="s">
        <v>15</v>
      </c>
      <c r="BR131" s="52" t="s">
        <v>15</v>
      </c>
      <c r="BS131" s="52"/>
      <c r="BT131" s="52"/>
      <c r="BU131" s="9" t="s">
        <v>1479</v>
      </c>
      <c r="BV131" s="15">
        <v>20236520002433</v>
      </c>
      <c r="BW131" s="54"/>
      <c r="BX131" s="54"/>
      <c r="BY131" s="1"/>
      <c r="BZ131" s="1"/>
      <c r="CA131" s="1"/>
      <c r="CB131" s="1"/>
      <c r="CC131" s="1"/>
      <c r="CD131" s="72">
        <v>1</v>
      </c>
      <c r="CE131" s="18">
        <v>1</v>
      </c>
      <c r="CF131" s="18" t="s">
        <v>63</v>
      </c>
      <c r="CG131" s="1" t="s">
        <v>23</v>
      </c>
      <c r="CH131" s="289">
        <f t="shared" si="16"/>
        <v>45176</v>
      </c>
      <c r="CI131" s="274" t="s">
        <v>21</v>
      </c>
      <c r="CJ131" s="291" t="s">
        <v>1480</v>
      </c>
    </row>
    <row r="132" spans="1:88" ht="12" customHeight="1">
      <c r="A132" s="39">
        <v>130</v>
      </c>
      <c r="B132" s="40" t="s">
        <v>1302</v>
      </c>
      <c r="C132" s="40" t="s">
        <v>1481</v>
      </c>
      <c r="D132" s="1">
        <v>2023</v>
      </c>
      <c r="E132" s="71">
        <v>87829</v>
      </c>
      <c r="F132" s="1" t="s">
        <v>404</v>
      </c>
      <c r="G132" s="30" t="s">
        <v>1482</v>
      </c>
      <c r="H132" s="31" t="s">
        <v>1483</v>
      </c>
      <c r="I132" s="7" t="s">
        <v>59</v>
      </c>
      <c r="J132" s="7" t="s">
        <v>407</v>
      </c>
      <c r="K132" s="2" t="s">
        <v>60</v>
      </c>
      <c r="L132" s="1" t="s">
        <v>1441</v>
      </c>
      <c r="M132" s="30" t="s">
        <v>306</v>
      </c>
      <c r="N132" s="1" t="s">
        <v>91</v>
      </c>
      <c r="O132" s="1">
        <v>2189</v>
      </c>
      <c r="P132" s="1" t="s">
        <v>61</v>
      </c>
      <c r="Q132" s="1">
        <v>57</v>
      </c>
      <c r="R132" s="1" t="s">
        <v>395</v>
      </c>
      <c r="S132" s="30">
        <v>1014190478</v>
      </c>
      <c r="T132" s="30">
        <v>2</v>
      </c>
      <c r="U132" s="249" t="s">
        <v>1484</v>
      </c>
      <c r="V132" s="30">
        <v>35</v>
      </c>
      <c r="W132" s="1" t="s">
        <v>62</v>
      </c>
      <c r="X132" s="1" t="s">
        <v>431</v>
      </c>
      <c r="Y132" s="30" t="s">
        <v>1485</v>
      </c>
      <c r="Z132" s="30">
        <v>3115750718</v>
      </c>
      <c r="AA132" s="31" t="s">
        <v>1486</v>
      </c>
      <c r="AB132" s="30" t="s">
        <v>422</v>
      </c>
      <c r="AC132" s="30" t="s">
        <v>412</v>
      </c>
      <c r="AD132" s="42" t="s">
        <v>66</v>
      </c>
      <c r="AE132" s="42" t="s">
        <v>1487</v>
      </c>
      <c r="AF132" s="43">
        <v>45366</v>
      </c>
      <c r="AG132" s="47">
        <v>1</v>
      </c>
      <c r="AH132" s="193">
        <v>15300000</v>
      </c>
      <c r="AI132" s="193">
        <f t="shared" si="15"/>
        <v>2550000</v>
      </c>
      <c r="AJ132" s="210">
        <f t="shared" si="17"/>
        <v>14166.666666666666</v>
      </c>
      <c r="AK132" s="67">
        <v>44995</v>
      </c>
      <c r="AL132" s="48">
        <v>44999</v>
      </c>
      <c r="AM132" s="289">
        <v>45182</v>
      </c>
      <c r="AN132" s="46">
        <v>6</v>
      </c>
      <c r="AO132" s="1">
        <v>180</v>
      </c>
      <c r="AP132" s="62">
        <v>407</v>
      </c>
      <c r="AQ132" s="48">
        <v>44977</v>
      </c>
      <c r="AR132" s="195">
        <v>30600000</v>
      </c>
      <c r="AS132" s="62">
        <v>556</v>
      </c>
      <c r="AT132" s="48">
        <v>44998</v>
      </c>
      <c r="AU132" s="195">
        <v>15300000</v>
      </c>
      <c r="AV132" s="49"/>
      <c r="AW132" s="49"/>
      <c r="AX132" s="49"/>
      <c r="AY132" s="50"/>
      <c r="AZ132" s="50"/>
      <c r="BA132" s="50"/>
      <c r="BB132" s="51"/>
      <c r="BC132" s="51"/>
      <c r="BD132" s="51"/>
      <c r="BE132" s="51"/>
      <c r="BF132" s="51"/>
      <c r="BG132" s="51"/>
      <c r="BH132" s="51"/>
      <c r="BI132" s="51"/>
      <c r="BJ132" s="51"/>
      <c r="BK132" s="51"/>
      <c r="BL132" s="447">
        <f t="shared" si="14"/>
        <v>15300000</v>
      </c>
      <c r="BM132" s="69"/>
      <c r="BN132" s="69"/>
      <c r="BO132" s="69"/>
      <c r="BP132" s="69"/>
      <c r="BQ132" s="52" t="s">
        <v>15</v>
      </c>
      <c r="BR132" s="52" t="s">
        <v>15</v>
      </c>
      <c r="BS132" s="52"/>
      <c r="BT132" s="52"/>
      <c r="BU132" s="9" t="s">
        <v>1122</v>
      </c>
      <c r="BV132" s="15" t="s">
        <v>1488</v>
      </c>
      <c r="BW132" s="54"/>
      <c r="BX132" s="54"/>
      <c r="BY132" s="1"/>
      <c r="BZ132" s="1"/>
      <c r="CA132" s="1"/>
      <c r="CB132" s="1"/>
      <c r="CC132" s="1"/>
      <c r="CD132" s="72">
        <v>1</v>
      </c>
      <c r="CE132" s="18">
        <v>1</v>
      </c>
      <c r="CF132" s="18" t="s">
        <v>63</v>
      </c>
      <c r="CG132" s="1" t="s">
        <v>23</v>
      </c>
      <c r="CH132" s="289">
        <f t="shared" si="16"/>
        <v>45182</v>
      </c>
      <c r="CI132" s="270" t="s">
        <v>1489</v>
      </c>
      <c r="CJ132" s="291" t="s">
        <v>314</v>
      </c>
    </row>
    <row r="133" spans="1:88" ht="15" customHeight="1">
      <c r="A133" s="39">
        <v>131</v>
      </c>
      <c r="B133" s="40" t="s">
        <v>444</v>
      </c>
      <c r="C133" s="40" t="s">
        <v>1490</v>
      </c>
      <c r="D133" s="1">
        <v>2023</v>
      </c>
      <c r="E133" s="71">
        <v>88635</v>
      </c>
      <c r="F133" s="1" t="s">
        <v>404</v>
      </c>
      <c r="G133" s="30" t="s">
        <v>1491</v>
      </c>
      <c r="H133" s="31" t="s">
        <v>1492</v>
      </c>
      <c r="I133" s="7" t="s">
        <v>59</v>
      </c>
      <c r="J133" s="7" t="s">
        <v>407</v>
      </c>
      <c r="K133" s="2" t="s">
        <v>60</v>
      </c>
      <c r="L133" s="1" t="s">
        <v>1493</v>
      </c>
      <c r="M133" s="30" t="s">
        <v>1494</v>
      </c>
      <c r="N133" s="1" t="s">
        <v>72</v>
      </c>
      <c r="O133" s="1">
        <v>2198</v>
      </c>
      <c r="P133" s="1" t="s">
        <v>61</v>
      </c>
      <c r="Q133" s="1">
        <v>57</v>
      </c>
      <c r="R133" s="1" t="s">
        <v>395</v>
      </c>
      <c r="S133" s="30">
        <v>1010178100</v>
      </c>
      <c r="T133" s="30">
        <v>0</v>
      </c>
      <c r="U133" s="252" t="s">
        <v>1495</v>
      </c>
      <c r="V133" s="30">
        <v>34</v>
      </c>
      <c r="W133" s="1" t="s">
        <v>62</v>
      </c>
      <c r="X133" s="1" t="s">
        <v>431</v>
      </c>
      <c r="Y133" s="30" t="s">
        <v>1496</v>
      </c>
      <c r="Z133" s="30">
        <v>3208008083</v>
      </c>
      <c r="AA133" s="31" t="s">
        <v>1497</v>
      </c>
      <c r="AB133" s="30" t="s">
        <v>398</v>
      </c>
      <c r="AC133" s="30" t="s">
        <v>433</v>
      </c>
      <c r="AD133" s="42" t="s">
        <v>1180</v>
      </c>
      <c r="AE133" s="42" t="s">
        <v>1498</v>
      </c>
      <c r="AF133" s="43">
        <v>44999</v>
      </c>
      <c r="AG133" s="47">
        <v>1</v>
      </c>
      <c r="AH133" s="193">
        <v>17100000</v>
      </c>
      <c r="AI133" s="193">
        <f t="shared" si="15"/>
        <v>2850000</v>
      </c>
      <c r="AJ133" s="210">
        <f t="shared" si="17"/>
        <v>15833.333333333334</v>
      </c>
      <c r="AK133" s="67">
        <v>44998</v>
      </c>
      <c r="AL133" s="48">
        <v>44999</v>
      </c>
      <c r="AM133" s="289">
        <v>45182</v>
      </c>
      <c r="AN133" s="46">
        <v>6</v>
      </c>
      <c r="AO133" s="1">
        <v>180</v>
      </c>
      <c r="AP133" s="62">
        <v>426</v>
      </c>
      <c r="AQ133" s="48">
        <v>44993</v>
      </c>
      <c r="AR133" s="195">
        <v>17100000</v>
      </c>
      <c r="AS133" s="62">
        <v>561</v>
      </c>
      <c r="AT133" s="48">
        <v>44999</v>
      </c>
      <c r="AU133" s="195">
        <v>17100000</v>
      </c>
      <c r="AV133" s="49"/>
      <c r="AW133" s="49"/>
      <c r="AX133" s="49"/>
      <c r="AY133" s="50">
        <v>1136884571</v>
      </c>
      <c r="AZ133" s="50" t="s">
        <v>1499</v>
      </c>
      <c r="BA133" s="56">
        <v>45135</v>
      </c>
      <c r="BB133" s="51"/>
      <c r="BC133" s="51"/>
      <c r="BD133" s="51"/>
      <c r="BE133" s="51"/>
      <c r="BF133" s="51"/>
      <c r="BG133" s="51"/>
      <c r="BH133" s="51"/>
      <c r="BI133" s="51"/>
      <c r="BJ133" s="51"/>
      <c r="BK133" s="51"/>
      <c r="BL133" s="447">
        <f t="shared" si="14"/>
        <v>17100000</v>
      </c>
      <c r="BM133" s="69"/>
      <c r="BN133" s="69"/>
      <c r="BO133" s="69"/>
      <c r="BP133" s="69"/>
      <c r="BQ133" s="52" t="s">
        <v>15</v>
      </c>
      <c r="BR133" s="52" t="s">
        <v>15</v>
      </c>
      <c r="BS133" s="52"/>
      <c r="BT133" s="52"/>
      <c r="BU133" s="9" t="s">
        <v>1500</v>
      </c>
      <c r="BV133" s="15">
        <v>20236520002653</v>
      </c>
      <c r="BW133" s="54"/>
      <c r="BX133" s="54"/>
      <c r="BY133" s="1"/>
      <c r="BZ133" s="1"/>
      <c r="CA133" s="1"/>
      <c r="CB133" s="1"/>
      <c r="CC133" s="1"/>
      <c r="CD133" s="72">
        <v>1</v>
      </c>
      <c r="CE133" s="18">
        <v>1</v>
      </c>
      <c r="CF133" s="18" t="s">
        <v>63</v>
      </c>
      <c r="CG133" s="1" t="s">
        <v>23</v>
      </c>
      <c r="CH133" s="289">
        <f t="shared" si="16"/>
        <v>45182</v>
      </c>
      <c r="CI133" s="273" t="s">
        <v>1501</v>
      </c>
    </row>
    <row r="134" spans="1:88" ht="15" customHeight="1">
      <c r="A134" s="39">
        <v>132</v>
      </c>
      <c r="B134" s="40" t="s">
        <v>692</v>
      </c>
      <c r="C134" s="40" t="s">
        <v>1502</v>
      </c>
      <c r="D134" s="1">
        <v>2023</v>
      </c>
      <c r="E134" s="71">
        <v>88711</v>
      </c>
      <c r="F134" s="1" t="s">
        <v>404</v>
      </c>
      <c r="G134" s="30" t="s">
        <v>1503</v>
      </c>
      <c r="H134" s="31" t="s">
        <v>1504</v>
      </c>
      <c r="I134" s="7" t="s">
        <v>1505</v>
      </c>
      <c r="J134" s="7" t="s">
        <v>1506</v>
      </c>
      <c r="K134" s="2" t="s">
        <v>1507</v>
      </c>
      <c r="L134" s="1" t="s">
        <v>325</v>
      </c>
      <c r="M134" s="30" t="s">
        <v>1508</v>
      </c>
      <c r="N134" s="1" t="s">
        <v>1509</v>
      </c>
      <c r="O134" s="1">
        <v>5951</v>
      </c>
      <c r="P134" s="1" t="s">
        <v>61</v>
      </c>
      <c r="Q134" s="1">
        <v>5</v>
      </c>
      <c r="R134" s="1" t="s">
        <v>1390</v>
      </c>
      <c r="S134" s="30">
        <v>9004553145</v>
      </c>
      <c r="T134" s="30" t="s">
        <v>325</v>
      </c>
      <c r="U134" s="249" t="s">
        <v>144</v>
      </c>
      <c r="V134" s="30" t="s">
        <v>325</v>
      </c>
      <c r="W134" s="1" t="s">
        <v>1392</v>
      </c>
      <c r="X134" s="30" t="s">
        <v>325</v>
      </c>
      <c r="Y134" s="30" t="s">
        <v>145</v>
      </c>
      <c r="Z134" s="30">
        <v>7314356</v>
      </c>
      <c r="AA134" s="31" t="s">
        <v>146</v>
      </c>
      <c r="AB134" s="30" t="s">
        <v>325</v>
      </c>
      <c r="AC134" s="30" t="s">
        <v>325</v>
      </c>
      <c r="AD134" s="42" t="s">
        <v>76</v>
      </c>
      <c r="AE134" s="42" t="s">
        <v>1510</v>
      </c>
      <c r="AF134" s="43">
        <v>45277</v>
      </c>
      <c r="AG134" s="47" t="s">
        <v>325</v>
      </c>
      <c r="AH134" s="193">
        <v>22276800</v>
      </c>
      <c r="AI134" s="193">
        <f t="shared" si="15"/>
        <v>2475200</v>
      </c>
      <c r="AJ134" s="210">
        <f t="shared" si="17"/>
        <v>9167.4074074074069</v>
      </c>
      <c r="AK134" s="67">
        <v>45000</v>
      </c>
      <c r="AL134" s="48">
        <v>45033</v>
      </c>
      <c r="AM134" s="289">
        <v>45307</v>
      </c>
      <c r="AN134" s="46">
        <v>9</v>
      </c>
      <c r="AO134" s="1">
        <v>270</v>
      </c>
      <c r="AP134" s="62">
        <v>422</v>
      </c>
      <c r="AQ134" s="48">
        <v>44991</v>
      </c>
      <c r="AR134" s="195">
        <v>23933542</v>
      </c>
      <c r="AS134" s="62">
        <v>565</v>
      </c>
      <c r="AT134" s="48">
        <v>45000</v>
      </c>
      <c r="AU134" s="195">
        <v>22276800</v>
      </c>
      <c r="AV134" s="49"/>
      <c r="AW134" s="49"/>
      <c r="AX134" s="49"/>
      <c r="AY134" s="50"/>
      <c r="AZ134" s="50"/>
      <c r="BA134" s="50"/>
      <c r="BB134" s="51"/>
      <c r="BC134" s="51"/>
      <c r="BD134" s="51"/>
      <c r="BE134" s="51"/>
      <c r="BF134" s="51"/>
      <c r="BG134" s="51"/>
      <c r="BH134" s="51"/>
      <c r="BI134" s="51"/>
      <c r="BJ134" s="51"/>
      <c r="BK134" s="51"/>
      <c r="BL134" s="447">
        <f t="shared" si="14"/>
        <v>22276800</v>
      </c>
      <c r="BM134" s="69"/>
      <c r="BN134" s="69"/>
      <c r="BO134" s="69"/>
      <c r="BP134" s="69"/>
      <c r="BQ134" s="52" t="s">
        <v>15</v>
      </c>
      <c r="BR134" s="52" t="s">
        <v>15</v>
      </c>
      <c r="BS134" s="52"/>
      <c r="BT134" s="52"/>
      <c r="BU134" s="9" t="s">
        <v>1511</v>
      </c>
      <c r="BV134" s="10">
        <v>20236520002753</v>
      </c>
      <c r="BW134" s="54"/>
      <c r="BX134" s="54"/>
      <c r="BY134" s="1"/>
      <c r="BZ134" s="1"/>
      <c r="CA134" s="1"/>
      <c r="CB134" s="1"/>
      <c r="CC134" s="1"/>
      <c r="CD134" s="72">
        <v>1</v>
      </c>
      <c r="CE134" s="18">
        <v>1</v>
      </c>
      <c r="CF134" s="18" t="s">
        <v>63</v>
      </c>
      <c r="CG134" s="1" t="s">
        <v>23</v>
      </c>
      <c r="CH134" s="25">
        <f t="shared" si="16"/>
        <v>45307</v>
      </c>
      <c r="CI134" s="360" t="s">
        <v>1512</v>
      </c>
    </row>
    <row r="135" spans="1:88" ht="21.75" customHeight="1">
      <c r="A135" s="39">
        <v>133</v>
      </c>
      <c r="B135" s="40" t="s">
        <v>212</v>
      </c>
      <c r="C135" s="40" t="s">
        <v>1513</v>
      </c>
      <c r="D135" s="1">
        <v>2023</v>
      </c>
      <c r="E135" s="71">
        <v>87866</v>
      </c>
      <c r="F135" s="1" t="s">
        <v>404</v>
      </c>
      <c r="G135" s="30" t="s">
        <v>1514</v>
      </c>
      <c r="H135" s="31" t="s">
        <v>1515</v>
      </c>
      <c r="I135" s="7" t="s">
        <v>245</v>
      </c>
      <c r="J135" s="7" t="s">
        <v>1516</v>
      </c>
      <c r="K135" s="2" t="s">
        <v>1388</v>
      </c>
      <c r="L135" s="1" t="s">
        <v>325</v>
      </c>
      <c r="M135" s="30" t="s">
        <v>1517</v>
      </c>
      <c r="N135" s="1" t="s">
        <v>140</v>
      </c>
      <c r="O135" s="1">
        <v>5250</v>
      </c>
      <c r="P135" s="1" t="s">
        <v>78</v>
      </c>
      <c r="Q135" s="1">
        <v>5</v>
      </c>
      <c r="R135" s="1" t="s">
        <v>1390</v>
      </c>
      <c r="S135" s="30">
        <v>860072115</v>
      </c>
      <c r="T135" s="30">
        <v>7</v>
      </c>
      <c r="U135" s="249" t="s">
        <v>1518</v>
      </c>
      <c r="V135" s="30" t="s">
        <v>325</v>
      </c>
      <c r="W135" s="1" t="s">
        <v>1392</v>
      </c>
      <c r="X135" s="30" t="s">
        <v>325</v>
      </c>
      <c r="Y135" s="30" t="s">
        <v>1519</v>
      </c>
      <c r="Z135" s="30">
        <v>4821200</v>
      </c>
      <c r="AA135" s="31" t="s">
        <v>1520</v>
      </c>
      <c r="AB135" s="30" t="s">
        <v>325</v>
      </c>
      <c r="AC135" s="30" t="s">
        <v>325</v>
      </c>
      <c r="AD135" s="42" t="s">
        <v>66</v>
      </c>
      <c r="AE135" s="42" t="s">
        <v>1521</v>
      </c>
      <c r="AF135" s="43">
        <v>45446</v>
      </c>
      <c r="AG135" s="47" t="s">
        <v>325</v>
      </c>
      <c r="AH135" s="193">
        <v>290652658</v>
      </c>
      <c r="AI135" s="193">
        <f t="shared" si="15"/>
        <v>48442109.666666664</v>
      </c>
      <c r="AJ135" s="210">
        <f t="shared" si="17"/>
        <v>269122.83148148149</v>
      </c>
      <c r="AK135" s="67">
        <v>44991</v>
      </c>
      <c r="AL135" s="48">
        <v>44991</v>
      </c>
      <c r="AM135" s="289">
        <v>45248</v>
      </c>
      <c r="AN135" s="46">
        <v>6</v>
      </c>
      <c r="AO135" s="1">
        <v>180</v>
      </c>
      <c r="AP135" s="62">
        <v>413</v>
      </c>
      <c r="AQ135" s="48">
        <v>44979</v>
      </c>
      <c r="AR135" s="195">
        <v>291037614</v>
      </c>
      <c r="AS135" s="62">
        <v>552</v>
      </c>
      <c r="AT135" s="48">
        <v>44991</v>
      </c>
      <c r="AU135" s="195">
        <v>290652658</v>
      </c>
      <c r="AV135" s="49">
        <v>2</v>
      </c>
      <c r="AW135" s="49" t="s">
        <v>1522</v>
      </c>
      <c r="AX135" s="113">
        <v>45248</v>
      </c>
      <c r="AY135" s="50"/>
      <c r="AZ135" s="50"/>
      <c r="BA135" s="50"/>
      <c r="BB135" s="51">
        <v>2</v>
      </c>
      <c r="BC135" s="306" t="s">
        <v>1523</v>
      </c>
      <c r="BD135" s="242" t="s">
        <v>1524</v>
      </c>
      <c r="BE135" s="51" t="s">
        <v>1525</v>
      </c>
      <c r="BF135" s="51" t="s">
        <v>1526</v>
      </c>
      <c r="BG135" s="242" t="s">
        <v>1527</v>
      </c>
      <c r="BH135" s="243">
        <v>14957415</v>
      </c>
      <c r="BI135" s="51">
        <v>555</v>
      </c>
      <c r="BJ135" s="242">
        <v>45174</v>
      </c>
      <c r="BK135" s="243" t="s">
        <v>1528</v>
      </c>
      <c r="BL135" s="447">
        <f>291037614+26494498+60000000</f>
        <v>377532112</v>
      </c>
      <c r="BM135" s="69"/>
      <c r="BN135" s="69"/>
      <c r="BO135" s="69"/>
      <c r="BP135" s="69"/>
      <c r="BQ135" s="52" t="s">
        <v>15</v>
      </c>
      <c r="BR135" s="52" t="s">
        <v>15</v>
      </c>
      <c r="BS135" s="52"/>
      <c r="BT135" s="52"/>
      <c r="BU135" s="9" t="s">
        <v>1529</v>
      </c>
      <c r="BV135" s="15" t="s">
        <v>1530</v>
      </c>
      <c r="BW135" s="54"/>
      <c r="BX135" s="54"/>
      <c r="BY135" s="1" t="s">
        <v>1531</v>
      </c>
      <c r="BZ135" s="1">
        <v>79577206</v>
      </c>
      <c r="CA135" s="1" t="s">
        <v>1532</v>
      </c>
      <c r="CB135" s="1" t="s">
        <v>1533</v>
      </c>
      <c r="CC135" s="1"/>
      <c r="CD135" s="72">
        <v>1</v>
      </c>
      <c r="CE135" s="18">
        <v>74</v>
      </c>
      <c r="CF135" s="18" t="s">
        <v>63</v>
      </c>
      <c r="CG135" s="1" t="s">
        <v>23</v>
      </c>
      <c r="CH135" s="289">
        <f t="shared" si="16"/>
        <v>45248</v>
      </c>
      <c r="CI135" s="278" t="s">
        <v>21</v>
      </c>
    </row>
    <row r="136" spans="1:88" ht="13.5" customHeight="1">
      <c r="A136" s="39">
        <v>134</v>
      </c>
      <c r="B136" s="40" t="s">
        <v>1302</v>
      </c>
      <c r="C136" s="40" t="s">
        <v>1534</v>
      </c>
      <c r="D136" s="1">
        <v>2023</v>
      </c>
      <c r="E136" s="71">
        <v>88108</v>
      </c>
      <c r="F136" s="1" t="s">
        <v>404</v>
      </c>
      <c r="G136" s="30" t="s">
        <v>1535</v>
      </c>
      <c r="H136" s="31" t="s">
        <v>1536</v>
      </c>
      <c r="I136" s="7" t="s">
        <v>59</v>
      </c>
      <c r="J136" s="7" t="s">
        <v>407</v>
      </c>
      <c r="K136" s="2" t="s">
        <v>60</v>
      </c>
      <c r="L136" s="1" t="s">
        <v>1537</v>
      </c>
      <c r="M136" s="30" t="s">
        <v>1538</v>
      </c>
      <c r="N136" s="1" t="s">
        <v>142</v>
      </c>
      <c r="O136" s="1">
        <v>2201</v>
      </c>
      <c r="P136" s="1" t="s">
        <v>61</v>
      </c>
      <c r="Q136" s="1">
        <v>21</v>
      </c>
      <c r="R136" s="1" t="s">
        <v>395</v>
      </c>
      <c r="S136" s="30">
        <v>80220299</v>
      </c>
      <c r="T136" s="30">
        <v>1</v>
      </c>
      <c r="U136" s="249" t="s">
        <v>1539</v>
      </c>
      <c r="V136" s="30">
        <v>41</v>
      </c>
      <c r="W136" s="1" t="s">
        <v>62</v>
      </c>
      <c r="X136" s="1" t="s">
        <v>431</v>
      </c>
      <c r="Y136" s="30" t="s">
        <v>1540</v>
      </c>
      <c r="Z136" s="30">
        <v>3123024283</v>
      </c>
      <c r="AA136" s="31" t="s">
        <v>1541</v>
      </c>
      <c r="AB136" s="30" t="s">
        <v>398</v>
      </c>
      <c r="AC136" s="30" t="s">
        <v>433</v>
      </c>
      <c r="AD136" s="42" t="s">
        <v>66</v>
      </c>
      <c r="AE136" s="42" t="s">
        <v>1542</v>
      </c>
      <c r="AF136" s="43">
        <v>45184</v>
      </c>
      <c r="AG136" s="47">
        <v>1</v>
      </c>
      <c r="AH136" s="193">
        <v>15300000</v>
      </c>
      <c r="AI136" s="193">
        <f t="shared" si="15"/>
        <v>2550000</v>
      </c>
      <c r="AJ136" s="210">
        <f t="shared" si="17"/>
        <v>14166.666666666666</v>
      </c>
      <c r="AK136" s="67">
        <v>44994</v>
      </c>
      <c r="AL136" s="48">
        <v>44995</v>
      </c>
      <c r="AM136" s="289">
        <v>45178</v>
      </c>
      <c r="AN136" s="46">
        <v>6</v>
      </c>
      <c r="AO136" s="1">
        <v>180</v>
      </c>
      <c r="AP136" s="62">
        <v>418</v>
      </c>
      <c r="AQ136" s="48">
        <v>44987</v>
      </c>
      <c r="AR136" s="195">
        <v>15300000</v>
      </c>
      <c r="AS136" s="62">
        <v>555</v>
      </c>
      <c r="AT136" s="48">
        <v>44986</v>
      </c>
      <c r="AU136" s="195">
        <v>15300000</v>
      </c>
      <c r="AV136" s="49"/>
      <c r="AW136" s="49"/>
      <c r="AX136" s="49"/>
      <c r="AY136" s="50"/>
      <c r="AZ136" s="50"/>
      <c r="BA136" s="50"/>
      <c r="BB136" s="51"/>
      <c r="BC136" s="51"/>
      <c r="BD136" s="51"/>
      <c r="BE136" s="51"/>
      <c r="BF136" s="51"/>
      <c r="BG136" s="51"/>
      <c r="BH136" s="51"/>
      <c r="BI136" s="51"/>
      <c r="BJ136" s="51"/>
      <c r="BK136" s="51"/>
      <c r="BL136" s="447">
        <f>AH136+BC136</f>
        <v>15300000</v>
      </c>
      <c r="BM136" s="69"/>
      <c r="BN136" s="69"/>
      <c r="BO136" s="69"/>
      <c r="BP136" s="69"/>
      <c r="BQ136" s="52" t="s">
        <v>15</v>
      </c>
      <c r="BR136" s="52" t="s">
        <v>15</v>
      </c>
      <c r="BS136" s="52"/>
      <c r="BT136" s="52"/>
      <c r="BU136" s="12" t="s">
        <v>1543</v>
      </c>
      <c r="BV136" s="15" t="s">
        <v>1544</v>
      </c>
      <c r="BW136" s="54"/>
      <c r="BX136" s="54"/>
      <c r="BY136" s="1"/>
      <c r="BZ136" s="1"/>
      <c r="CA136" s="1"/>
      <c r="CB136" s="1"/>
      <c r="CC136" s="1"/>
      <c r="CD136" s="72">
        <v>1</v>
      </c>
      <c r="CE136" s="18">
        <v>1</v>
      </c>
      <c r="CF136" s="18" t="s">
        <v>63</v>
      </c>
      <c r="CG136" s="1" t="s">
        <v>23</v>
      </c>
      <c r="CH136" s="289">
        <f t="shared" si="16"/>
        <v>45178</v>
      </c>
      <c r="CI136" s="270" t="s">
        <v>1545</v>
      </c>
    </row>
    <row r="137" spans="1:88" ht="17.25" customHeight="1">
      <c r="A137" s="39">
        <v>135</v>
      </c>
      <c r="B137" s="40" t="s">
        <v>1302</v>
      </c>
      <c r="C137" s="40" t="s">
        <v>1546</v>
      </c>
      <c r="D137" s="1">
        <v>2023</v>
      </c>
      <c r="E137" s="71">
        <v>87829</v>
      </c>
      <c r="F137" s="1" t="s">
        <v>404</v>
      </c>
      <c r="G137" s="30" t="s">
        <v>1547</v>
      </c>
      <c r="H137" s="31" t="s">
        <v>1548</v>
      </c>
      <c r="I137" s="7" t="s">
        <v>59</v>
      </c>
      <c r="J137" s="7" t="s">
        <v>407</v>
      </c>
      <c r="K137" s="2" t="s">
        <v>60</v>
      </c>
      <c r="L137" s="1" t="s">
        <v>1441</v>
      </c>
      <c r="M137" s="30" t="s">
        <v>306</v>
      </c>
      <c r="N137" s="1" t="s">
        <v>91</v>
      </c>
      <c r="O137" s="1">
        <v>2189</v>
      </c>
      <c r="P137" s="1" t="s">
        <v>61</v>
      </c>
      <c r="Q137" s="1">
        <v>57</v>
      </c>
      <c r="R137" s="1" t="s">
        <v>395</v>
      </c>
      <c r="S137" s="30">
        <v>1031175095</v>
      </c>
      <c r="T137" s="30">
        <v>4</v>
      </c>
      <c r="U137" s="249" t="s">
        <v>1549</v>
      </c>
      <c r="V137" s="30">
        <v>25</v>
      </c>
      <c r="W137" s="1" t="s">
        <v>62</v>
      </c>
      <c r="X137" s="1" t="s">
        <v>431</v>
      </c>
      <c r="Y137" s="30" t="s">
        <v>1550</v>
      </c>
      <c r="Z137" s="30">
        <v>3227120825</v>
      </c>
      <c r="AA137" s="31" t="s">
        <v>1551</v>
      </c>
      <c r="AB137" s="30" t="s">
        <v>422</v>
      </c>
      <c r="AC137" s="30" t="s">
        <v>433</v>
      </c>
      <c r="AD137" s="42" t="s">
        <v>66</v>
      </c>
      <c r="AE137" s="42" t="s">
        <v>1552</v>
      </c>
      <c r="AF137" s="43">
        <v>45376</v>
      </c>
      <c r="AG137" s="47">
        <v>5</v>
      </c>
      <c r="AH137" s="193">
        <v>15300000</v>
      </c>
      <c r="AI137" s="193">
        <f t="shared" si="15"/>
        <v>2550000</v>
      </c>
      <c r="AJ137" s="210">
        <f t="shared" si="17"/>
        <v>14166.666666666666</v>
      </c>
      <c r="AK137" s="67">
        <v>44992</v>
      </c>
      <c r="AL137" s="48">
        <v>44994</v>
      </c>
      <c r="AM137" s="289">
        <v>45177</v>
      </c>
      <c r="AN137" s="46">
        <v>6</v>
      </c>
      <c r="AO137" s="1">
        <v>180</v>
      </c>
      <c r="AP137" s="62">
        <v>407</v>
      </c>
      <c r="AQ137" s="48">
        <v>44977</v>
      </c>
      <c r="AR137" s="195">
        <v>30600000</v>
      </c>
      <c r="AS137" s="62">
        <v>553</v>
      </c>
      <c r="AT137" s="48">
        <v>44993</v>
      </c>
      <c r="AU137" s="195">
        <v>15300000</v>
      </c>
      <c r="AV137" s="49"/>
      <c r="AW137" s="49"/>
      <c r="AX137" s="49"/>
      <c r="AY137" s="50"/>
      <c r="AZ137" s="50"/>
      <c r="BA137" s="50"/>
      <c r="BB137" s="51"/>
      <c r="BC137" s="51"/>
      <c r="BD137" s="51"/>
      <c r="BE137" s="51"/>
      <c r="BF137" s="51"/>
      <c r="BG137" s="51"/>
      <c r="BH137" s="51"/>
      <c r="BI137" s="51"/>
      <c r="BJ137" s="51"/>
      <c r="BK137" s="51"/>
      <c r="BL137" s="447">
        <f>AH137+BC137</f>
        <v>15300000</v>
      </c>
      <c r="BM137" s="69"/>
      <c r="BN137" s="69"/>
      <c r="BO137" s="69"/>
      <c r="BP137" s="69"/>
      <c r="BQ137" s="52" t="s">
        <v>15</v>
      </c>
      <c r="BR137" s="52" t="s">
        <v>15</v>
      </c>
      <c r="BS137" s="52"/>
      <c r="BT137" s="52"/>
      <c r="BU137" s="12" t="s">
        <v>1122</v>
      </c>
      <c r="BV137" s="15" t="s">
        <v>1553</v>
      </c>
      <c r="BW137" s="54"/>
      <c r="BX137" s="54"/>
      <c r="BY137" s="1"/>
      <c r="BZ137" s="1"/>
      <c r="CA137" s="1"/>
      <c r="CB137" s="1"/>
      <c r="CC137" s="1"/>
      <c r="CD137" s="72">
        <v>1</v>
      </c>
      <c r="CE137" s="18">
        <v>1</v>
      </c>
      <c r="CF137" s="18" t="s">
        <v>63</v>
      </c>
      <c r="CG137" s="1" t="s">
        <v>23</v>
      </c>
      <c r="CH137" s="289">
        <f t="shared" si="16"/>
        <v>45177</v>
      </c>
      <c r="CI137" s="270" t="s">
        <v>1554</v>
      </c>
    </row>
    <row r="138" spans="1:88" ht="15.75" customHeight="1">
      <c r="A138" s="39">
        <v>136</v>
      </c>
      <c r="B138" s="40" t="s">
        <v>444</v>
      </c>
      <c r="C138" s="40" t="s">
        <v>1555</v>
      </c>
      <c r="D138" s="1">
        <v>2023</v>
      </c>
      <c r="E138" s="71">
        <v>87845</v>
      </c>
      <c r="F138" s="1" t="s">
        <v>404</v>
      </c>
      <c r="G138" s="30" t="s">
        <v>1556</v>
      </c>
      <c r="H138" s="31" t="s">
        <v>1557</v>
      </c>
      <c r="I138" s="7" t="s">
        <v>59</v>
      </c>
      <c r="J138" s="7" t="s">
        <v>407</v>
      </c>
      <c r="K138" s="2" t="s">
        <v>60</v>
      </c>
      <c r="L138" s="1" t="s">
        <v>1007</v>
      </c>
      <c r="M138" s="30" t="s">
        <v>1028</v>
      </c>
      <c r="N138" s="1" t="s">
        <v>91</v>
      </c>
      <c r="O138" s="1">
        <v>2189</v>
      </c>
      <c r="P138" s="1" t="s">
        <v>61</v>
      </c>
      <c r="Q138" s="1">
        <v>57</v>
      </c>
      <c r="R138" s="1" t="s">
        <v>395</v>
      </c>
      <c r="S138" s="30">
        <v>1192922939</v>
      </c>
      <c r="T138" s="30">
        <v>5</v>
      </c>
      <c r="U138" s="249" t="s">
        <v>1558</v>
      </c>
      <c r="V138" s="30">
        <v>23</v>
      </c>
      <c r="W138" s="1" t="s">
        <v>62</v>
      </c>
      <c r="X138" s="1" t="s">
        <v>396</v>
      </c>
      <c r="Y138" s="30" t="s">
        <v>1559</v>
      </c>
      <c r="Z138" s="30">
        <v>3135738684</v>
      </c>
      <c r="AA138" s="31" t="s">
        <v>1560</v>
      </c>
      <c r="AB138" s="30" t="s">
        <v>398</v>
      </c>
      <c r="AC138" s="30" t="s">
        <v>399</v>
      </c>
      <c r="AD138" s="42" t="s">
        <v>66</v>
      </c>
      <c r="AE138" s="42" t="s">
        <v>1561</v>
      </c>
      <c r="AF138" s="43">
        <v>45371</v>
      </c>
      <c r="AG138" s="47">
        <v>5</v>
      </c>
      <c r="AH138" s="193">
        <v>15300000</v>
      </c>
      <c r="AI138" s="193">
        <f t="shared" si="15"/>
        <v>2550000</v>
      </c>
      <c r="AJ138" s="210">
        <f t="shared" si="17"/>
        <v>14166.666666666666</v>
      </c>
      <c r="AK138" s="67">
        <v>44999</v>
      </c>
      <c r="AL138" s="48">
        <v>45001</v>
      </c>
      <c r="AM138" s="289">
        <v>45184</v>
      </c>
      <c r="AN138" s="46">
        <v>6</v>
      </c>
      <c r="AO138" s="1">
        <v>180</v>
      </c>
      <c r="AP138" s="62">
        <v>427</v>
      </c>
      <c r="AQ138" s="48">
        <v>44993</v>
      </c>
      <c r="AR138" s="195">
        <v>30600000</v>
      </c>
      <c r="AS138" s="62">
        <v>564</v>
      </c>
      <c r="AT138" s="48">
        <v>44999</v>
      </c>
      <c r="AU138" s="195">
        <v>15300000</v>
      </c>
      <c r="AV138" s="49"/>
      <c r="AW138" s="49"/>
      <c r="AX138" s="49"/>
      <c r="AY138" s="50">
        <v>1192925074</v>
      </c>
      <c r="AZ138" s="50" t="s">
        <v>1562</v>
      </c>
      <c r="BA138" s="56">
        <v>45175</v>
      </c>
      <c r="BB138" s="51"/>
      <c r="BC138" s="51"/>
      <c r="BD138" s="51"/>
      <c r="BE138" s="51"/>
      <c r="BF138" s="51"/>
      <c r="BG138" s="51"/>
      <c r="BH138" s="51"/>
      <c r="BI138" s="51"/>
      <c r="BJ138" s="51"/>
      <c r="BK138" s="51"/>
      <c r="BL138" s="447">
        <f>AH138+BC138</f>
        <v>15300000</v>
      </c>
      <c r="BM138" s="69"/>
      <c r="BN138" s="69"/>
      <c r="BO138" s="69"/>
      <c r="BP138" s="69"/>
      <c r="BQ138" s="52" t="s">
        <v>15</v>
      </c>
      <c r="BR138" s="52" t="s">
        <v>15</v>
      </c>
      <c r="BS138" s="52"/>
      <c r="BT138" s="52"/>
      <c r="BU138" s="12" t="s">
        <v>1563</v>
      </c>
      <c r="BV138" s="15" t="s">
        <v>1564</v>
      </c>
      <c r="BW138" s="54"/>
      <c r="BX138" s="54"/>
      <c r="BY138" s="1"/>
      <c r="BZ138" s="1"/>
      <c r="CA138" s="1"/>
      <c r="CB138" s="1"/>
      <c r="CC138" s="1"/>
      <c r="CD138" s="72">
        <v>1</v>
      </c>
      <c r="CE138" s="18">
        <v>1</v>
      </c>
      <c r="CF138" s="18" t="s">
        <v>63</v>
      </c>
      <c r="CG138" s="1" t="s">
        <v>23</v>
      </c>
      <c r="CH138" s="289">
        <f t="shared" si="16"/>
        <v>45184</v>
      </c>
      <c r="CI138" s="270" t="s">
        <v>1565</v>
      </c>
    </row>
    <row r="139" spans="1:88" ht="19.5" customHeight="1">
      <c r="A139" s="39">
        <v>137</v>
      </c>
      <c r="B139" s="40" t="s">
        <v>444</v>
      </c>
      <c r="C139" s="40" t="s">
        <v>1566</v>
      </c>
      <c r="D139" s="1">
        <v>2023</v>
      </c>
      <c r="E139" s="71">
        <v>88706</v>
      </c>
      <c r="F139" s="1" t="s">
        <v>404</v>
      </c>
      <c r="G139" s="30" t="s">
        <v>1567</v>
      </c>
      <c r="H139" s="31" t="s">
        <v>1568</v>
      </c>
      <c r="I139" s="7" t="s">
        <v>1569</v>
      </c>
      <c r="J139" s="2" t="s">
        <v>141</v>
      </c>
      <c r="K139" s="2" t="s">
        <v>1388</v>
      </c>
      <c r="L139" s="1" t="s">
        <v>325</v>
      </c>
      <c r="M139" s="30" t="s">
        <v>1570</v>
      </c>
      <c r="N139" s="1" t="s">
        <v>1571</v>
      </c>
      <c r="O139" s="1">
        <v>4102</v>
      </c>
      <c r="P139" s="1" t="s">
        <v>61</v>
      </c>
      <c r="Q139" s="1">
        <v>7</v>
      </c>
      <c r="R139" s="1" t="s">
        <v>1390</v>
      </c>
      <c r="S139" s="30">
        <v>800250589</v>
      </c>
      <c r="T139" s="30" t="s">
        <v>325</v>
      </c>
      <c r="U139" s="249" t="s">
        <v>1572</v>
      </c>
      <c r="V139" s="30" t="s">
        <v>325</v>
      </c>
      <c r="W139" s="1" t="s">
        <v>1392</v>
      </c>
      <c r="X139" s="30" t="s">
        <v>325</v>
      </c>
      <c r="Y139" s="30" t="s">
        <v>1573</v>
      </c>
      <c r="Z139" s="30">
        <v>3132010290</v>
      </c>
      <c r="AA139" s="31" t="s">
        <v>1574</v>
      </c>
      <c r="AB139" s="30" t="s">
        <v>325</v>
      </c>
      <c r="AC139" s="30" t="s">
        <v>325</v>
      </c>
      <c r="AD139" s="42" t="s">
        <v>66</v>
      </c>
      <c r="AE139" s="42" t="s">
        <v>1575</v>
      </c>
      <c r="AF139" s="43">
        <v>46282</v>
      </c>
      <c r="AG139" s="30" t="s">
        <v>325</v>
      </c>
      <c r="AH139" s="193">
        <v>17000000</v>
      </c>
      <c r="AI139" s="193">
        <f t="shared" si="15"/>
        <v>2833333.3333333335</v>
      </c>
      <c r="AJ139" s="210">
        <f t="shared" si="17"/>
        <v>15740.740740740741</v>
      </c>
      <c r="AK139" s="67">
        <v>45002</v>
      </c>
      <c r="AL139" s="48">
        <v>45006</v>
      </c>
      <c r="AM139" s="289">
        <v>45189</v>
      </c>
      <c r="AN139" s="46">
        <v>6</v>
      </c>
      <c r="AO139" s="1">
        <v>180</v>
      </c>
      <c r="AP139" s="62">
        <v>423</v>
      </c>
      <c r="AQ139" s="48">
        <v>44991</v>
      </c>
      <c r="AR139" s="195">
        <v>17000000</v>
      </c>
      <c r="AS139" s="62">
        <v>569</v>
      </c>
      <c r="AT139" s="48">
        <v>45002</v>
      </c>
      <c r="AU139" s="195">
        <v>17000000</v>
      </c>
      <c r="AV139" s="49"/>
      <c r="AW139" s="49"/>
      <c r="AX139" s="49"/>
      <c r="AY139" s="50"/>
      <c r="AZ139" s="50"/>
      <c r="BA139" s="50"/>
      <c r="BB139" s="51"/>
      <c r="BC139" s="51"/>
      <c r="BD139" s="51"/>
      <c r="BE139" s="51"/>
      <c r="BF139" s="51"/>
      <c r="BG139" s="51"/>
      <c r="BH139" s="51"/>
      <c r="BI139" s="51"/>
      <c r="BJ139" s="51"/>
      <c r="BK139" s="51"/>
      <c r="BL139" s="447">
        <f>AH139+BC139</f>
        <v>17000000</v>
      </c>
      <c r="BM139" s="69"/>
      <c r="BN139" s="69"/>
      <c r="BO139" s="69"/>
      <c r="BP139" s="69"/>
      <c r="BQ139" s="52" t="s">
        <v>15</v>
      </c>
      <c r="BR139" s="52" t="s">
        <v>15</v>
      </c>
      <c r="BS139" s="52"/>
      <c r="BT139" s="52"/>
      <c r="BU139" s="12" t="s">
        <v>1576</v>
      </c>
      <c r="BV139" s="15" t="s">
        <v>1577</v>
      </c>
      <c r="BW139" s="54"/>
      <c r="BX139" s="54"/>
      <c r="BY139" s="1"/>
      <c r="BZ139" s="1"/>
      <c r="CA139" s="1"/>
      <c r="CB139" s="1"/>
      <c r="CC139" s="1"/>
      <c r="CD139" s="72">
        <v>1</v>
      </c>
      <c r="CE139" s="18">
        <v>3</v>
      </c>
      <c r="CF139" s="18" t="s">
        <v>63</v>
      </c>
      <c r="CG139" s="1" t="s">
        <v>23</v>
      </c>
      <c r="CH139" s="289">
        <v>45189</v>
      </c>
      <c r="CI139" s="340" t="s">
        <v>1578</v>
      </c>
    </row>
    <row r="140" spans="1:88" ht="15.75" customHeight="1">
      <c r="A140" s="39">
        <v>138</v>
      </c>
      <c r="B140" s="40" t="s">
        <v>1579</v>
      </c>
      <c r="C140" s="40" t="s">
        <v>1580</v>
      </c>
      <c r="D140" s="1">
        <v>2023</v>
      </c>
      <c r="E140" s="71">
        <v>88742</v>
      </c>
      <c r="F140" s="1" t="s">
        <v>404</v>
      </c>
      <c r="G140" s="30" t="s">
        <v>1581</v>
      </c>
      <c r="H140" s="31" t="s">
        <v>1582</v>
      </c>
      <c r="I140" s="7" t="s">
        <v>59</v>
      </c>
      <c r="J140" s="7" t="s">
        <v>392</v>
      </c>
      <c r="K140" s="2" t="s">
        <v>60</v>
      </c>
      <c r="L140" s="1" t="s">
        <v>1037</v>
      </c>
      <c r="M140" s="30" t="s">
        <v>1583</v>
      </c>
      <c r="N140" s="1" t="s">
        <v>1584</v>
      </c>
      <c r="O140" s="1">
        <v>2198</v>
      </c>
      <c r="P140" s="1" t="s">
        <v>61</v>
      </c>
      <c r="Q140" s="1">
        <v>57</v>
      </c>
      <c r="R140" s="1" t="s">
        <v>395</v>
      </c>
      <c r="S140" s="30">
        <v>1032486522</v>
      </c>
      <c r="T140" s="30">
        <v>6</v>
      </c>
      <c r="U140" s="249" t="s">
        <v>1585</v>
      </c>
      <c r="V140" s="30">
        <v>26</v>
      </c>
      <c r="W140" s="1" t="s">
        <v>62</v>
      </c>
      <c r="X140" s="1" t="s">
        <v>431</v>
      </c>
      <c r="Y140" s="30" t="s">
        <v>1586</v>
      </c>
      <c r="Z140" s="30">
        <v>3124694463</v>
      </c>
      <c r="AA140" s="31" t="s">
        <v>1587</v>
      </c>
      <c r="AB140" s="30" t="s">
        <v>1588</v>
      </c>
      <c r="AC140" s="30" t="s">
        <v>433</v>
      </c>
      <c r="AD140" s="42" t="s">
        <v>1039</v>
      </c>
      <c r="AE140" s="42" t="s">
        <v>1589</v>
      </c>
      <c r="AF140" s="43">
        <v>45374</v>
      </c>
      <c r="AG140" s="47">
        <v>1</v>
      </c>
      <c r="AH140" s="193">
        <v>27090000</v>
      </c>
      <c r="AI140" s="193">
        <f t="shared" si="15"/>
        <v>4515000</v>
      </c>
      <c r="AJ140" s="210">
        <f t="shared" si="17"/>
        <v>25083.333333333332</v>
      </c>
      <c r="AK140" s="67">
        <v>45006</v>
      </c>
      <c r="AL140" s="48">
        <v>45013</v>
      </c>
      <c r="AM140" s="289">
        <v>45196</v>
      </c>
      <c r="AN140" s="46">
        <v>6</v>
      </c>
      <c r="AO140" s="1">
        <v>180</v>
      </c>
      <c r="AP140" s="62">
        <v>428</v>
      </c>
      <c r="AQ140" s="48">
        <v>44986</v>
      </c>
      <c r="AR140" s="195">
        <v>27090000</v>
      </c>
      <c r="AS140" s="62">
        <v>578</v>
      </c>
      <c r="AT140" s="48">
        <v>45013</v>
      </c>
      <c r="AU140" s="195">
        <v>27090000</v>
      </c>
      <c r="AV140" s="49"/>
      <c r="AW140" s="49"/>
      <c r="AX140" s="49"/>
      <c r="AY140" s="50"/>
      <c r="AZ140" s="50"/>
      <c r="BA140" s="50"/>
      <c r="BB140" s="51"/>
      <c r="BC140" s="51"/>
      <c r="BD140" s="51"/>
      <c r="BE140" s="51"/>
      <c r="BF140" s="51"/>
      <c r="BG140" s="51"/>
      <c r="BH140" s="51"/>
      <c r="BI140" s="51"/>
      <c r="BJ140" s="51"/>
      <c r="BK140" s="51"/>
      <c r="BL140" s="447">
        <f>AH140+BC140</f>
        <v>27090000</v>
      </c>
      <c r="BM140" s="69"/>
      <c r="BN140" s="69"/>
      <c r="BO140" s="69"/>
      <c r="BP140" s="69"/>
      <c r="BQ140" s="52" t="s">
        <v>15</v>
      </c>
      <c r="BR140" s="52" t="s">
        <v>15</v>
      </c>
      <c r="BS140" s="52" t="s">
        <v>15</v>
      </c>
      <c r="BT140" s="52"/>
      <c r="BU140" s="12" t="s">
        <v>425</v>
      </c>
      <c r="BV140" s="15">
        <v>20236520002853</v>
      </c>
      <c r="BW140" s="54"/>
      <c r="BX140" s="54"/>
      <c r="BY140" s="1"/>
      <c r="BZ140" s="1"/>
      <c r="CA140" s="1"/>
      <c r="CB140" s="1"/>
      <c r="CC140" s="1"/>
      <c r="CD140" s="72">
        <v>1</v>
      </c>
      <c r="CE140" s="18">
        <v>1</v>
      </c>
      <c r="CF140" s="334" t="s">
        <v>23</v>
      </c>
      <c r="CG140" s="1" t="s">
        <v>23</v>
      </c>
      <c r="CH140" s="289">
        <v>45133</v>
      </c>
      <c r="CI140" s="275" t="s">
        <v>1590</v>
      </c>
    </row>
    <row r="141" spans="1:88" ht="42" customHeight="1">
      <c r="A141" s="39">
        <v>139</v>
      </c>
      <c r="B141" s="40" t="s">
        <v>436</v>
      </c>
      <c r="C141" s="40" t="s">
        <v>1591</v>
      </c>
      <c r="D141" s="1">
        <v>2023</v>
      </c>
      <c r="E141" s="71">
        <v>81528</v>
      </c>
      <c r="F141" s="1" t="s">
        <v>404</v>
      </c>
      <c r="G141" s="30" t="s">
        <v>1592</v>
      </c>
      <c r="H141" s="31" t="s">
        <v>1593</v>
      </c>
      <c r="I141" s="7" t="s">
        <v>1594</v>
      </c>
      <c r="J141" s="7" t="s">
        <v>1594</v>
      </c>
      <c r="K141" s="2" t="s">
        <v>1388</v>
      </c>
      <c r="L141" s="1" t="s">
        <v>325</v>
      </c>
      <c r="M141" s="30" t="s">
        <v>1595</v>
      </c>
      <c r="N141" s="1" t="s">
        <v>1596</v>
      </c>
      <c r="O141" s="1" t="s">
        <v>1597</v>
      </c>
      <c r="P141" s="1" t="s">
        <v>78</v>
      </c>
      <c r="Q141" s="1">
        <v>3</v>
      </c>
      <c r="R141" s="1" t="s">
        <v>1390</v>
      </c>
      <c r="S141" s="30">
        <v>900427788</v>
      </c>
      <c r="T141" s="30">
        <v>3</v>
      </c>
      <c r="U141" s="249" t="s">
        <v>1598</v>
      </c>
      <c r="V141" s="30" t="s">
        <v>325</v>
      </c>
      <c r="W141" s="1" t="s">
        <v>1392</v>
      </c>
      <c r="X141" s="30" t="s">
        <v>325</v>
      </c>
      <c r="Y141" s="30" t="s">
        <v>1599</v>
      </c>
      <c r="Z141" s="30" t="s">
        <v>1600</v>
      </c>
      <c r="AA141" s="31" t="s">
        <v>1601</v>
      </c>
      <c r="AB141" s="30" t="s">
        <v>325</v>
      </c>
      <c r="AC141" s="30" t="s">
        <v>325</v>
      </c>
      <c r="AD141" s="42" t="s">
        <v>1289</v>
      </c>
      <c r="AE141" s="42" t="s">
        <v>1602</v>
      </c>
      <c r="AF141" s="43" t="s">
        <v>1603</v>
      </c>
      <c r="AG141" s="47" t="s">
        <v>325</v>
      </c>
      <c r="AH141" s="193" t="s">
        <v>1604</v>
      </c>
      <c r="AI141" s="193" t="e">
        <f t="shared" si="15"/>
        <v>#VALUE!</v>
      </c>
      <c r="AJ141" s="210" t="e">
        <f>AI141*30</f>
        <v>#VALUE!</v>
      </c>
      <c r="AK141" s="67">
        <v>45012</v>
      </c>
      <c r="AL141" s="48">
        <v>45013</v>
      </c>
      <c r="AM141" s="289">
        <v>45287</v>
      </c>
      <c r="AN141" s="46">
        <v>9</v>
      </c>
      <c r="AO141" s="1">
        <v>270</v>
      </c>
      <c r="AP141" s="62">
        <v>425</v>
      </c>
      <c r="AQ141" s="48">
        <v>44992</v>
      </c>
      <c r="AR141" s="195">
        <v>188024014</v>
      </c>
      <c r="AS141" s="62">
        <v>576</v>
      </c>
      <c r="AT141" s="48">
        <v>45013</v>
      </c>
      <c r="AU141" s="195">
        <v>187258730</v>
      </c>
      <c r="AV141" s="49">
        <v>1</v>
      </c>
      <c r="AW141" s="49">
        <v>30</v>
      </c>
      <c r="AX141" s="113">
        <v>45317</v>
      </c>
      <c r="AY141" s="50"/>
      <c r="AZ141" s="50"/>
      <c r="BA141" s="50"/>
      <c r="BB141" s="51" t="s">
        <v>1605</v>
      </c>
      <c r="BC141" s="51" t="s">
        <v>1606</v>
      </c>
      <c r="BD141" s="242">
        <v>45349</v>
      </c>
      <c r="BE141" s="51" t="s">
        <v>1607</v>
      </c>
      <c r="BF141" s="51">
        <v>477</v>
      </c>
      <c r="BG141" s="242">
        <v>45323</v>
      </c>
      <c r="BH141" s="51">
        <v>20843082</v>
      </c>
      <c r="BI141" s="51">
        <v>479</v>
      </c>
      <c r="BJ141" s="242">
        <v>45317</v>
      </c>
      <c r="BK141" s="51">
        <v>20843082</v>
      </c>
      <c r="BL141" s="447">
        <f>187258730+20843082</f>
        <v>208101812</v>
      </c>
      <c r="BM141" s="69"/>
      <c r="BN141" s="69"/>
      <c r="BO141" s="69"/>
      <c r="BP141" s="69"/>
      <c r="BQ141" s="52" t="s">
        <v>15</v>
      </c>
      <c r="BR141" s="52" t="s">
        <v>15</v>
      </c>
      <c r="BS141" s="52"/>
      <c r="BT141" s="52"/>
      <c r="BU141" s="12" t="s">
        <v>1608</v>
      </c>
      <c r="BV141" s="15" t="s">
        <v>1609</v>
      </c>
      <c r="BW141" s="54"/>
      <c r="BX141" s="54"/>
      <c r="BY141" s="1"/>
      <c r="BZ141" s="1"/>
      <c r="CA141" s="1"/>
      <c r="CB141" s="1"/>
      <c r="CC141" s="1"/>
      <c r="CD141" s="72">
        <v>1</v>
      </c>
      <c r="CE141" s="18">
        <v>3</v>
      </c>
      <c r="CF141" s="18" t="s">
        <v>63</v>
      </c>
      <c r="CG141" s="1" t="s">
        <v>23</v>
      </c>
      <c r="CH141" s="289">
        <f>AM141</f>
        <v>45287</v>
      </c>
      <c r="CI141" s="275" t="s">
        <v>21</v>
      </c>
    </row>
    <row r="142" spans="1:88" ht="53.25" customHeight="1">
      <c r="A142" s="39">
        <v>140</v>
      </c>
      <c r="B142" s="40" t="s">
        <v>968</v>
      </c>
      <c r="C142" s="40" t="s">
        <v>1610</v>
      </c>
      <c r="D142" s="1">
        <v>2023</v>
      </c>
      <c r="E142" s="40">
        <v>88804</v>
      </c>
      <c r="F142" s="1" t="s">
        <v>404</v>
      </c>
      <c r="G142" s="40" t="s">
        <v>1611</v>
      </c>
      <c r="H142" s="31" t="s">
        <v>1612</v>
      </c>
      <c r="I142" s="7" t="s">
        <v>59</v>
      </c>
      <c r="J142" s="7" t="s">
        <v>392</v>
      </c>
      <c r="K142" s="2" t="s">
        <v>60</v>
      </c>
      <c r="L142" s="40" t="s">
        <v>1613</v>
      </c>
      <c r="M142" s="40" t="s">
        <v>1614</v>
      </c>
      <c r="N142" s="40" t="s">
        <v>1615</v>
      </c>
      <c r="O142" s="40">
        <v>2198</v>
      </c>
      <c r="P142" s="1" t="s">
        <v>61</v>
      </c>
      <c r="Q142" s="40">
        <v>57</v>
      </c>
      <c r="R142" s="1" t="s">
        <v>395</v>
      </c>
      <c r="S142" s="40">
        <v>1002623651</v>
      </c>
      <c r="T142" s="40">
        <v>7</v>
      </c>
      <c r="U142" s="248" t="s">
        <v>1616</v>
      </c>
      <c r="V142" s="40">
        <v>25</v>
      </c>
      <c r="W142" s="1" t="s">
        <v>62</v>
      </c>
      <c r="X142" s="1" t="s">
        <v>396</v>
      </c>
      <c r="Y142" s="40" t="s">
        <v>1617</v>
      </c>
      <c r="Z142" s="40">
        <v>3202286553</v>
      </c>
      <c r="AA142" s="61" t="s">
        <v>1618</v>
      </c>
      <c r="AB142" s="40" t="s">
        <v>411</v>
      </c>
      <c r="AC142" s="40" t="s">
        <v>412</v>
      </c>
      <c r="AD142" s="186" t="s">
        <v>1619</v>
      </c>
      <c r="AE142" s="186" t="s">
        <v>1620</v>
      </c>
      <c r="AF142" s="187">
        <v>45427</v>
      </c>
      <c r="AG142" s="40">
        <v>1</v>
      </c>
      <c r="AH142" s="196">
        <v>29340000</v>
      </c>
      <c r="AI142" s="196">
        <f>AH142/6</f>
        <v>4890000</v>
      </c>
      <c r="AJ142" s="196">
        <f>AI142*30</f>
        <v>146700000</v>
      </c>
      <c r="AK142" s="81">
        <v>45054</v>
      </c>
      <c r="AL142" s="81">
        <v>45055</v>
      </c>
      <c r="AM142" s="290">
        <v>45291</v>
      </c>
      <c r="AN142" s="40">
        <v>6</v>
      </c>
      <c r="AO142" s="40">
        <v>180</v>
      </c>
      <c r="AP142" s="224">
        <v>447</v>
      </c>
      <c r="AQ142" s="81">
        <v>45054</v>
      </c>
      <c r="AR142" s="196">
        <v>29340000</v>
      </c>
      <c r="AS142" s="224">
        <v>602</v>
      </c>
      <c r="AT142" s="81">
        <v>45055</v>
      </c>
      <c r="AU142" s="196" t="s">
        <v>951</v>
      </c>
      <c r="AV142" s="49"/>
      <c r="AW142" s="49"/>
      <c r="AX142" s="49"/>
      <c r="AY142" s="50">
        <v>80026496</v>
      </c>
      <c r="AZ142" s="50" t="s">
        <v>1621</v>
      </c>
      <c r="BA142" s="56">
        <v>45107</v>
      </c>
      <c r="BB142" s="51"/>
      <c r="BC142" s="51"/>
      <c r="BD142" s="51"/>
      <c r="BE142" s="51"/>
      <c r="BF142" s="51"/>
      <c r="BG142" s="51"/>
      <c r="BH142" s="51"/>
      <c r="BI142" s="51"/>
      <c r="BJ142" s="51"/>
      <c r="BK142" s="51"/>
      <c r="BL142" s="447">
        <f t="shared" ref="BL142:BL153" si="18">AH142+BC142</f>
        <v>29340000</v>
      </c>
      <c r="BM142" s="69"/>
      <c r="BN142" s="69"/>
      <c r="BO142" s="69"/>
      <c r="BP142" s="69"/>
      <c r="BQ142" s="52" t="s">
        <v>15</v>
      </c>
      <c r="BR142" s="52" t="s">
        <v>15</v>
      </c>
      <c r="BS142" s="52"/>
      <c r="BT142" s="52"/>
      <c r="BU142" s="40" t="s">
        <v>1622</v>
      </c>
      <c r="BV142" s="15">
        <v>20236520004093</v>
      </c>
      <c r="BW142" s="40"/>
      <c r="BX142" s="40"/>
      <c r="BY142" s="40"/>
      <c r="BZ142" s="40"/>
      <c r="CA142" s="40"/>
      <c r="CB142" s="40"/>
      <c r="CC142" s="40"/>
      <c r="CD142" s="72">
        <v>1</v>
      </c>
      <c r="CE142" s="18">
        <v>1</v>
      </c>
      <c r="CF142" s="18" t="s">
        <v>63</v>
      </c>
      <c r="CG142" s="1" t="s">
        <v>23</v>
      </c>
      <c r="CH142" s="289">
        <v>45238</v>
      </c>
      <c r="CI142" s="272" t="s">
        <v>1623</v>
      </c>
    </row>
    <row r="143" spans="1:88" ht="20.25" customHeight="1">
      <c r="A143" s="39">
        <v>141</v>
      </c>
      <c r="B143" s="40" t="s">
        <v>188</v>
      </c>
      <c r="C143" s="40">
        <v>106867</v>
      </c>
      <c r="D143" s="1">
        <v>2023</v>
      </c>
      <c r="E143" s="71" t="s">
        <v>1624</v>
      </c>
      <c r="F143" s="1" t="s">
        <v>1625</v>
      </c>
      <c r="G143" s="40" t="s">
        <v>1626</v>
      </c>
      <c r="H143" s="31" t="s">
        <v>1627</v>
      </c>
      <c r="I143" s="7" t="s">
        <v>1628</v>
      </c>
      <c r="J143" s="7" t="s">
        <v>1628</v>
      </c>
      <c r="K143" s="2" t="s">
        <v>60</v>
      </c>
      <c r="L143" s="1" t="s">
        <v>325</v>
      </c>
      <c r="M143" s="30" t="s">
        <v>1629</v>
      </c>
      <c r="N143" s="1" t="s">
        <v>1630</v>
      </c>
      <c r="O143" s="1">
        <v>1101</v>
      </c>
      <c r="P143" s="1" t="s">
        <v>78</v>
      </c>
      <c r="Q143" s="1">
        <v>6</v>
      </c>
      <c r="R143" s="1" t="s">
        <v>1390</v>
      </c>
      <c r="S143" s="30">
        <v>900459737</v>
      </c>
      <c r="T143" s="30" t="s">
        <v>325</v>
      </c>
      <c r="U143" s="249" t="s">
        <v>1631</v>
      </c>
      <c r="V143" s="30" t="s">
        <v>325</v>
      </c>
      <c r="W143" s="1" t="s">
        <v>1392</v>
      </c>
      <c r="X143" s="30" t="s">
        <v>325</v>
      </c>
      <c r="Y143" s="30" t="s">
        <v>1632</v>
      </c>
      <c r="Z143" s="82" t="s">
        <v>1633</v>
      </c>
      <c r="AA143" s="31" t="s">
        <v>325</v>
      </c>
      <c r="AB143" s="30" t="s">
        <v>325</v>
      </c>
      <c r="AC143" s="30" t="s">
        <v>325</v>
      </c>
      <c r="AD143" s="42" t="s">
        <v>325</v>
      </c>
      <c r="AE143" s="42" t="s">
        <v>325</v>
      </c>
      <c r="AF143" s="43" t="s">
        <v>325</v>
      </c>
      <c r="AG143" s="47" t="s">
        <v>325</v>
      </c>
      <c r="AH143" s="197">
        <v>9000000</v>
      </c>
      <c r="AI143" s="193">
        <f>AH143/6</f>
        <v>1500000</v>
      </c>
      <c r="AJ143" s="210">
        <f>AI143/30</f>
        <v>50000</v>
      </c>
      <c r="AK143" s="67" t="s">
        <v>1634</v>
      </c>
      <c r="AL143" s="48" t="s">
        <v>1635</v>
      </c>
      <c r="AM143" s="25">
        <v>45196</v>
      </c>
      <c r="AN143" s="46">
        <v>6</v>
      </c>
      <c r="AO143" s="1">
        <v>180</v>
      </c>
      <c r="AP143" s="62">
        <v>430</v>
      </c>
      <c r="AQ143" s="48" t="s">
        <v>1636</v>
      </c>
      <c r="AR143" s="195">
        <v>9000000</v>
      </c>
      <c r="AS143" s="62">
        <v>577</v>
      </c>
      <c r="AT143" s="48" t="s">
        <v>1635</v>
      </c>
      <c r="AU143" s="195">
        <v>9000000</v>
      </c>
      <c r="AV143" s="49"/>
      <c r="AW143" s="49"/>
      <c r="AX143" s="49"/>
      <c r="AY143" s="50"/>
      <c r="AZ143" s="50"/>
      <c r="BA143" s="50"/>
      <c r="BB143" s="51"/>
      <c r="BC143" s="51"/>
      <c r="BD143" s="51"/>
      <c r="BE143" s="51"/>
      <c r="BF143" s="51"/>
      <c r="BG143" s="51"/>
      <c r="BH143" s="51"/>
      <c r="BI143" s="51"/>
      <c r="BJ143" s="51"/>
      <c r="BK143" s="51"/>
      <c r="BL143" s="447">
        <f t="shared" si="18"/>
        <v>9000000</v>
      </c>
      <c r="BM143" s="69"/>
      <c r="BN143" s="69"/>
      <c r="BO143" s="69"/>
      <c r="BP143" s="69"/>
      <c r="BQ143" s="52" t="s">
        <v>15</v>
      </c>
      <c r="BR143" s="52" t="s">
        <v>15</v>
      </c>
      <c r="BS143" s="52"/>
      <c r="BT143" s="52"/>
      <c r="BU143" s="12"/>
      <c r="BV143" s="15"/>
      <c r="BW143" s="54"/>
      <c r="BX143" s="54"/>
      <c r="BY143" s="1"/>
      <c r="BZ143" s="1"/>
      <c r="CA143" s="1"/>
      <c r="CB143" s="1"/>
      <c r="CC143" s="1"/>
      <c r="CD143" s="72">
        <v>1</v>
      </c>
      <c r="CE143" s="18">
        <v>1</v>
      </c>
      <c r="CF143" s="18" t="s">
        <v>63</v>
      </c>
      <c r="CG143" s="1" t="s">
        <v>23</v>
      </c>
      <c r="CH143" s="289">
        <f>AM143</f>
        <v>45196</v>
      </c>
      <c r="CI143" s="275" t="s">
        <v>321</v>
      </c>
    </row>
    <row r="144" spans="1:88" ht="27.75" customHeight="1">
      <c r="A144" s="39">
        <v>142</v>
      </c>
      <c r="B144" s="40" t="s">
        <v>968</v>
      </c>
      <c r="C144" s="40" t="s">
        <v>1637</v>
      </c>
      <c r="D144" s="1">
        <v>2023</v>
      </c>
      <c r="E144" s="71">
        <v>89197</v>
      </c>
      <c r="F144" s="1" t="s">
        <v>404</v>
      </c>
      <c r="G144" s="30" t="s">
        <v>1638</v>
      </c>
      <c r="H144" s="31" t="s">
        <v>1639</v>
      </c>
      <c r="I144" s="7" t="s">
        <v>59</v>
      </c>
      <c r="J144" s="7" t="s">
        <v>392</v>
      </c>
      <c r="K144" s="2" t="s">
        <v>60</v>
      </c>
      <c r="L144" s="1" t="s">
        <v>1640</v>
      </c>
      <c r="M144" s="30" t="s">
        <v>1641</v>
      </c>
      <c r="N144" s="1" t="s">
        <v>1642</v>
      </c>
      <c r="O144" s="1">
        <v>2186</v>
      </c>
      <c r="P144" s="1" t="s">
        <v>61</v>
      </c>
      <c r="Q144" s="1">
        <v>49</v>
      </c>
      <c r="R144" s="1" t="s">
        <v>395</v>
      </c>
      <c r="S144" s="30">
        <v>1026304491</v>
      </c>
      <c r="T144" s="30">
        <v>4</v>
      </c>
      <c r="U144" s="249" t="s">
        <v>1643</v>
      </c>
      <c r="V144" s="30">
        <v>24</v>
      </c>
      <c r="W144" s="1" t="s">
        <v>62</v>
      </c>
      <c r="X144" s="1" t="s">
        <v>396</v>
      </c>
      <c r="Y144" s="30" t="s">
        <v>1644</v>
      </c>
      <c r="Z144" s="30">
        <v>3142430837</v>
      </c>
      <c r="AA144" s="31" t="s">
        <v>1645</v>
      </c>
      <c r="AB144" s="30" t="s">
        <v>561</v>
      </c>
      <c r="AC144" s="30" t="s">
        <v>399</v>
      </c>
      <c r="AD144" s="42" t="s">
        <v>1646</v>
      </c>
      <c r="AE144" s="42" t="s">
        <v>1647</v>
      </c>
      <c r="AF144" s="43">
        <v>45392</v>
      </c>
      <c r="AG144" s="47">
        <v>1</v>
      </c>
      <c r="AH144" s="193">
        <v>27090000</v>
      </c>
      <c r="AI144" s="193">
        <v>4515000</v>
      </c>
      <c r="AJ144" s="210">
        <f>AI144*30</f>
        <v>135450000</v>
      </c>
      <c r="AK144" s="67">
        <v>45020</v>
      </c>
      <c r="AL144" s="48">
        <v>45021</v>
      </c>
      <c r="AM144" s="25">
        <v>45291</v>
      </c>
      <c r="AN144" s="46">
        <v>6</v>
      </c>
      <c r="AO144" s="1">
        <v>180</v>
      </c>
      <c r="AP144" s="62">
        <v>435</v>
      </c>
      <c r="AQ144" s="48">
        <v>45016</v>
      </c>
      <c r="AR144" s="195">
        <v>27090000</v>
      </c>
      <c r="AS144" s="62">
        <v>582</v>
      </c>
      <c r="AT144" s="48">
        <v>45020</v>
      </c>
      <c r="AU144" s="195">
        <v>27090000</v>
      </c>
      <c r="AV144" s="49"/>
      <c r="AW144" s="49"/>
      <c r="AX144" s="49"/>
      <c r="AY144" s="50"/>
      <c r="AZ144" s="50"/>
      <c r="BA144" s="50"/>
      <c r="BB144" s="51"/>
      <c r="BC144" s="51"/>
      <c r="BD144" s="51"/>
      <c r="BE144" s="51"/>
      <c r="BF144" s="51"/>
      <c r="BG144" s="51"/>
      <c r="BH144" s="51"/>
      <c r="BI144" s="51"/>
      <c r="BJ144" s="51"/>
      <c r="BK144" s="51"/>
      <c r="BL144" s="447">
        <f t="shared" si="18"/>
        <v>27090000</v>
      </c>
      <c r="BM144" s="69"/>
      <c r="BN144" s="69"/>
      <c r="BO144" s="69"/>
      <c r="BP144" s="69"/>
      <c r="BQ144" s="52" t="s">
        <v>15</v>
      </c>
      <c r="BR144" s="52" t="s">
        <v>15</v>
      </c>
      <c r="BS144" s="52"/>
      <c r="BT144" s="52"/>
      <c r="BU144" s="12" t="s">
        <v>509</v>
      </c>
      <c r="BV144" s="15" t="s">
        <v>1648</v>
      </c>
      <c r="BW144" s="54"/>
      <c r="BX144" s="54"/>
      <c r="BY144" s="1"/>
      <c r="BZ144" s="1"/>
      <c r="CA144" s="1"/>
      <c r="CB144" s="1"/>
      <c r="CC144" s="1"/>
      <c r="CD144" s="72">
        <v>1</v>
      </c>
      <c r="CE144" s="18">
        <v>1</v>
      </c>
      <c r="CF144" s="18" t="s">
        <v>63</v>
      </c>
      <c r="CG144" s="1" t="s">
        <v>23</v>
      </c>
      <c r="CH144" s="289">
        <f>AM144</f>
        <v>45291</v>
      </c>
      <c r="CI144" s="275" t="s">
        <v>21</v>
      </c>
      <c r="CJ144" s="291" t="s">
        <v>314</v>
      </c>
    </row>
    <row r="145" spans="1:88" ht="41.25" customHeight="1">
      <c r="A145" s="39">
        <v>143</v>
      </c>
      <c r="B145" s="40" t="s">
        <v>1445</v>
      </c>
      <c r="C145" s="40" t="s">
        <v>1649</v>
      </c>
      <c r="D145" s="1">
        <v>2023</v>
      </c>
      <c r="E145" s="71">
        <v>89258</v>
      </c>
      <c r="F145" s="1" t="s">
        <v>404</v>
      </c>
      <c r="G145" s="30" t="s">
        <v>1650</v>
      </c>
      <c r="H145" s="31" t="s">
        <v>1651</v>
      </c>
      <c r="I145" s="7" t="s">
        <v>1652</v>
      </c>
      <c r="J145" s="7" t="s">
        <v>1652</v>
      </c>
      <c r="K145" s="2" t="s">
        <v>1388</v>
      </c>
      <c r="L145" s="1" t="s">
        <v>325</v>
      </c>
      <c r="M145" s="30" t="s">
        <v>1653</v>
      </c>
      <c r="N145" s="1" t="s">
        <v>1654</v>
      </c>
      <c r="O145" s="1">
        <v>5701</v>
      </c>
      <c r="P145" s="1" t="s">
        <v>61</v>
      </c>
      <c r="Q145" s="1">
        <v>7</v>
      </c>
      <c r="R145" s="1" t="s">
        <v>1390</v>
      </c>
      <c r="S145" s="30">
        <v>901315138</v>
      </c>
      <c r="T145" s="30">
        <v>9</v>
      </c>
      <c r="U145" s="249" t="s">
        <v>1655</v>
      </c>
      <c r="V145" s="30" t="s">
        <v>325</v>
      </c>
      <c r="W145" s="1" t="s">
        <v>1392</v>
      </c>
      <c r="X145" s="30" t="s">
        <v>325</v>
      </c>
      <c r="Y145" s="30" t="s">
        <v>1656</v>
      </c>
      <c r="Z145" s="30">
        <v>3178882552</v>
      </c>
      <c r="AA145" s="31" t="s">
        <v>1657</v>
      </c>
      <c r="AB145" s="30" t="s">
        <v>325</v>
      </c>
      <c r="AC145" s="30" t="s">
        <v>325</v>
      </c>
      <c r="AD145" s="42" t="s">
        <v>1646</v>
      </c>
      <c r="AE145" s="42" t="s">
        <v>1658</v>
      </c>
      <c r="AF145" s="43">
        <v>45508</v>
      </c>
      <c r="AG145" s="47" t="s">
        <v>325</v>
      </c>
      <c r="AH145" s="193">
        <v>4176900</v>
      </c>
      <c r="AI145" s="193">
        <v>348075</v>
      </c>
      <c r="AJ145" s="210">
        <f>AI145*30</f>
        <v>10442250</v>
      </c>
      <c r="AK145" s="67">
        <v>45019</v>
      </c>
      <c r="AL145" s="244">
        <v>45051</v>
      </c>
      <c r="AM145" s="355">
        <v>45050</v>
      </c>
      <c r="AN145" s="46">
        <v>12</v>
      </c>
      <c r="AO145" s="1">
        <v>365</v>
      </c>
      <c r="AP145" s="62">
        <v>432</v>
      </c>
      <c r="AQ145" s="48">
        <v>45009</v>
      </c>
      <c r="AR145" s="195" t="s">
        <v>1659</v>
      </c>
      <c r="AS145" s="62">
        <v>581</v>
      </c>
      <c r="AT145" s="48">
        <v>45020</v>
      </c>
      <c r="AU145" s="195">
        <v>4176900</v>
      </c>
      <c r="AV145" s="49"/>
      <c r="AW145" s="49"/>
      <c r="AX145" s="49"/>
      <c r="AY145" s="50"/>
      <c r="AZ145" s="50"/>
      <c r="BA145" s="50"/>
      <c r="BB145" s="51"/>
      <c r="BC145" s="51"/>
      <c r="BD145" s="51"/>
      <c r="BE145" s="51"/>
      <c r="BF145" s="51"/>
      <c r="BG145" s="51"/>
      <c r="BH145" s="51"/>
      <c r="BI145" s="51"/>
      <c r="BJ145" s="51"/>
      <c r="BK145" s="51"/>
      <c r="BL145" s="447">
        <f t="shared" si="18"/>
        <v>4176900</v>
      </c>
      <c r="BM145" s="69"/>
      <c r="BN145" s="69"/>
      <c r="BO145" s="69"/>
      <c r="BP145" s="69"/>
      <c r="BQ145" s="52" t="s">
        <v>15</v>
      </c>
      <c r="BR145" s="52" t="s">
        <v>15</v>
      </c>
      <c r="BS145" s="52"/>
      <c r="BT145" s="52"/>
      <c r="BU145" s="356" t="s">
        <v>1660</v>
      </c>
      <c r="BV145" s="46" t="s">
        <v>1661</v>
      </c>
      <c r="BW145" s="54"/>
      <c r="BX145" s="54" t="s">
        <v>1662</v>
      </c>
      <c r="BY145" s="1"/>
      <c r="BZ145" s="1"/>
      <c r="CA145" s="1"/>
      <c r="CB145" s="1"/>
      <c r="CC145" s="1"/>
      <c r="CD145" s="72">
        <v>1</v>
      </c>
      <c r="CE145" s="18">
        <v>5</v>
      </c>
      <c r="CF145" s="18" t="s">
        <v>63</v>
      </c>
      <c r="CG145" s="1" t="s">
        <v>23</v>
      </c>
      <c r="CH145" s="289">
        <f>AM145</f>
        <v>45050</v>
      </c>
      <c r="CI145" s="275" t="s">
        <v>1590</v>
      </c>
    </row>
    <row r="146" spans="1:88" ht="33.75" customHeight="1">
      <c r="A146" s="39">
        <v>144</v>
      </c>
      <c r="B146" s="40" t="s">
        <v>436</v>
      </c>
      <c r="C146" s="40" t="s">
        <v>1663</v>
      </c>
      <c r="D146" s="1">
        <v>2023</v>
      </c>
      <c r="E146" s="71">
        <v>89157</v>
      </c>
      <c r="F146" s="1" t="s">
        <v>404</v>
      </c>
      <c r="G146" s="30" t="s">
        <v>1664</v>
      </c>
      <c r="H146" s="31" t="s">
        <v>1665</v>
      </c>
      <c r="I146" s="7" t="s">
        <v>1666</v>
      </c>
      <c r="J146" s="7" t="s">
        <v>1666</v>
      </c>
      <c r="K146" s="2" t="s">
        <v>1388</v>
      </c>
      <c r="L146" s="1" t="s">
        <v>325</v>
      </c>
      <c r="M146" s="30" t="s">
        <v>1667</v>
      </c>
      <c r="N146" s="1" t="s">
        <v>1668</v>
      </c>
      <c r="O146" s="1">
        <v>2190</v>
      </c>
      <c r="P146" s="1" t="s">
        <v>61</v>
      </c>
      <c r="Q146" s="1">
        <v>55</v>
      </c>
      <c r="R146" s="1" t="s">
        <v>1390</v>
      </c>
      <c r="S146" s="30">
        <v>900508201</v>
      </c>
      <c r="T146" s="30">
        <v>0</v>
      </c>
      <c r="U146" s="345" t="s">
        <v>1669</v>
      </c>
      <c r="V146" s="30" t="s">
        <v>325</v>
      </c>
      <c r="W146" s="1" t="s">
        <v>1392</v>
      </c>
      <c r="X146" s="30" t="s">
        <v>325</v>
      </c>
      <c r="Y146" s="30" t="s">
        <v>1670</v>
      </c>
      <c r="Z146" s="30">
        <v>6217902</v>
      </c>
      <c r="AA146" s="31" t="s">
        <v>1671</v>
      </c>
      <c r="AB146" s="30" t="s">
        <v>325</v>
      </c>
      <c r="AC146" s="30" t="s">
        <v>325</v>
      </c>
      <c r="AD146" s="42" t="s">
        <v>1672</v>
      </c>
      <c r="AE146" s="42" t="s">
        <v>1673</v>
      </c>
      <c r="AF146" s="43" t="s">
        <v>1674</v>
      </c>
      <c r="AG146" s="47" t="s">
        <v>325</v>
      </c>
      <c r="AH146" s="193">
        <v>300043000</v>
      </c>
      <c r="AI146" s="193">
        <f>AH146*12</f>
        <v>3600516000</v>
      </c>
      <c r="AJ146" s="210">
        <f>AI146/30</f>
        <v>120017200</v>
      </c>
      <c r="AK146" s="67">
        <v>45029</v>
      </c>
      <c r="AL146" s="48">
        <v>45033</v>
      </c>
      <c r="AM146" s="25">
        <v>45396</v>
      </c>
      <c r="AN146" s="46">
        <v>12</v>
      </c>
      <c r="AO146" s="1">
        <v>365</v>
      </c>
      <c r="AP146" s="62">
        <v>431</v>
      </c>
      <c r="AQ146" s="48">
        <v>45007</v>
      </c>
      <c r="AR146" s="195">
        <v>300043000</v>
      </c>
      <c r="AS146" s="62">
        <v>592</v>
      </c>
      <c r="AT146" s="48">
        <v>45030</v>
      </c>
      <c r="AU146" s="195">
        <v>300043000</v>
      </c>
      <c r="AV146" s="49"/>
      <c r="AW146" s="49"/>
      <c r="AX146" s="49"/>
      <c r="AY146" s="50"/>
      <c r="AZ146" s="50"/>
      <c r="BA146" s="50"/>
      <c r="BB146" s="51"/>
      <c r="BC146" s="51"/>
      <c r="BD146" s="51"/>
      <c r="BE146" s="51"/>
      <c r="BF146" s="51"/>
      <c r="BG146" s="51"/>
      <c r="BH146" s="51"/>
      <c r="BI146" s="51"/>
      <c r="BJ146" s="51"/>
      <c r="BK146" s="51"/>
      <c r="BL146" s="447">
        <f t="shared" si="18"/>
        <v>300043000</v>
      </c>
      <c r="BM146" s="69"/>
      <c r="BN146" s="69"/>
      <c r="BO146" s="69"/>
      <c r="BP146" s="69"/>
      <c r="BQ146" s="52" t="s">
        <v>15</v>
      </c>
      <c r="BR146" s="52" t="s">
        <v>15</v>
      </c>
      <c r="BS146" s="52"/>
      <c r="BT146" s="52"/>
      <c r="BU146" s="83" t="s">
        <v>1675</v>
      </c>
      <c r="BV146" s="46" t="s">
        <v>1676</v>
      </c>
      <c r="BW146" s="54"/>
      <c r="BX146" s="54"/>
      <c r="BY146" s="1"/>
      <c r="BZ146" s="1"/>
      <c r="CA146" s="1"/>
      <c r="CB146" s="1"/>
      <c r="CC146" s="1"/>
      <c r="CD146" s="72">
        <v>1</v>
      </c>
      <c r="CE146" s="18">
        <v>10</v>
      </c>
      <c r="CF146" s="18" t="s">
        <v>63</v>
      </c>
      <c r="CG146" s="18" t="s">
        <v>63</v>
      </c>
      <c r="CH146" s="85">
        <v>45657</v>
      </c>
      <c r="CI146" s="275" t="s">
        <v>21</v>
      </c>
    </row>
    <row r="147" spans="1:88" ht="38.25" customHeight="1">
      <c r="A147" s="297">
        <v>145</v>
      </c>
      <c r="B147" s="40" t="s">
        <v>444</v>
      </c>
      <c r="C147" s="40" t="s">
        <v>1677</v>
      </c>
      <c r="D147" s="1">
        <v>2023</v>
      </c>
      <c r="E147" s="71">
        <v>89606</v>
      </c>
      <c r="F147" s="1" t="s">
        <v>404</v>
      </c>
      <c r="G147" s="30" t="s">
        <v>1678</v>
      </c>
      <c r="H147" s="31" t="s">
        <v>1679</v>
      </c>
      <c r="I147" s="7" t="s">
        <v>59</v>
      </c>
      <c r="J147" s="7" t="s">
        <v>392</v>
      </c>
      <c r="K147" s="2" t="s">
        <v>60</v>
      </c>
      <c r="L147" s="1" t="s">
        <v>1680</v>
      </c>
      <c r="M147" s="30" t="s">
        <v>1681</v>
      </c>
      <c r="N147" s="1" t="s">
        <v>543</v>
      </c>
      <c r="O147" s="1">
        <v>2198</v>
      </c>
      <c r="P147" s="1" t="s">
        <v>61</v>
      </c>
      <c r="Q147" s="1">
        <v>57</v>
      </c>
      <c r="R147" s="1" t="s">
        <v>395</v>
      </c>
      <c r="S147" s="30">
        <v>1010211974</v>
      </c>
      <c r="T147" s="30">
        <v>1</v>
      </c>
      <c r="U147" s="249" t="s">
        <v>1622</v>
      </c>
      <c r="V147" s="40">
        <v>29</v>
      </c>
      <c r="W147" s="1" t="s">
        <v>62</v>
      </c>
      <c r="X147" s="1" t="s">
        <v>396</v>
      </c>
      <c r="Y147" s="30" t="s">
        <v>1682</v>
      </c>
      <c r="Z147" s="30">
        <v>3044354919</v>
      </c>
      <c r="AA147" s="31" t="s">
        <v>1683</v>
      </c>
      <c r="AB147" s="7" t="s">
        <v>411</v>
      </c>
      <c r="AC147" s="7" t="s">
        <v>399</v>
      </c>
      <c r="AD147" s="42" t="s">
        <v>1363</v>
      </c>
      <c r="AE147" s="42" t="s">
        <v>1684</v>
      </c>
      <c r="AF147" s="43">
        <v>45492</v>
      </c>
      <c r="AG147" s="47">
        <v>1</v>
      </c>
      <c r="AH147" s="193">
        <v>64135500</v>
      </c>
      <c r="AI147" s="193">
        <f>AH147/8</f>
        <v>8016937.5</v>
      </c>
      <c r="AJ147" s="210">
        <f>AI147*30</f>
        <v>240508125</v>
      </c>
      <c r="AK147" s="67">
        <v>45030</v>
      </c>
      <c r="AL147" s="48">
        <v>45033</v>
      </c>
      <c r="AM147" s="25">
        <v>45291</v>
      </c>
      <c r="AN147" s="46">
        <v>253</v>
      </c>
      <c r="AO147" s="1">
        <v>253</v>
      </c>
      <c r="AP147" s="62">
        <v>440</v>
      </c>
      <c r="AQ147" s="48">
        <v>45030</v>
      </c>
      <c r="AR147" s="195">
        <v>65910000</v>
      </c>
      <c r="AS147" s="62">
        <v>594</v>
      </c>
      <c r="AT147" s="48">
        <v>45033</v>
      </c>
      <c r="AU147" s="195" t="s">
        <v>1685</v>
      </c>
      <c r="AV147" s="49">
        <v>1</v>
      </c>
      <c r="AW147" s="49">
        <v>16</v>
      </c>
      <c r="AX147" s="113">
        <v>45306</v>
      </c>
      <c r="AY147" s="50"/>
      <c r="AZ147" s="50"/>
      <c r="BA147" s="50"/>
      <c r="BB147" s="51">
        <v>1</v>
      </c>
      <c r="BC147" s="300">
        <v>4056000</v>
      </c>
      <c r="BD147" s="242">
        <v>45289</v>
      </c>
      <c r="BE147" s="51"/>
      <c r="BF147" s="51"/>
      <c r="BG147" s="51"/>
      <c r="BH147" s="51"/>
      <c r="BI147" s="51"/>
      <c r="BJ147" s="51"/>
      <c r="BK147" s="51"/>
      <c r="BL147" s="447">
        <f t="shared" si="18"/>
        <v>68191500</v>
      </c>
      <c r="BM147" s="69"/>
      <c r="BN147" s="69"/>
      <c r="BO147" s="69"/>
      <c r="BP147" s="69"/>
      <c r="BQ147" s="52" t="s">
        <v>15</v>
      </c>
      <c r="BR147" s="52" t="s">
        <v>15</v>
      </c>
      <c r="BS147" s="52"/>
      <c r="BT147" s="52"/>
      <c r="BU147" s="83" t="s">
        <v>425</v>
      </c>
      <c r="BV147" s="46">
        <v>20236520003653</v>
      </c>
      <c r="BW147" s="54"/>
      <c r="BX147" s="54"/>
      <c r="BY147" s="1"/>
      <c r="BZ147" s="1"/>
      <c r="CA147" s="1"/>
      <c r="CB147" s="1"/>
      <c r="CC147" s="1"/>
      <c r="CD147" s="72">
        <v>1</v>
      </c>
      <c r="CE147" s="18">
        <v>1</v>
      </c>
      <c r="CF147" s="18" t="s">
        <v>63</v>
      </c>
      <c r="CG147" s="1" t="s">
        <v>23</v>
      </c>
      <c r="CH147" s="343">
        <f>AX147</f>
        <v>45306</v>
      </c>
      <c r="CI147" s="275" t="s">
        <v>21</v>
      </c>
    </row>
    <row r="148" spans="1:88" ht="33" customHeight="1">
      <c r="A148" s="39">
        <v>146</v>
      </c>
      <c r="B148" s="40" t="s">
        <v>68</v>
      </c>
      <c r="C148" s="40" t="s">
        <v>1686</v>
      </c>
      <c r="D148" s="1">
        <v>2023</v>
      </c>
      <c r="E148" s="71">
        <v>89604</v>
      </c>
      <c r="F148" s="1" t="s">
        <v>404</v>
      </c>
      <c r="G148" s="30" t="s">
        <v>1687</v>
      </c>
      <c r="H148" s="31" t="s">
        <v>1688</v>
      </c>
      <c r="I148" s="7" t="s">
        <v>59</v>
      </c>
      <c r="J148" s="7" t="s">
        <v>407</v>
      </c>
      <c r="K148" s="2" t="s">
        <v>60</v>
      </c>
      <c r="L148" s="1" t="s">
        <v>1228</v>
      </c>
      <c r="M148" s="30" t="s">
        <v>1689</v>
      </c>
      <c r="N148" s="1" t="s">
        <v>320</v>
      </c>
      <c r="O148" s="1">
        <v>2198</v>
      </c>
      <c r="P148" s="1" t="s">
        <v>61</v>
      </c>
      <c r="Q148" s="1">
        <v>57</v>
      </c>
      <c r="R148" s="1" t="s">
        <v>395</v>
      </c>
      <c r="S148" s="30">
        <v>1033772033</v>
      </c>
      <c r="T148" s="30">
        <v>6</v>
      </c>
      <c r="U148" s="249" t="s">
        <v>1690</v>
      </c>
      <c r="V148" s="30">
        <v>28</v>
      </c>
      <c r="W148" s="1" t="s">
        <v>62</v>
      </c>
      <c r="X148" s="1" t="s">
        <v>431</v>
      </c>
      <c r="Y148" s="30" t="s">
        <v>1691</v>
      </c>
      <c r="Z148" s="30">
        <v>3138037498</v>
      </c>
      <c r="AA148" s="31" t="s">
        <v>1692</v>
      </c>
      <c r="AB148" s="30" t="s">
        <v>714</v>
      </c>
      <c r="AC148" s="30" t="s">
        <v>412</v>
      </c>
      <c r="AD148" s="42" t="s">
        <v>1693</v>
      </c>
      <c r="AE148" s="42" t="s">
        <v>1694</v>
      </c>
      <c r="AF148" s="43">
        <v>45063</v>
      </c>
      <c r="AG148" s="47">
        <v>1</v>
      </c>
      <c r="AH148" s="193">
        <v>11268000</v>
      </c>
      <c r="AI148" s="193">
        <f>AH148/6</f>
        <v>1878000</v>
      </c>
      <c r="AJ148" s="210">
        <f>AI148/30</f>
        <v>62600</v>
      </c>
      <c r="AK148" s="67">
        <v>45033</v>
      </c>
      <c r="AL148" s="48">
        <v>45034</v>
      </c>
      <c r="AM148" s="25">
        <v>45216</v>
      </c>
      <c r="AN148" s="46">
        <v>6</v>
      </c>
      <c r="AO148" s="1">
        <v>180</v>
      </c>
      <c r="AP148" s="62">
        <v>441</v>
      </c>
      <c r="AQ148" s="48">
        <v>45033</v>
      </c>
      <c r="AR148" s="195">
        <v>11268000</v>
      </c>
      <c r="AS148" s="62">
        <v>595</v>
      </c>
      <c r="AT148" s="48">
        <v>45034</v>
      </c>
      <c r="AU148" s="195">
        <v>11268000</v>
      </c>
      <c r="AV148" s="49"/>
      <c r="AW148" s="49"/>
      <c r="AX148" s="49"/>
      <c r="AY148" s="50"/>
      <c r="AZ148" s="50"/>
      <c r="BA148" s="50"/>
      <c r="BB148" s="51"/>
      <c r="BC148" s="51"/>
      <c r="BD148" s="51"/>
      <c r="BE148" s="51"/>
      <c r="BF148" s="51"/>
      <c r="BG148" s="51"/>
      <c r="BH148" s="51"/>
      <c r="BI148" s="51"/>
      <c r="BJ148" s="51"/>
      <c r="BK148" s="51"/>
      <c r="BL148" s="447">
        <f t="shared" si="18"/>
        <v>11268000</v>
      </c>
      <c r="BM148" s="69"/>
      <c r="BN148" s="69"/>
      <c r="BO148" s="69"/>
      <c r="BP148" s="69"/>
      <c r="BQ148" s="52" t="s">
        <v>15</v>
      </c>
      <c r="BR148" s="52" t="s">
        <v>15</v>
      </c>
      <c r="BS148" s="52"/>
      <c r="BT148" s="52"/>
      <c r="BU148" s="83" t="s">
        <v>1695</v>
      </c>
      <c r="BV148" s="46">
        <v>20236520003663</v>
      </c>
      <c r="BW148" s="54"/>
      <c r="BX148" s="54"/>
      <c r="BY148" s="1"/>
      <c r="BZ148" s="1"/>
      <c r="CA148" s="1"/>
      <c r="CB148" s="1"/>
      <c r="CC148" s="1"/>
      <c r="CD148" s="72">
        <v>1</v>
      </c>
      <c r="CE148" s="18">
        <v>1</v>
      </c>
      <c r="CF148" s="18" t="s">
        <v>63</v>
      </c>
      <c r="CG148" s="1" t="s">
        <v>23</v>
      </c>
      <c r="CH148" s="289">
        <f t="shared" ref="CH148:CH155" si="19">AM148</f>
        <v>45216</v>
      </c>
      <c r="CI148" s="275" t="s">
        <v>1696</v>
      </c>
    </row>
    <row r="149" spans="1:88" ht="36.75" customHeight="1">
      <c r="A149" s="39">
        <v>147</v>
      </c>
      <c r="B149" s="40" t="s">
        <v>1697</v>
      </c>
      <c r="C149" s="40" t="s">
        <v>1698</v>
      </c>
      <c r="D149" s="1">
        <v>2023</v>
      </c>
      <c r="E149" s="71">
        <v>89718</v>
      </c>
      <c r="F149" s="1" t="s">
        <v>404</v>
      </c>
      <c r="G149" s="30" t="s">
        <v>1699</v>
      </c>
      <c r="H149" s="31" t="s">
        <v>1700</v>
      </c>
      <c r="I149" s="7" t="s">
        <v>59</v>
      </c>
      <c r="J149" s="7" t="s">
        <v>392</v>
      </c>
      <c r="K149" s="2" t="s">
        <v>60</v>
      </c>
      <c r="L149" s="1" t="s">
        <v>1613</v>
      </c>
      <c r="M149" s="30" t="s">
        <v>1701</v>
      </c>
      <c r="N149" s="1" t="s">
        <v>72</v>
      </c>
      <c r="O149" s="1">
        <v>2198</v>
      </c>
      <c r="P149" s="1" t="s">
        <v>61</v>
      </c>
      <c r="Q149" s="1">
        <v>57</v>
      </c>
      <c r="R149" s="1" t="s">
        <v>395</v>
      </c>
      <c r="S149" s="30">
        <v>1022965657</v>
      </c>
      <c r="T149" s="30">
        <v>0</v>
      </c>
      <c r="U149" s="249" t="s">
        <v>1702</v>
      </c>
      <c r="V149" s="30">
        <v>32</v>
      </c>
      <c r="W149" s="1" t="s">
        <v>62</v>
      </c>
      <c r="X149" s="1" t="s">
        <v>431</v>
      </c>
      <c r="Y149" s="30" t="s">
        <v>1703</v>
      </c>
      <c r="Z149" s="30">
        <v>3156702809</v>
      </c>
      <c r="AA149" s="31" t="s">
        <v>1704</v>
      </c>
      <c r="AB149" s="30" t="s">
        <v>411</v>
      </c>
      <c r="AC149" s="30" t="s">
        <v>399</v>
      </c>
      <c r="AD149" s="42" t="s">
        <v>1705</v>
      </c>
      <c r="AE149" s="42" t="s">
        <v>1706</v>
      </c>
      <c r="AF149" s="43">
        <v>45417</v>
      </c>
      <c r="AG149" s="47">
        <v>1</v>
      </c>
      <c r="AH149" s="193">
        <v>29340000</v>
      </c>
      <c r="AI149" s="193">
        <f>AH149/6</f>
        <v>4890000</v>
      </c>
      <c r="AJ149" s="210">
        <f>AI149/30</f>
        <v>163000</v>
      </c>
      <c r="AK149" s="67">
        <v>45050</v>
      </c>
      <c r="AL149" s="67">
        <v>45054</v>
      </c>
      <c r="AM149" s="25">
        <v>45234</v>
      </c>
      <c r="AN149" s="46">
        <v>6</v>
      </c>
      <c r="AO149" s="1">
        <v>180</v>
      </c>
      <c r="AP149" s="62">
        <v>444</v>
      </c>
      <c r="AQ149" s="48">
        <v>45048</v>
      </c>
      <c r="AR149" s="195">
        <v>29340000</v>
      </c>
      <c r="AS149" s="62">
        <v>600</v>
      </c>
      <c r="AT149" s="48">
        <v>45051</v>
      </c>
      <c r="AU149" s="195">
        <v>29340000</v>
      </c>
      <c r="AV149" s="49"/>
      <c r="AW149" s="49"/>
      <c r="AX149" s="49"/>
      <c r="AY149" s="50">
        <v>59831026</v>
      </c>
      <c r="AZ149" s="50" t="s">
        <v>1707</v>
      </c>
      <c r="BA149" s="56">
        <v>45132</v>
      </c>
      <c r="BB149" s="51"/>
      <c r="BC149" s="51"/>
      <c r="BD149" s="51"/>
      <c r="BE149" s="51"/>
      <c r="BF149" s="51"/>
      <c r="BG149" s="51"/>
      <c r="BH149" s="51"/>
      <c r="BI149" s="51"/>
      <c r="BJ149" s="51"/>
      <c r="BK149" s="51"/>
      <c r="BL149" s="447">
        <f t="shared" si="18"/>
        <v>29340000</v>
      </c>
      <c r="BM149" s="69"/>
      <c r="BN149" s="69"/>
      <c r="BO149" s="69"/>
      <c r="BP149" s="69"/>
      <c r="BQ149" s="52" t="s">
        <v>15</v>
      </c>
      <c r="BR149" s="52" t="s">
        <v>15</v>
      </c>
      <c r="BS149" s="52"/>
      <c r="BT149" s="52"/>
      <c r="BU149" s="83" t="s">
        <v>1622</v>
      </c>
      <c r="BV149" s="46">
        <v>20236520004013</v>
      </c>
      <c r="BW149" s="54"/>
      <c r="BX149" s="54"/>
      <c r="BY149" s="1"/>
      <c r="BZ149" s="1"/>
      <c r="CA149" s="1"/>
      <c r="CB149" s="1"/>
      <c r="CC149" s="1"/>
      <c r="CD149" s="72">
        <v>1</v>
      </c>
      <c r="CE149" s="18">
        <v>1</v>
      </c>
      <c r="CF149" s="18" t="s">
        <v>63</v>
      </c>
      <c r="CG149" s="1" t="s">
        <v>23</v>
      </c>
      <c r="CH149" s="289">
        <f t="shared" si="19"/>
        <v>45234</v>
      </c>
      <c r="CI149" s="275" t="s">
        <v>1623</v>
      </c>
    </row>
    <row r="150" spans="1:88" ht="33.75" customHeight="1">
      <c r="A150" s="39">
        <v>148</v>
      </c>
      <c r="B150" s="40" t="s">
        <v>1697</v>
      </c>
      <c r="C150" s="40" t="s">
        <v>1708</v>
      </c>
      <c r="D150" s="1">
        <v>2023</v>
      </c>
      <c r="E150" s="71">
        <v>89709</v>
      </c>
      <c r="F150" s="1" t="s">
        <v>404</v>
      </c>
      <c r="G150" s="30" t="s">
        <v>1709</v>
      </c>
      <c r="H150" s="31" t="s">
        <v>1710</v>
      </c>
      <c r="I150" s="7" t="s">
        <v>59</v>
      </c>
      <c r="J150" s="7" t="s">
        <v>392</v>
      </c>
      <c r="K150" s="2" t="s">
        <v>60</v>
      </c>
      <c r="L150" s="1" t="s">
        <v>1613</v>
      </c>
      <c r="M150" s="30" t="s">
        <v>1711</v>
      </c>
      <c r="N150" s="1" t="s">
        <v>155</v>
      </c>
      <c r="O150" s="1">
        <v>2207</v>
      </c>
      <c r="P150" s="1" t="s">
        <v>61</v>
      </c>
      <c r="Q150" s="1">
        <v>33</v>
      </c>
      <c r="R150" s="1" t="s">
        <v>395</v>
      </c>
      <c r="S150" s="30">
        <v>1015480237</v>
      </c>
      <c r="T150" s="30">
        <v>2</v>
      </c>
      <c r="U150" s="249" t="s">
        <v>1712</v>
      </c>
      <c r="V150" s="30">
        <v>24</v>
      </c>
      <c r="W150" s="1" t="s">
        <v>62</v>
      </c>
      <c r="X150" s="1" t="s">
        <v>396</v>
      </c>
      <c r="Y150" s="30" t="s">
        <v>1713</v>
      </c>
      <c r="Z150" s="30">
        <v>3132489579</v>
      </c>
      <c r="AA150" s="31" t="s">
        <v>1714</v>
      </c>
      <c r="AB150" s="30" t="s">
        <v>518</v>
      </c>
      <c r="AC150" s="30" t="s">
        <v>433</v>
      </c>
      <c r="AD150" s="42" t="s">
        <v>1715</v>
      </c>
      <c r="AE150" s="42" t="s">
        <v>1716</v>
      </c>
      <c r="AF150" s="43">
        <v>45387</v>
      </c>
      <c r="AG150" s="47">
        <v>1</v>
      </c>
      <c r="AH150" s="444">
        <v>44010000</v>
      </c>
      <c r="AI150" s="193">
        <f>AH150/6</f>
        <v>7335000</v>
      </c>
      <c r="AJ150" s="210">
        <f>AI150/30</f>
        <v>244500</v>
      </c>
      <c r="AK150" s="67">
        <v>45050</v>
      </c>
      <c r="AL150" s="48">
        <v>45051</v>
      </c>
      <c r="AM150" s="25">
        <v>45234</v>
      </c>
      <c r="AN150" s="46">
        <v>6</v>
      </c>
      <c r="AO150" s="1">
        <v>180</v>
      </c>
      <c r="AP150" s="62">
        <v>443</v>
      </c>
      <c r="AQ150" s="48">
        <v>45048</v>
      </c>
      <c r="AR150" s="195">
        <v>29340000</v>
      </c>
      <c r="AS150" s="62">
        <v>601</v>
      </c>
      <c r="AT150" s="48">
        <v>45051</v>
      </c>
      <c r="AU150" s="195" t="s">
        <v>1717</v>
      </c>
      <c r="AV150" s="49">
        <v>1</v>
      </c>
      <c r="AW150" s="49">
        <v>7</v>
      </c>
      <c r="AX150" s="49"/>
      <c r="AY150" s="50"/>
      <c r="AZ150" s="50"/>
      <c r="BA150" s="50"/>
      <c r="BB150" s="51">
        <v>1</v>
      </c>
      <c r="BC150" s="375">
        <v>1141000</v>
      </c>
      <c r="BD150" s="51"/>
      <c r="BE150" s="51" t="s">
        <v>127</v>
      </c>
      <c r="BF150" s="51">
        <v>471</v>
      </c>
      <c r="BG150" s="51">
        <v>45323</v>
      </c>
      <c r="BH150" s="51" t="s">
        <v>1718</v>
      </c>
      <c r="BI150" s="51">
        <v>483</v>
      </c>
      <c r="BJ150" s="51">
        <v>45322</v>
      </c>
      <c r="BK150" s="51" t="s">
        <v>1719</v>
      </c>
      <c r="BL150" s="447">
        <f t="shared" si="18"/>
        <v>45151000</v>
      </c>
      <c r="BM150" s="69"/>
      <c r="BN150" s="69"/>
      <c r="BO150" s="69"/>
      <c r="BP150" s="69"/>
      <c r="BQ150" s="52" t="s">
        <v>15</v>
      </c>
      <c r="BR150" s="52" t="s">
        <v>15</v>
      </c>
      <c r="BS150" s="52"/>
      <c r="BT150" s="52"/>
      <c r="BU150" s="83" t="s">
        <v>486</v>
      </c>
      <c r="BV150" s="46">
        <v>20236520004023</v>
      </c>
      <c r="BW150" s="54"/>
      <c r="BX150" s="54"/>
      <c r="BY150" s="1"/>
      <c r="BZ150" s="1"/>
      <c r="CA150" s="1"/>
      <c r="CB150" s="1"/>
      <c r="CC150" s="1"/>
      <c r="CD150" s="72">
        <v>1</v>
      </c>
      <c r="CE150" s="18">
        <v>1</v>
      </c>
      <c r="CF150" s="18" t="s">
        <v>63</v>
      </c>
      <c r="CG150" s="1" t="s">
        <v>23</v>
      </c>
      <c r="CH150" s="289">
        <f t="shared" si="19"/>
        <v>45234</v>
      </c>
      <c r="CI150" s="275" t="s">
        <v>21</v>
      </c>
    </row>
    <row r="151" spans="1:88" ht="35.25" customHeight="1">
      <c r="A151" s="39">
        <v>149</v>
      </c>
      <c r="B151" s="40" t="s">
        <v>1720</v>
      </c>
      <c r="C151" s="40" t="s">
        <v>1721</v>
      </c>
      <c r="D151" s="1">
        <v>2023</v>
      </c>
      <c r="E151" s="71">
        <v>89892</v>
      </c>
      <c r="F151" s="1" t="s">
        <v>404</v>
      </c>
      <c r="G151" s="30" t="s">
        <v>1722</v>
      </c>
      <c r="H151" s="31" t="s">
        <v>1723</v>
      </c>
      <c r="I151" s="7" t="s">
        <v>59</v>
      </c>
      <c r="J151" s="7" t="s">
        <v>407</v>
      </c>
      <c r="K151" s="2" t="s">
        <v>60</v>
      </c>
      <c r="L151" s="1" t="s">
        <v>1724</v>
      </c>
      <c r="M151" s="30" t="s">
        <v>184</v>
      </c>
      <c r="N151" s="1" t="s">
        <v>1725</v>
      </c>
      <c r="O151" s="1">
        <v>1851</v>
      </c>
      <c r="P151" s="1" t="s">
        <v>61</v>
      </c>
      <c r="Q151" s="1">
        <v>51</v>
      </c>
      <c r="R151" s="1" t="s">
        <v>395</v>
      </c>
      <c r="S151" s="30">
        <v>1000136904</v>
      </c>
      <c r="T151" s="30">
        <v>9</v>
      </c>
      <c r="U151" s="249" t="s">
        <v>1726</v>
      </c>
      <c r="V151" s="30">
        <v>23</v>
      </c>
      <c r="W151" s="1" t="s">
        <v>62</v>
      </c>
      <c r="X151" s="1" t="s">
        <v>396</v>
      </c>
      <c r="Y151" s="30" t="s">
        <v>827</v>
      </c>
      <c r="Z151" s="30">
        <v>3156247293</v>
      </c>
      <c r="AA151" s="31" t="s">
        <v>1727</v>
      </c>
      <c r="AB151" s="30" t="s">
        <v>561</v>
      </c>
      <c r="AC151" s="30" t="s">
        <v>399</v>
      </c>
      <c r="AD151" s="42" t="s">
        <v>76</v>
      </c>
      <c r="AE151" s="42" t="s">
        <v>1728</v>
      </c>
      <c r="AF151" s="43">
        <v>45427</v>
      </c>
      <c r="AG151" s="47">
        <v>1</v>
      </c>
      <c r="AH151" s="193">
        <v>18612000</v>
      </c>
      <c r="AI151" s="193">
        <f>AH151/6</f>
        <v>3102000</v>
      </c>
      <c r="AJ151" s="210">
        <f>AI151*30</f>
        <v>93060000</v>
      </c>
      <c r="AK151" s="67">
        <v>45054</v>
      </c>
      <c r="AL151" s="48">
        <v>45055</v>
      </c>
      <c r="AM151" s="25">
        <v>45238</v>
      </c>
      <c r="AN151" s="46">
        <v>6</v>
      </c>
      <c r="AO151" s="1">
        <v>180</v>
      </c>
      <c r="AP151" s="62">
        <v>446</v>
      </c>
      <c r="AQ151" s="48">
        <v>45051</v>
      </c>
      <c r="AR151" s="195">
        <v>18612000</v>
      </c>
      <c r="AS151" s="62">
        <v>603</v>
      </c>
      <c r="AT151" s="48">
        <v>45055</v>
      </c>
      <c r="AU151" s="195" t="s">
        <v>1729</v>
      </c>
      <c r="AV151" s="49"/>
      <c r="AW151" s="49"/>
      <c r="AX151" s="49"/>
      <c r="AY151" s="50"/>
      <c r="AZ151" s="50"/>
      <c r="BA151" s="50"/>
      <c r="BB151" s="51"/>
      <c r="BC151" s="51"/>
      <c r="BD151" s="51"/>
      <c r="BE151" s="51"/>
      <c r="BF151" s="51"/>
      <c r="BG151" s="51"/>
      <c r="BH151" s="51"/>
      <c r="BI151" s="51"/>
      <c r="BJ151" s="51"/>
      <c r="BK151" s="51"/>
      <c r="BL151" s="447">
        <f t="shared" si="18"/>
        <v>18612000</v>
      </c>
      <c r="BM151" s="69"/>
      <c r="BN151" s="69"/>
      <c r="BO151" s="69"/>
      <c r="BP151" s="69"/>
      <c r="BQ151" s="52" t="s">
        <v>15</v>
      </c>
      <c r="BR151" s="52" t="s">
        <v>15</v>
      </c>
      <c r="BS151" s="52"/>
      <c r="BT151" s="52"/>
      <c r="BU151" s="9" t="s">
        <v>1454</v>
      </c>
      <c r="BV151" s="46">
        <v>20236520004083</v>
      </c>
      <c r="BW151" s="54"/>
      <c r="BX151" s="54"/>
      <c r="BY151" s="1"/>
      <c r="BZ151" s="1"/>
      <c r="CA151" s="1"/>
      <c r="CB151" s="1"/>
      <c r="CC151" s="1"/>
      <c r="CD151" s="72">
        <v>1</v>
      </c>
      <c r="CE151" s="18">
        <v>1</v>
      </c>
      <c r="CF151" s="18" t="s">
        <v>63</v>
      </c>
      <c r="CG151" s="1" t="s">
        <v>23</v>
      </c>
      <c r="CH151" s="289">
        <f t="shared" si="19"/>
        <v>45238</v>
      </c>
      <c r="CI151" s="275" t="s">
        <v>21</v>
      </c>
    </row>
    <row r="152" spans="1:88" ht="24.75" customHeight="1">
      <c r="A152" s="39">
        <v>150</v>
      </c>
      <c r="B152" s="40" t="s">
        <v>1730</v>
      </c>
      <c r="C152" s="40" t="s">
        <v>1731</v>
      </c>
      <c r="D152" s="1">
        <v>2023</v>
      </c>
      <c r="E152" s="71">
        <v>89534</v>
      </c>
      <c r="F152" s="1" t="s">
        <v>404</v>
      </c>
      <c r="G152" s="30" t="s">
        <v>1732</v>
      </c>
      <c r="H152" s="31" t="s">
        <v>1733</v>
      </c>
      <c r="I152" s="7" t="s">
        <v>1506</v>
      </c>
      <c r="J152" s="7" t="s">
        <v>1506</v>
      </c>
      <c r="K152" s="2" t="s">
        <v>1388</v>
      </c>
      <c r="L152" s="1" t="s">
        <v>325</v>
      </c>
      <c r="M152" s="30" t="s">
        <v>29</v>
      </c>
      <c r="N152" s="1" t="s">
        <v>1734</v>
      </c>
      <c r="O152" s="1">
        <v>9998</v>
      </c>
      <c r="P152" s="1" t="s">
        <v>61</v>
      </c>
      <c r="Q152" s="1">
        <v>8</v>
      </c>
      <c r="R152" s="1" t="s">
        <v>1390</v>
      </c>
      <c r="S152" s="30">
        <v>901487857</v>
      </c>
      <c r="T152" s="30">
        <v>3</v>
      </c>
      <c r="U152" s="345" t="s">
        <v>1735</v>
      </c>
      <c r="V152" s="30" t="s">
        <v>325</v>
      </c>
      <c r="W152" s="1" t="s">
        <v>1392</v>
      </c>
      <c r="X152" s="30" t="s">
        <v>325</v>
      </c>
      <c r="Y152" s="30" t="s">
        <v>1736</v>
      </c>
      <c r="Z152" s="30">
        <v>3153125719</v>
      </c>
      <c r="AA152" s="31" t="s">
        <v>1737</v>
      </c>
      <c r="AB152" s="30" t="s">
        <v>325</v>
      </c>
      <c r="AC152" s="30" t="s">
        <v>325</v>
      </c>
      <c r="AD152" s="42" t="s">
        <v>69</v>
      </c>
      <c r="AE152" s="42" t="s">
        <v>1738</v>
      </c>
      <c r="AF152" s="43">
        <v>45611</v>
      </c>
      <c r="AG152" s="47" t="s">
        <v>325</v>
      </c>
      <c r="AH152" s="193">
        <v>15000000</v>
      </c>
      <c r="AI152" s="193">
        <f>AH152/6</f>
        <v>2500000</v>
      </c>
      <c r="AJ152" s="210">
        <f>AI152*30</f>
        <v>75000000</v>
      </c>
      <c r="AK152" s="67">
        <v>45056</v>
      </c>
      <c r="AL152" s="48">
        <v>45062</v>
      </c>
      <c r="AM152" s="25">
        <v>45427</v>
      </c>
      <c r="AN152" s="46">
        <v>12</v>
      </c>
      <c r="AO152" s="1">
        <v>365</v>
      </c>
      <c r="AP152" s="62">
        <v>436</v>
      </c>
      <c r="AQ152" s="48">
        <v>45026</v>
      </c>
      <c r="AR152" s="195" t="s">
        <v>1739</v>
      </c>
      <c r="AS152" s="62">
        <v>611</v>
      </c>
      <c r="AT152" s="48">
        <v>45062</v>
      </c>
      <c r="AU152" s="195">
        <v>15000000</v>
      </c>
      <c r="AV152" s="49"/>
      <c r="AW152" s="49"/>
      <c r="AX152" s="49"/>
      <c r="AY152" s="50"/>
      <c r="AZ152" s="50"/>
      <c r="BA152" s="50"/>
      <c r="BB152" s="51"/>
      <c r="BC152" s="51"/>
      <c r="BD152" s="51"/>
      <c r="BE152" s="51"/>
      <c r="BF152" s="51"/>
      <c r="BG152" s="51"/>
      <c r="BH152" s="51"/>
      <c r="BI152" s="51"/>
      <c r="BJ152" s="51"/>
      <c r="BK152" s="51"/>
      <c r="BL152" s="447">
        <f t="shared" si="18"/>
        <v>15000000</v>
      </c>
      <c r="BM152" s="69"/>
      <c r="BN152" s="69"/>
      <c r="BO152" s="69"/>
      <c r="BP152" s="69"/>
      <c r="BQ152" s="52" t="s">
        <v>15</v>
      </c>
      <c r="BR152" s="52" t="s">
        <v>15</v>
      </c>
      <c r="BS152" s="52"/>
      <c r="BT152" s="52"/>
      <c r="BU152" s="383" t="s">
        <v>1740</v>
      </c>
      <c r="BV152" s="15" t="s">
        <v>1741</v>
      </c>
      <c r="BW152" s="54"/>
      <c r="BX152" s="54"/>
      <c r="BY152" s="1"/>
      <c r="BZ152" s="1"/>
      <c r="CA152" s="1"/>
      <c r="CB152" s="1"/>
      <c r="CC152" s="1"/>
      <c r="CD152" s="72">
        <v>1</v>
      </c>
      <c r="CE152" s="18">
        <v>3</v>
      </c>
      <c r="CF152" s="18" t="s">
        <v>63</v>
      </c>
      <c r="CG152" s="18" t="s">
        <v>23</v>
      </c>
      <c r="CH152" s="25">
        <f t="shared" si="19"/>
        <v>45427</v>
      </c>
      <c r="CI152" s="275" t="s">
        <v>1623</v>
      </c>
    </row>
    <row r="153" spans="1:88" ht="21" customHeight="1">
      <c r="A153" s="39">
        <v>151</v>
      </c>
      <c r="B153" s="40" t="s">
        <v>1697</v>
      </c>
      <c r="C153" s="40" t="s">
        <v>1742</v>
      </c>
      <c r="D153" s="1">
        <v>2023</v>
      </c>
      <c r="E153" s="71">
        <v>89963</v>
      </c>
      <c r="F153" s="1" t="s">
        <v>404</v>
      </c>
      <c r="G153" s="30" t="s">
        <v>1743</v>
      </c>
      <c r="H153" s="31" t="s">
        <v>1744</v>
      </c>
      <c r="I153" s="7" t="s">
        <v>1506</v>
      </c>
      <c r="J153" s="7" t="s">
        <v>1506</v>
      </c>
      <c r="K153" s="2" t="s">
        <v>1388</v>
      </c>
      <c r="L153" s="1" t="s">
        <v>325</v>
      </c>
      <c r="M153" s="30" t="s">
        <v>1745</v>
      </c>
      <c r="N153" s="1" t="s">
        <v>72</v>
      </c>
      <c r="O153" s="1">
        <v>2198</v>
      </c>
      <c r="P153" s="1" t="s">
        <v>61</v>
      </c>
      <c r="Q153" s="1">
        <v>57</v>
      </c>
      <c r="R153" s="1" t="s">
        <v>1390</v>
      </c>
      <c r="S153" s="30">
        <v>900273896</v>
      </c>
      <c r="T153" s="30">
        <v>8</v>
      </c>
      <c r="U153" s="249" t="s">
        <v>1746</v>
      </c>
      <c r="V153" s="30" t="s">
        <v>325</v>
      </c>
      <c r="W153" s="1" t="s">
        <v>1392</v>
      </c>
      <c r="X153" s="30" t="s">
        <v>325</v>
      </c>
      <c r="Y153" s="30" t="s">
        <v>1747</v>
      </c>
      <c r="Z153" s="30">
        <v>2680121</v>
      </c>
      <c r="AA153" s="31" t="s">
        <v>1748</v>
      </c>
      <c r="AB153" s="30" t="s">
        <v>325</v>
      </c>
      <c r="AC153" s="30" t="s">
        <v>325</v>
      </c>
      <c r="AD153" s="42" t="s">
        <v>69</v>
      </c>
      <c r="AE153" s="42" t="s">
        <v>1749</v>
      </c>
      <c r="AF153" s="43">
        <v>45613</v>
      </c>
      <c r="AG153" s="47" t="s">
        <v>325</v>
      </c>
      <c r="AH153" s="193">
        <v>9358000</v>
      </c>
      <c r="AI153" s="193">
        <v>9358000</v>
      </c>
      <c r="AJ153" s="210">
        <f>AH153*5</f>
        <v>46790000</v>
      </c>
      <c r="AK153" s="67">
        <v>45057</v>
      </c>
      <c r="AL153" s="48">
        <v>45062</v>
      </c>
      <c r="AM153" s="25">
        <v>45066</v>
      </c>
      <c r="AN153" s="46">
        <v>0</v>
      </c>
      <c r="AO153" s="1">
        <v>5</v>
      </c>
      <c r="AP153" s="62">
        <v>442</v>
      </c>
      <c r="AQ153" s="48">
        <v>45042</v>
      </c>
      <c r="AR153" s="195">
        <v>13322248</v>
      </c>
      <c r="AS153" s="62">
        <v>607</v>
      </c>
      <c r="AT153" s="48">
        <v>45058</v>
      </c>
      <c r="AU153" s="195">
        <v>9358000</v>
      </c>
      <c r="AV153" s="49"/>
      <c r="AW153" s="49"/>
      <c r="AX153" s="49"/>
      <c r="AY153" s="50"/>
      <c r="AZ153" s="50"/>
      <c r="BA153" s="50"/>
      <c r="BB153" s="51"/>
      <c r="BC153" s="51"/>
      <c r="BD153" s="51"/>
      <c r="BE153" s="51"/>
      <c r="BF153" s="51"/>
      <c r="BG153" s="51"/>
      <c r="BH153" s="51"/>
      <c r="BI153" s="51"/>
      <c r="BJ153" s="51"/>
      <c r="BK153" s="51"/>
      <c r="BL153" s="447">
        <f t="shared" si="18"/>
        <v>9358000</v>
      </c>
      <c r="BM153" s="69"/>
      <c r="BN153" s="69"/>
      <c r="BO153" s="69"/>
      <c r="BP153" s="69"/>
      <c r="BQ153" s="52" t="s">
        <v>15</v>
      </c>
      <c r="BR153" s="52" t="s">
        <v>15</v>
      </c>
      <c r="BS153" s="52" t="s">
        <v>15</v>
      </c>
      <c r="BT153" s="52"/>
      <c r="BU153" s="83" t="s">
        <v>1750</v>
      </c>
      <c r="BV153" s="46" t="s">
        <v>1751</v>
      </c>
      <c r="BW153" s="54"/>
      <c r="BX153" s="54"/>
      <c r="BY153" s="1"/>
      <c r="BZ153" s="1"/>
      <c r="CA153" s="1"/>
      <c r="CB153" s="1"/>
      <c r="CC153" s="1"/>
      <c r="CD153" s="72">
        <v>1</v>
      </c>
      <c r="CE153" s="18">
        <v>9</v>
      </c>
      <c r="CF153" s="18" t="s">
        <v>23</v>
      </c>
      <c r="CG153" s="18" t="s">
        <v>23</v>
      </c>
      <c r="CH153" s="289">
        <f t="shared" si="19"/>
        <v>45066</v>
      </c>
      <c r="CI153" s="275" t="s">
        <v>21</v>
      </c>
      <c r="CJ153" s="291" t="s">
        <v>314</v>
      </c>
    </row>
    <row r="154" spans="1:88" ht="45.75" customHeight="1">
      <c r="A154" s="39">
        <v>152</v>
      </c>
      <c r="B154" s="40" t="s">
        <v>1752</v>
      </c>
      <c r="C154" s="40" t="s">
        <v>1753</v>
      </c>
      <c r="D154" s="1">
        <v>2023</v>
      </c>
      <c r="E154" s="71">
        <v>90185</v>
      </c>
      <c r="F154" s="1" t="s">
        <v>404</v>
      </c>
      <c r="G154" s="30" t="s">
        <v>1754</v>
      </c>
      <c r="H154" s="31" t="s">
        <v>1755</v>
      </c>
      <c r="I154" s="7" t="s">
        <v>59</v>
      </c>
      <c r="J154" s="7" t="s">
        <v>407</v>
      </c>
      <c r="K154" s="2" t="s">
        <v>60</v>
      </c>
      <c r="L154" s="1" t="s">
        <v>1007</v>
      </c>
      <c r="M154" s="30" t="s">
        <v>1756</v>
      </c>
      <c r="N154" s="1" t="s">
        <v>1757</v>
      </c>
      <c r="O154" s="1">
        <v>2189</v>
      </c>
      <c r="P154" s="1" t="s">
        <v>61</v>
      </c>
      <c r="Q154" s="1">
        <v>57</v>
      </c>
      <c r="R154" s="1" t="s">
        <v>395</v>
      </c>
      <c r="S154" s="30">
        <v>1013685284</v>
      </c>
      <c r="T154" s="30">
        <v>2</v>
      </c>
      <c r="U154" s="249" t="s">
        <v>1758</v>
      </c>
      <c r="V154" s="7">
        <v>24</v>
      </c>
      <c r="W154" s="1" t="s">
        <v>62</v>
      </c>
      <c r="X154" s="1" t="s">
        <v>431</v>
      </c>
      <c r="Y154" s="7" t="s">
        <v>1759</v>
      </c>
      <c r="Z154" s="7">
        <v>3113006208</v>
      </c>
      <c r="AA154" s="84" t="s">
        <v>1760</v>
      </c>
      <c r="AB154" s="30" t="s">
        <v>1469</v>
      </c>
      <c r="AC154" s="30" t="s">
        <v>433</v>
      </c>
      <c r="AD154" s="42" t="s">
        <v>69</v>
      </c>
      <c r="AE154" s="42" t="s">
        <v>1761</v>
      </c>
      <c r="AF154" s="43">
        <v>45430</v>
      </c>
      <c r="AG154" s="47">
        <v>5</v>
      </c>
      <c r="AH154" s="193">
        <v>15300000</v>
      </c>
      <c r="AI154" s="193">
        <f>AH154/6</f>
        <v>2550000</v>
      </c>
      <c r="AJ154" s="210">
        <f>AI154*30</f>
        <v>76500000</v>
      </c>
      <c r="AK154" s="23">
        <v>45064</v>
      </c>
      <c r="AL154" s="25">
        <v>45065</v>
      </c>
      <c r="AM154" s="25">
        <v>45248</v>
      </c>
      <c r="AN154" s="46" t="s">
        <v>1762</v>
      </c>
      <c r="AO154" s="1">
        <v>180</v>
      </c>
      <c r="AP154" s="225">
        <v>452</v>
      </c>
      <c r="AQ154" s="25">
        <v>45063</v>
      </c>
      <c r="AR154" s="212">
        <v>107100000</v>
      </c>
      <c r="AS154" s="62">
        <v>614</v>
      </c>
      <c r="AT154" s="48">
        <v>45065</v>
      </c>
      <c r="AU154" s="195">
        <v>15300000</v>
      </c>
      <c r="AV154" s="49">
        <v>1</v>
      </c>
      <c r="AW154" s="49">
        <v>15</v>
      </c>
      <c r="AX154" s="49" t="s">
        <v>1763</v>
      </c>
      <c r="AY154" s="50"/>
      <c r="AZ154" s="50"/>
      <c r="BA154" s="50"/>
      <c r="BB154" s="51">
        <v>1</v>
      </c>
      <c r="BC154" s="51" t="s">
        <v>1764</v>
      </c>
      <c r="BD154" s="51"/>
      <c r="BE154" s="51" t="s">
        <v>222</v>
      </c>
      <c r="BF154" s="51">
        <v>472</v>
      </c>
      <c r="BG154" s="51">
        <v>45323</v>
      </c>
      <c r="BH154" s="51" t="s">
        <v>1765</v>
      </c>
      <c r="BI154" s="51">
        <v>491</v>
      </c>
      <c r="BJ154" s="51">
        <v>45322</v>
      </c>
      <c r="BK154" s="51" t="s">
        <v>1766</v>
      </c>
      <c r="BL154" s="447">
        <v>22695000</v>
      </c>
      <c r="BM154" s="69"/>
      <c r="BN154" s="69"/>
      <c r="BO154" s="69"/>
      <c r="BP154" s="69"/>
      <c r="BQ154" s="52" t="s">
        <v>15</v>
      </c>
      <c r="BR154" s="52" t="s">
        <v>15</v>
      </c>
      <c r="BS154" s="52"/>
      <c r="BT154" s="52"/>
      <c r="BU154" s="1" t="s">
        <v>1767</v>
      </c>
      <c r="BV154" s="46" t="s">
        <v>1768</v>
      </c>
      <c r="BW154" s="54"/>
      <c r="BX154" s="54"/>
      <c r="BY154" s="1"/>
      <c r="BZ154" s="1"/>
      <c r="CA154" s="1"/>
      <c r="CB154" s="1"/>
      <c r="CC154" s="1"/>
      <c r="CD154" s="72"/>
      <c r="CE154" s="18"/>
      <c r="CF154" s="19" t="s">
        <v>63</v>
      </c>
      <c r="CG154" s="18" t="s">
        <v>23</v>
      </c>
      <c r="CH154" s="289">
        <f t="shared" si="19"/>
        <v>45248</v>
      </c>
      <c r="CI154" s="275" t="s">
        <v>21</v>
      </c>
    </row>
    <row r="155" spans="1:88" ht="35.25" customHeight="1">
      <c r="A155" s="39">
        <v>153</v>
      </c>
      <c r="B155" s="40" t="s">
        <v>1769</v>
      </c>
      <c r="C155" s="40" t="s">
        <v>1770</v>
      </c>
      <c r="D155" s="1">
        <v>2023</v>
      </c>
      <c r="E155" s="71">
        <v>89809</v>
      </c>
      <c r="F155" s="1" t="s">
        <v>404</v>
      </c>
      <c r="G155" s="30" t="s">
        <v>1771</v>
      </c>
      <c r="H155" s="31" t="s">
        <v>1772</v>
      </c>
      <c r="I155" s="7" t="s">
        <v>59</v>
      </c>
      <c r="J155" s="7" t="s">
        <v>392</v>
      </c>
      <c r="K155" s="2" t="s">
        <v>60</v>
      </c>
      <c r="L155" s="1" t="s">
        <v>1019</v>
      </c>
      <c r="M155" s="30" t="s">
        <v>1773</v>
      </c>
      <c r="N155" s="1" t="s">
        <v>320</v>
      </c>
      <c r="O155" s="1">
        <v>2198</v>
      </c>
      <c r="P155" s="1" t="s">
        <v>61</v>
      </c>
      <c r="Q155" s="1">
        <v>57</v>
      </c>
      <c r="R155" s="1" t="s">
        <v>395</v>
      </c>
      <c r="S155" s="30">
        <v>79886080</v>
      </c>
      <c r="T155" s="30">
        <v>9</v>
      </c>
      <c r="U155" s="249" t="s">
        <v>1774</v>
      </c>
      <c r="V155" s="30"/>
      <c r="W155" s="1" t="s">
        <v>62</v>
      </c>
      <c r="X155" s="1" t="s">
        <v>431</v>
      </c>
      <c r="Y155" s="30" t="s">
        <v>1775</v>
      </c>
      <c r="Z155" s="30">
        <v>3112890837</v>
      </c>
      <c r="AA155" s="31" t="s">
        <v>1776</v>
      </c>
      <c r="AB155" s="30" t="s">
        <v>949</v>
      </c>
      <c r="AC155" s="30" t="s">
        <v>433</v>
      </c>
      <c r="AD155" s="42" t="s">
        <v>76</v>
      </c>
      <c r="AE155" s="42" t="s">
        <v>1777</v>
      </c>
      <c r="AF155" s="43">
        <v>45459</v>
      </c>
      <c r="AG155" s="47">
        <v>1</v>
      </c>
      <c r="AH155" s="193">
        <v>27090000</v>
      </c>
      <c r="AI155" s="193">
        <f>AH155/6</f>
        <v>4515000</v>
      </c>
      <c r="AJ155" s="210">
        <f>AI155*30</f>
        <v>135450000</v>
      </c>
      <c r="AK155" s="67">
        <v>45062</v>
      </c>
      <c r="AL155" s="25">
        <v>45064</v>
      </c>
      <c r="AM155" s="25">
        <v>45247</v>
      </c>
      <c r="AN155" s="46">
        <v>6</v>
      </c>
      <c r="AO155" s="1">
        <v>180</v>
      </c>
      <c r="AP155" s="62">
        <v>450</v>
      </c>
      <c r="AQ155" s="48">
        <v>45062</v>
      </c>
      <c r="AR155" s="195">
        <v>27090000</v>
      </c>
      <c r="AS155" s="225">
        <v>612</v>
      </c>
      <c r="AT155" s="25">
        <v>45063</v>
      </c>
      <c r="AU155" s="212">
        <v>27090000</v>
      </c>
      <c r="AV155" s="49"/>
      <c r="AW155" s="49"/>
      <c r="AX155" s="49"/>
      <c r="AY155" s="50">
        <v>80261338</v>
      </c>
      <c r="AZ155" s="50" t="s">
        <v>1778</v>
      </c>
      <c r="BA155" s="56">
        <v>45112</v>
      </c>
      <c r="BB155" s="51"/>
      <c r="BC155" s="51"/>
      <c r="BD155" s="51"/>
      <c r="BE155" s="51"/>
      <c r="BF155" s="51"/>
      <c r="BG155" s="51"/>
      <c r="BH155" s="51"/>
      <c r="BI155" s="51"/>
      <c r="BJ155" s="51"/>
      <c r="BK155" s="51"/>
      <c r="BL155" s="447">
        <f>AH155+BC155</f>
        <v>27090000</v>
      </c>
      <c r="BM155" s="69"/>
      <c r="BN155" s="69"/>
      <c r="BO155" s="69"/>
      <c r="BP155" s="69"/>
      <c r="BQ155" s="52" t="s">
        <v>15</v>
      </c>
      <c r="BR155" s="52" t="s">
        <v>15</v>
      </c>
      <c r="BS155" s="52"/>
      <c r="BT155" s="52"/>
      <c r="BU155" s="12" t="s">
        <v>1779</v>
      </c>
      <c r="BV155" s="15" t="s">
        <v>1780</v>
      </c>
      <c r="BW155" s="54"/>
      <c r="BX155" s="54"/>
      <c r="BY155" s="1"/>
      <c r="BZ155" s="1"/>
      <c r="CA155" s="1"/>
      <c r="CB155" s="1"/>
      <c r="CC155" s="1"/>
      <c r="CD155" s="72"/>
      <c r="CE155" s="18"/>
      <c r="CF155" s="19" t="s">
        <v>63</v>
      </c>
      <c r="CG155" s="18" t="s">
        <v>23</v>
      </c>
      <c r="CH155" s="289">
        <f t="shared" si="19"/>
        <v>45247</v>
      </c>
      <c r="CI155" s="275" t="s">
        <v>21</v>
      </c>
    </row>
    <row r="156" spans="1:88" ht="27.75" customHeight="1">
      <c r="A156" s="39">
        <v>154</v>
      </c>
      <c r="B156" s="40" t="s">
        <v>1781</v>
      </c>
      <c r="C156" s="40" t="s">
        <v>1782</v>
      </c>
      <c r="D156" s="1">
        <v>2023</v>
      </c>
      <c r="E156" s="71">
        <v>90116</v>
      </c>
      <c r="F156" s="1" t="s">
        <v>404</v>
      </c>
      <c r="G156" s="30" t="s">
        <v>1783</v>
      </c>
      <c r="H156" s="31" t="s">
        <v>1784</v>
      </c>
      <c r="I156" s="7" t="s">
        <v>1506</v>
      </c>
      <c r="J156" s="7" t="s">
        <v>1506</v>
      </c>
      <c r="K156" s="2" t="s">
        <v>1388</v>
      </c>
      <c r="L156" s="1" t="s">
        <v>325</v>
      </c>
      <c r="M156" s="30" t="s">
        <v>1785</v>
      </c>
      <c r="N156" s="1" t="s">
        <v>1786</v>
      </c>
      <c r="O156" s="1">
        <v>2198</v>
      </c>
      <c r="P156" s="1" t="s">
        <v>61</v>
      </c>
      <c r="Q156" s="1">
        <v>57</v>
      </c>
      <c r="R156" s="1" t="s">
        <v>1390</v>
      </c>
      <c r="S156" s="30">
        <v>901148748</v>
      </c>
      <c r="T156" s="30" t="s">
        <v>325</v>
      </c>
      <c r="U156" s="249" t="s">
        <v>1787</v>
      </c>
      <c r="V156" s="30" t="s">
        <v>325</v>
      </c>
      <c r="W156" s="1" t="s">
        <v>1392</v>
      </c>
      <c r="X156" s="30" t="s">
        <v>325</v>
      </c>
      <c r="Y156" s="30" t="s">
        <v>1788</v>
      </c>
      <c r="Z156" s="30">
        <v>3108605740</v>
      </c>
      <c r="AA156" s="31" t="s">
        <v>1789</v>
      </c>
      <c r="AB156" s="30" t="s">
        <v>325</v>
      </c>
      <c r="AC156" s="30" t="s">
        <v>325</v>
      </c>
      <c r="AD156" s="42" t="s">
        <v>122</v>
      </c>
      <c r="AE156" s="42" t="s">
        <v>1790</v>
      </c>
      <c r="AF156" s="43">
        <v>46223</v>
      </c>
      <c r="AG156" s="47" t="s">
        <v>325</v>
      </c>
      <c r="AH156" s="193">
        <v>5235000</v>
      </c>
      <c r="AI156" s="193">
        <f>AH156/2</f>
        <v>2617500</v>
      </c>
      <c r="AJ156" s="210">
        <f>AI156*30</f>
        <v>78525000</v>
      </c>
      <c r="AK156" s="67">
        <v>45063</v>
      </c>
      <c r="AL156" s="85" t="s">
        <v>1791</v>
      </c>
      <c r="AM156" s="25"/>
      <c r="AN156" s="46">
        <v>2</v>
      </c>
      <c r="AO156" s="1">
        <f>AN156*30</f>
        <v>60</v>
      </c>
      <c r="AP156" s="62">
        <v>445</v>
      </c>
      <c r="AQ156" s="48">
        <v>45050</v>
      </c>
      <c r="AR156" s="195">
        <v>6636233</v>
      </c>
      <c r="AS156" s="234"/>
      <c r="AT156" s="85"/>
      <c r="AU156" s="219"/>
      <c r="AV156" s="49">
        <v>1</v>
      </c>
      <c r="AW156" s="49">
        <v>90</v>
      </c>
      <c r="AX156" s="113">
        <v>45382</v>
      </c>
      <c r="AY156" s="50"/>
      <c r="AZ156" s="50"/>
      <c r="BA156" s="50"/>
      <c r="BB156" s="51">
        <v>1</v>
      </c>
      <c r="BC156" s="300">
        <v>29997000</v>
      </c>
      <c r="BD156" s="242">
        <v>45280</v>
      </c>
      <c r="BE156" s="51"/>
      <c r="BF156" s="51"/>
      <c r="BG156" s="51"/>
      <c r="BH156" s="51"/>
      <c r="BI156" s="51"/>
      <c r="BJ156" s="51"/>
      <c r="BK156" s="51"/>
      <c r="BL156" s="447">
        <f>AH156+BC156</f>
        <v>35232000</v>
      </c>
      <c r="BM156" s="69"/>
      <c r="BN156" s="69"/>
      <c r="BO156" s="69"/>
      <c r="BP156" s="69"/>
      <c r="BQ156" s="52" t="s">
        <v>15</v>
      </c>
      <c r="BR156" s="52"/>
      <c r="BS156" s="52"/>
      <c r="BT156" s="52"/>
      <c r="BU156" s="384" t="s">
        <v>1792</v>
      </c>
      <c r="BV156" s="15">
        <v>20236520004603</v>
      </c>
      <c r="BW156" s="54"/>
      <c r="BX156" s="54"/>
      <c r="BY156" s="1"/>
      <c r="BZ156" s="1"/>
      <c r="CA156" s="1"/>
      <c r="CB156" s="1"/>
      <c r="CC156" s="1"/>
      <c r="CD156" s="72">
        <v>1</v>
      </c>
      <c r="CE156" s="18">
        <v>7</v>
      </c>
      <c r="CF156" s="18" t="s">
        <v>1791</v>
      </c>
      <c r="CG156" s="18" t="s">
        <v>1791</v>
      </c>
      <c r="CH156" s="343" t="s">
        <v>1793</v>
      </c>
      <c r="CI156" s="275" t="s">
        <v>1791</v>
      </c>
    </row>
    <row r="157" spans="1:88" ht="24" customHeight="1">
      <c r="A157" s="297">
        <v>155</v>
      </c>
      <c r="B157" s="40" t="s">
        <v>1794</v>
      </c>
      <c r="C157" s="40" t="s">
        <v>1795</v>
      </c>
      <c r="D157" s="1">
        <v>2023</v>
      </c>
      <c r="E157" s="71">
        <v>90184</v>
      </c>
      <c r="F157" s="1" t="s">
        <v>404</v>
      </c>
      <c r="G157" s="30" t="s">
        <v>1796</v>
      </c>
      <c r="H157" s="31" t="s">
        <v>1797</v>
      </c>
      <c r="I157" s="7" t="s">
        <v>59</v>
      </c>
      <c r="J157" s="7" t="s">
        <v>392</v>
      </c>
      <c r="K157" s="2" t="s">
        <v>60</v>
      </c>
      <c r="L157" s="1" t="s">
        <v>1037</v>
      </c>
      <c r="M157" s="30" t="s">
        <v>1798</v>
      </c>
      <c r="N157" s="1" t="s">
        <v>1757</v>
      </c>
      <c r="O157" s="1">
        <v>2189</v>
      </c>
      <c r="P157" s="1" t="s">
        <v>61</v>
      </c>
      <c r="Q157" s="1">
        <v>57</v>
      </c>
      <c r="R157" s="1" t="s">
        <v>395</v>
      </c>
      <c r="S157" s="30">
        <v>72267946</v>
      </c>
      <c r="T157" s="30">
        <v>0</v>
      </c>
      <c r="U157" s="249" t="s">
        <v>1799</v>
      </c>
      <c r="V157" s="30">
        <v>41</v>
      </c>
      <c r="W157" s="1" t="s">
        <v>62</v>
      </c>
      <c r="X157" s="1" t="s">
        <v>431</v>
      </c>
      <c r="Y157" s="30" t="s">
        <v>1800</v>
      </c>
      <c r="Z157" s="30">
        <v>3017546442</v>
      </c>
      <c r="AA157" s="31" t="s">
        <v>294</v>
      </c>
      <c r="AB157" s="30" t="s">
        <v>411</v>
      </c>
      <c r="AC157" s="30" t="s">
        <v>433</v>
      </c>
      <c r="AD157" s="42" t="s">
        <v>939</v>
      </c>
      <c r="AE157" s="188">
        <v>1546101033920</v>
      </c>
      <c r="AF157" s="43">
        <v>45473</v>
      </c>
      <c r="AG157" s="47">
        <v>1</v>
      </c>
      <c r="AH157" s="193">
        <v>72992700</v>
      </c>
      <c r="AI157" s="193">
        <f>AH157/7</f>
        <v>10427528.571428571</v>
      </c>
      <c r="AJ157" s="210">
        <f>AH157/219</f>
        <v>333300</v>
      </c>
      <c r="AK157" s="67">
        <v>45069</v>
      </c>
      <c r="AL157" s="48">
        <v>45070</v>
      </c>
      <c r="AM157" s="25">
        <v>45291</v>
      </c>
      <c r="AN157" s="46"/>
      <c r="AO157" s="1">
        <v>217</v>
      </c>
      <c r="AP157" s="62">
        <v>451</v>
      </c>
      <c r="AQ157" s="48">
        <v>45062</v>
      </c>
      <c r="AR157" s="195" t="s">
        <v>1801</v>
      </c>
      <c r="AS157" s="225">
        <v>617</v>
      </c>
      <c r="AT157" s="25">
        <v>45070</v>
      </c>
      <c r="AU157" s="212">
        <v>72992700</v>
      </c>
      <c r="AV157" s="49">
        <v>2</v>
      </c>
      <c r="AW157" s="49">
        <v>108</v>
      </c>
      <c r="AX157" s="113">
        <v>45430</v>
      </c>
      <c r="AY157" s="50"/>
      <c r="AZ157" s="50"/>
      <c r="BA157" s="50"/>
      <c r="BB157" s="51">
        <v>2</v>
      </c>
      <c r="BC157" s="51">
        <v>35996400</v>
      </c>
      <c r="BD157" s="242">
        <v>45373</v>
      </c>
      <c r="BE157" s="51"/>
      <c r="BF157" s="51"/>
      <c r="BG157" s="51"/>
      <c r="BH157" s="51"/>
      <c r="BI157" s="51"/>
      <c r="BJ157" s="51"/>
      <c r="BK157" s="51"/>
      <c r="BL157" s="447">
        <v>108322500</v>
      </c>
      <c r="BM157" s="69"/>
      <c r="BN157" s="69"/>
      <c r="BO157" s="69"/>
      <c r="BP157" s="69"/>
      <c r="BQ157" s="52" t="s">
        <v>15</v>
      </c>
      <c r="BR157" s="52" t="s">
        <v>15</v>
      </c>
      <c r="BS157" s="52"/>
      <c r="BT157" s="52"/>
      <c r="BU157" s="384" t="s">
        <v>1802</v>
      </c>
      <c r="BV157" s="15" t="s">
        <v>1803</v>
      </c>
      <c r="BW157" s="54"/>
      <c r="BX157" s="54"/>
      <c r="BY157" s="1"/>
      <c r="BZ157" s="1"/>
      <c r="CA157" s="1"/>
      <c r="CB157" s="1"/>
      <c r="CC157" s="1"/>
      <c r="CD157" s="72">
        <v>1</v>
      </c>
      <c r="CE157" s="18">
        <v>1</v>
      </c>
      <c r="CF157" s="18" t="s">
        <v>1804</v>
      </c>
      <c r="CG157" s="18" t="s">
        <v>1804</v>
      </c>
      <c r="CH157" s="85">
        <v>45430</v>
      </c>
      <c r="CI157" s="275" t="s">
        <v>21</v>
      </c>
    </row>
    <row r="158" spans="1:88" ht="33.75" customHeight="1">
      <c r="A158" s="39">
        <v>156</v>
      </c>
      <c r="B158" s="40" t="s">
        <v>1794</v>
      </c>
      <c r="C158" s="40" t="s">
        <v>1805</v>
      </c>
      <c r="D158" s="1">
        <v>2023</v>
      </c>
      <c r="E158" s="71">
        <v>90185</v>
      </c>
      <c r="F158" s="1" t="s">
        <v>404</v>
      </c>
      <c r="G158" s="30" t="s">
        <v>1806</v>
      </c>
      <c r="H158" s="41" t="s">
        <v>1807</v>
      </c>
      <c r="I158" s="7" t="s">
        <v>59</v>
      </c>
      <c r="J158" s="7" t="s">
        <v>407</v>
      </c>
      <c r="K158" s="2" t="s">
        <v>60</v>
      </c>
      <c r="L158" s="1" t="s">
        <v>1007</v>
      </c>
      <c r="M158" s="30" t="s">
        <v>1808</v>
      </c>
      <c r="N158" s="1" t="s">
        <v>222</v>
      </c>
      <c r="O158" s="1">
        <v>2189</v>
      </c>
      <c r="P158" s="1" t="s">
        <v>61</v>
      </c>
      <c r="Q158" s="1">
        <v>57</v>
      </c>
      <c r="R158" s="1" t="s">
        <v>395</v>
      </c>
      <c r="S158" s="30">
        <v>79370565</v>
      </c>
      <c r="T158" s="30">
        <v>3</v>
      </c>
      <c r="U158" s="249" t="s">
        <v>1809</v>
      </c>
      <c r="V158" s="30">
        <v>59</v>
      </c>
      <c r="W158" s="1" t="s">
        <v>62</v>
      </c>
      <c r="X158" s="1" t="s">
        <v>431</v>
      </c>
      <c r="Y158" s="30" t="s">
        <v>1810</v>
      </c>
      <c r="Z158" s="30">
        <v>2397747</v>
      </c>
      <c r="AA158" s="31" t="s">
        <v>256</v>
      </c>
      <c r="AB158" s="30" t="s">
        <v>1811</v>
      </c>
      <c r="AC158" s="30" t="s">
        <v>399</v>
      </c>
      <c r="AD158" s="42" t="s">
        <v>1693</v>
      </c>
      <c r="AE158" s="42" t="s">
        <v>1812</v>
      </c>
      <c r="AF158" s="43">
        <v>45328</v>
      </c>
      <c r="AG158" s="47">
        <v>5</v>
      </c>
      <c r="AH158" s="193">
        <v>15300000</v>
      </c>
      <c r="AI158" s="193">
        <f t="shared" ref="AI158:AI163" si="20">AH158/6</f>
        <v>2550000</v>
      </c>
      <c r="AJ158" s="210">
        <f t="shared" ref="AJ158:AJ168" si="21">AI158/30</f>
        <v>85000</v>
      </c>
      <c r="AK158" s="67">
        <v>45075</v>
      </c>
      <c r="AL158" s="48">
        <v>45076</v>
      </c>
      <c r="AM158" s="25">
        <v>45259</v>
      </c>
      <c r="AN158" s="46">
        <v>6</v>
      </c>
      <c r="AO158" s="1">
        <v>180</v>
      </c>
      <c r="AP158" s="62">
        <v>452</v>
      </c>
      <c r="AQ158" s="48">
        <v>45063</v>
      </c>
      <c r="AR158" s="195">
        <v>107100000</v>
      </c>
      <c r="AS158" s="225">
        <v>619</v>
      </c>
      <c r="AT158" s="25">
        <v>45076</v>
      </c>
      <c r="AU158" s="212">
        <v>15300000</v>
      </c>
      <c r="AV158" s="49"/>
      <c r="AW158" s="49"/>
      <c r="AX158" s="49"/>
      <c r="AY158" s="50"/>
      <c r="AZ158" s="50"/>
      <c r="BA158" s="50"/>
      <c r="BB158" s="51"/>
      <c r="BC158" s="51"/>
      <c r="BD158" s="51"/>
      <c r="BE158" s="51"/>
      <c r="BF158" s="51"/>
      <c r="BG158" s="51"/>
      <c r="BH158" s="51"/>
      <c r="BI158" s="51"/>
      <c r="BJ158" s="51"/>
      <c r="BK158" s="51"/>
      <c r="BL158" s="447">
        <f>AH158+BC158</f>
        <v>15300000</v>
      </c>
      <c r="BM158" s="69"/>
      <c r="BN158" s="69"/>
      <c r="BO158" s="69"/>
      <c r="BP158" s="69"/>
      <c r="BQ158" s="52" t="s">
        <v>15</v>
      </c>
      <c r="BR158" s="52" t="s">
        <v>15</v>
      </c>
      <c r="BS158" s="52"/>
      <c r="BT158" s="52"/>
      <c r="BU158" s="1" t="s">
        <v>1767</v>
      </c>
      <c r="BV158" s="46" t="s">
        <v>1768</v>
      </c>
      <c r="BW158" s="54"/>
      <c r="BX158" s="54"/>
      <c r="BY158" s="1"/>
      <c r="BZ158" s="1"/>
      <c r="CA158" s="1"/>
      <c r="CB158" s="1"/>
      <c r="CC158" s="1"/>
      <c r="CD158" s="72">
        <v>1</v>
      </c>
      <c r="CE158" s="18">
        <v>1</v>
      </c>
      <c r="CF158" s="18" t="s">
        <v>1813</v>
      </c>
      <c r="CG158" s="18" t="s">
        <v>23</v>
      </c>
      <c r="CH158" s="289">
        <v>45291</v>
      </c>
      <c r="CI158" s="275" t="s">
        <v>21</v>
      </c>
    </row>
    <row r="159" spans="1:88" ht="36.75" customHeight="1">
      <c r="A159" s="39">
        <v>157</v>
      </c>
      <c r="B159" s="40" t="s">
        <v>1794</v>
      </c>
      <c r="C159" s="40" t="s">
        <v>1814</v>
      </c>
      <c r="D159" s="1">
        <v>2023</v>
      </c>
      <c r="E159" s="71">
        <v>90185</v>
      </c>
      <c r="F159" s="1" t="s">
        <v>404</v>
      </c>
      <c r="G159" s="30" t="s">
        <v>1815</v>
      </c>
      <c r="H159" s="31" t="s">
        <v>1816</v>
      </c>
      <c r="I159" s="7" t="s">
        <v>59</v>
      </c>
      <c r="J159" s="7" t="s">
        <v>407</v>
      </c>
      <c r="K159" s="2" t="s">
        <v>60</v>
      </c>
      <c r="L159" s="1" t="s">
        <v>1007</v>
      </c>
      <c r="M159" s="30" t="s">
        <v>1808</v>
      </c>
      <c r="N159" s="1" t="s">
        <v>222</v>
      </c>
      <c r="O159" s="1">
        <v>2189</v>
      </c>
      <c r="P159" s="1" t="s">
        <v>61</v>
      </c>
      <c r="Q159" s="1">
        <v>57</v>
      </c>
      <c r="R159" s="1" t="s">
        <v>395</v>
      </c>
      <c r="S159" s="30">
        <v>1013659896</v>
      </c>
      <c r="T159" s="30">
        <v>1</v>
      </c>
      <c r="U159" s="249" t="s">
        <v>16</v>
      </c>
      <c r="V159" s="30">
        <v>28</v>
      </c>
      <c r="W159" s="1" t="s">
        <v>62</v>
      </c>
      <c r="X159" s="1" t="s">
        <v>431</v>
      </c>
      <c r="Y159" s="30" t="s">
        <v>253</v>
      </c>
      <c r="Z159" s="30">
        <v>8298831</v>
      </c>
      <c r="AA159" s="31" t="s">
        <v>254</v>
      </c>
      <c r="AB159" s="30" t="s">
        <v>1145</v>
      </c>
      <c r="AC159" s="30" t="s">
        <v>399</v>
      </c>
      <c r="AD159" s="42" t="s">
        <v>1693</v>
      </c>
      <c r="AE159" s="42" t="s">
        <v>1817</v>
      </c>
      <c r="AF159" s="43">
        <v>45328</v>
      </c>
      <c r="AG159" s="47">
        <v>5</v>
      </c>
      <c r="AH159" s="193">
        <v>15300000</v>
      </c>
      <c r="AI159" s="193">
        <f t="shared" si="20"/>
        <v>2550000</v>
      </c>
      <c r="AJ159" s="210">
        <f t="shared" si="21"/>
        <v>85000</v>
      </c>
      <c r="AK159" s="67">
        <v>45075</v>
      </c>
      <c r="AL159" s="48">
        <v>45076</v>
      </c>
      <c r="AM159" s="25">
        <v>45259</v>
      </c>
      <c r="AN159" s="46">
        <v>6</v>
      </c>
      <c r="AO159" s="1">
        <v>180</v>
      </c>
      <c r="AP159" s="62">
        <v>452</v>
      </c>
      <c r="AQ159" s="48">
        <v>45063</v>
      </c>
      <c r="AR159" s="195">
        <v>107100000</v>
      </c>
      <c r="AS159" s="225">
        <v>618</v>
      </c>
      <c r="AT159" s="25">
        <v>45076</v>
      </c>
      <c r="AU159" s="212">
        <v>15300000</v>
      </c>
      <c r="AV159" s="49"/>
      <c r="AW159" s="49"/>
      <c r="AX159" s="49"/>
      <c r="AY159" s="50"/>
      <c r="AZ159" s="50"/>
      <c r="BA159" s="50"/>
      <c r="BB159" s="51"/>
      <c r="BC159" s="51"/>
      <c r="BD159" s="51"/>
      <c r="BE159" s="51"/>
      <c r="BF159" s="51"/>
      <c r="BG159" s="51"/>
      <c r="BH159" s="51"/>
      <c r="BI159" s="51"/>
      <c r="BJ159" s="51"/>
      <c r="BK159" s="51"/>
      <c r="BL159" s="447">
        <f>AH159+BC159</f>
        <v>15300000</v>
      </c>
      <c r="BM159" s="69"/>
      <c r="BN159" s="69"/>
      <c r="BO159" s="69"/>
      <c r="BP159" s="69"/>
      <c r="BQ159" s="52" t="s">
        <v>15</v>
      </c>
      <c r="BR159" s="52" t="s">
        <v>15</v>
      </c>
      <c r="BS159" s="52"/>
      <c r="BT159" s="52"/>
      <c r="BU159" s="1" t="s">
        <v>1767</v>
      </c>
      <c r="BV159" s="46" t="s">
        <v>1768</v>
      </c>
      <c r="BW159" s="54"/>
      <c r="BX159" s="54"/>
      <c r="BY159" s="1"/>
      <c r="BZ159" s="1"/>
      <c r="CA159" s="1"/>
      <c r="CB159" s="1"/>
      <c r="CC159" s="1"/>
      <c r="CD159" s="72">
        <v>1</v>
      </c>
      <c r="CE159" s="18">
        <v>1</v>
      </c>
      <c r="CF159" s="18" t="s">
        <v>1813</v>
      </c>
      <c r="CG159" s="18" t="s">
        <v>23</v>
      </c>
      <c r="CH159" s="289">
        <v>45291</v>
      </c>
      <c r="CI159" s="275" t="s">
        <v>21</v>
      </c>
    </row>
    <row r="160" spans="1:88" ht="26.25" customHeight="1">
      <c r="A160" s="39">
        <v>158</v>
      </c>
      <c r="B160" s="40" t="s">
        <v>1769</v>
      </c>
      <c r="C160" s="40" t="s">
        <v>1818</v>
      </c>
      <c r="D160" s="1">
        <v>2023</v>
      </c>
      <c r="E160" s="71">
        <v>90185</v>
      </c>
      <c r="F160" s="1" t="s">
        <v>404</v>
      </c>
      <c r="G160" s="30" t="s">
        <v>1819</v>
      </c>
      <c r="H160" s="31" t="s">
        <v>1820</v>
      </c>
      <c r="I160" s="7" t="s">
        <v>59</v>
      </c>
      <c r="J160" s="7" t="s">
        <v>407</v>
      </c>
      <c r="K160" s="2" t="s">
        <v>60</v>
      </c>
      <c r="L160" s="1" t="s">
        <v>1007</v>
      </c>
      <c r="M160" s="30" t="s">
        <v>1821</v>
      </c>
      <c r="N160" s="1" t="s">
        <v>222</v>
      </c>
      <c r="O160" s="1">
        <v>2189</v>
      </c>
      <c r="P160" s="1" t="s">
        <v>61</v>
      </c>
      <c r="Q160" s="1">
        <v>57</v>
      </c>
      <c r="R160" s="1" t="s">
        <v>395</v>
      </c>
      <c r="S160" s="30">
        <v>51678981</v>
      </c>
      <c r="T160" s="30">
        <v>6</v>
      </c>
      <c r="U160" s="249" t="s">
        <v>1822</v>
      </c>
      <c r="V160" s="30">
        <v>61</v>
      </c>
      <c r="W160" s="1" t="s">
        <v>62</v>
      </c>
      <c r="X160" s="1" t="s">
        <v>396</v>
      </c>
      <c r="Y160" s="30" t="s">
        <v>1823</v>
      </c>
      <c r="Z160" s="30">
        <v>3063754</v>
      </c>
      <c r="AA160" s="31" t="s">
        <v>219</v>
      </c>
      <c r="AB160" s="30" t="s">
        <v>518</v>
      </c>
      <c r="AC160" s="30" t="s">
        <v>433</v>
      </c>
      <c r="AD160" s="42" t="s">
        <v>1173</v>
      </c>
      <c r="AE160" s="42" t="s">
        <v>1824</v>
      </c>
      <c r="AF160" s="43">
        <v>45453</v>
      </c>
      <c r="AG160" s="47">
        <v>5</v>
      </c>
      <c r="AH160" s="193">
        <v>15300000</v>
      </c>
      <c r="AI160" s="193">
        <f t="shared" si="20"/>
        <v>2550000</v>
      </c>
      <c r="AJ160" s="210">
        <f t="shared" si="21"/>
        <v>85000</v>
      </c>
      <c r="AK160" s="67">
        <v>45075</v>
      </c>
      <c r="AL160" s="48">
        <v>45077</v>
      </c>
      <c r="AM160" s="25">
        <v>45260</v>
      </c>
      <c r="AN160" s="46">
        <v>6</v>
      </c>
      <c r="AO160" s="1">
        <v>180</v>
      </c>
      <c r="AP160" s="62">
        <v>452</v>
      </c>
      <c r="AQ160" s="48">
        <v>45063</v>
      </c>
      <c r="AR160" s="195">
        <v>107100000</v>
      </c>
      <c r="AS160" s="225">
        <v>620</v>
      </c>
      <c r="AT160" s="25">
        <v>45077</v>
      </c>
      <c r="AU160" s="212">
        <v>15300000</v>
      </c>
      <c r="AV160" s="49">
        <v>1</v>
      </c>
      <c r="AW160" s="49" t="s">
        <v>87</v>
      </c>
      <c r="AX160" s="49" t="s">
        <v>1763</v>
      </c>
      <c r="AY160" s="50"/>
      <c r="AZ160" s="50"/>
      <c r="BA160" s="50"/>
      <c r="BB160" s="51">
        <v>1</v>
      </c>
      <c r="BC160" s="375">
        <v>2550000</v>
      </c>
      <c r="BD160" s="51"/>
      <c r="BE160" s="51" t="s">
        <v>136</v>
      </c>
      <c r="BF160" s="51">
        <v>480</v>
      </c>
      <c r="BG160" s="51">
        <v>45323</v>
      </c>
      <c r="BH160" s="51" t="s">
        <v>1825</v>
      </c>
      <c r="BI160" s="51">
        <v>487</v>
      </c>
      <c r="BJ160" s="51">
        <v>45322</v>
      </c>
      <c r="BK160" s="51" t="s">
        <v>1826</v>
      </c>
      <c r="BL160" s="447">
        <v>22950000</v>
      </c>
      <c r="BM160" s="69"/>
      <c r="BN160" s="69"/>
      <c r="BO160" s="69"/>
      <c r="BP160" s="69"/>
      <c r="BQ160" s="52" t="s">
        <v>15</v>
      </c>
      <c r="BR160" s="52" t="s">
        <v>15</v>
      </c>
      <c r="BS160" s="52"/>
      <c r="BT160" s="52"/>
      <c r="BU160" s="1" t="s">
        <v>1767</v>
      </c>
      <c r="BV160" s="46" t="s">
        <v>1768</v>
      </c>
      <c r="BW160" s="54"/>
      <c r="BX160" s="54"/>
      <c r="BY160" s="1"/>
      <c r="BZ160" s="1"/>
      <c r="CA160" s="1"/>
      <c r="CB160" s="1"/>
      <c r="CC160" s="1"/>
      <c r="CD160" s="72">
        <v>1</v>
      </c>
      <c r="CE160" s="18">
        <v>1</v>
      </c>
      <c r="CF160" s="18" t="s">
        <v>1813</v>
      </c>
      <c r="CG160" s="18" t="s">
        <v>23</v>
      </c>
      <c r="CH160" s="289">
        <v>45322</v>
      </c>
      <c r="CI160" s="275" t="s">
        <v>21</v>
      </c>
    </row>
    <row r="161" spans="1:169" ht="30" customHeight="1">
      <c r="A161" s="39">
        <v>159</v>
      </c>
      <c r="B161" s="40" t="s">
        <v>1769</v>
      </c>
      <c r="C161" s="40" t="s">
        <v>1827</v>
      </c>
      <c r="D161" s="1">
        <v>2023</v>
      </c>
      <c r="E161" s="71">
        <v>90185</v>
      </c>
      <c r="F161" s="1" t="s">
        <v>404</v>
      </c>
      <c r="G161" s="30" t="s">
        <v>1828</v>
      </c>
      <c r="H161" s="31" t="s">
        <v>1829</v>
      </c>
      <c r="I161" s="7" t="s">
        <v>59</v>
      </c>
      <c r="J161" s="7" t="s">
        <v>407</v>
      </c>
      <c r="K161" s="2" t="s">
        <v>60</v>
      </c>
      <c r="L161" s="1" t="s">
        <v>1007</v>
      </c>
      <c r="M161" s="30" t="s">
        <v>1821</v>
      </c>
      <c r="N161" s="1" t="s">
        <v>222</v>
      </c>
      <c r="O161" s="1">
        <v>2189</v>
      </c>
      <c r="P161" s="1" t="s">
        <v>61</v>
      </c>
      <c r="Q161" s="1">
        <v>57</v>
      </c>
      <c r="R161" s="1" t="s">
        <v>395</v>
      </c>
      <c r="S161" s="30">
        <v>1000120198</v>
      </c>
      <c r="T161" s="30">
        <v>5</v>
      </c>
      <c r="U161" s="249" t="s">
        <v>1830</v>
      </c>
      <c r="V161" s="30">
        <v>22</v>
      </c>
      <c r="W161" s="1" t="s">
        <v>62</v>
      </c>
      <c r="X161" s="1" t="s">
        <v>431</v>
      </c>
      <c r="Y161" s="30" t="s">
        <v>1831</v>
      </c>
      <c r="Z161" s="30">
        <v>4207010</v>
      </c>
      <c r="AA161" s="31" t="s">
        <v>255</v>
      </c>
      <c r="AB161" s="30" t="s">
        <v>422</v>
      </c>
      <c r="AC161" s="30" t="s">
        <v>1073</v>
      </c>
      <c r="AD161" s="42" t="s">
        <v>939</v>
      </c>
      <c r="AE161" s="42" t="s">
        <v>1832</v>
      </c>
      <c r="AF161" s="43">
        <v>45469</v>
      </c>
      <c r="AG161" s="47">
        <v>5</v>
      </c>
      <c r="AH161" s="193">
        <v>15300000</v>
      </c>
      <c r="AI161" s="193">
        <f t="shared" si="20"/>
        <v>2550000</v>
      </c>
      <c r="AJ161" s="210">
        <f t="shared" si="21"/>
        <v>85000</v>
      </c>
      <c r="AK161" s="67">
        <v>45075</v>
      </c>
      <c r="AL161" s="48">
        <v>45077</v>
      </c>
      <c r="AM161" s="25">
        <v>45260</v>
      </c>
      <c r="AN161" s="46">
        <v>6</v>
      </c>
      <c r="AO161" s="1">
        <v>180</v>
      </c>
      <c r="AP161" s="62">
        <v>452</v>
      </c>
      <c r="AQ161" s="48">
        <v>45063</v>
      </c>
      <c r="AR161" s="195">
        <v>107100000</v>
      </c>
      <c r="AS161" s="225">
        <v>621</v>
      </c>
      <c r="AT161" s="25">
        <v>45077</v>
      </c>
      <c r="AU161" s="212" t="s">
        <v>1106</v>
      </c>
      <c r="AV161" s="49"/>
      <c r="AW161" s="49"/>
      <c r="AX161" s="49"/>
      <c r="AY161" s="50"/>
      <c r="AZ161" s="50"/>
      <c r="BA161" s="50"/>
      <c r="BB161" s="51"/>
      <c r="BC161" s="51"/>
      <c r="BD161" s="51"/>
      <c r="BE161" s="51"/>
      <c r="BF161" s="51"/>
      <c r="BG161" s="51"/>
      <c r="BH161" s="51"/>
      <c r="BI161" s="51"/>
      <c r="BJ161" s="51"/>
      <c r="BK161" s="51"/>
      <c r="BL161" s="447">
        <f t="shared" ref="BL161:BL168" si="22">AH161+BC161</f>
        <v>15300000</v>
      </c>
      <c r="BM161" s="69"/>
      <c r="BN161" s="69"/>
      <c r="BO161" s="69"/>
      <c r="BP161" s="69"/>
      <c r="BQ161" s="52" t="s">
        <v>15</v>
      </c>
      <c r="BR161" s="52" t="s">
        <v>15</v>
      </c>
      <c r="BS161" s="52"/>
      <c r="BT161" s="52"/>
      <c r="BU161" s="83" t="s">
        <v>293</v>
      </c>
      <c r="BV161" s="46">
        <v>20236520004893</v>
      </c>
      <c r="BW161" s="54"/>
      <c r="BX161" s="54"/>
      <c r="BY161" s="1"/>
      <c r="BZ161" s="1"/>
      <c r="CA161" s="1"/>
      <c r="CB161" s="1"/>
      <c r="CC161" s="1"/>
      <c r="CD161" s="72">
        <v>1</v>
      </c>
      <c r="CE161" s="18">
        <v>1</v>
      </c>
      <c r="CF161" s="18" t="s">
        <v>1813</v>
      </c>
      <c r="CG161" s="18" t="s">
        <v>23</v>
      </c>
      <c r="CH161" s="289">
        <v>45291</v>
      </c>
      <c r="CI161" s="275" t="s">
        <v>21</v>
      </c>
    </row>
    <row r="162" spans="1:169" ht="30" customHeight="1">
      <c r="A162" s="39">
        <v>160</v>
      </c>
      <c r="B162" s="40" t="s">
        <v>1769</v>
      </c>
      <c r="C162" s="40" t="s">
        <v>1833</v>
      </c>
      <c r="D162" s="1">
        <v>2023</v>
      </c>
      <c r="E162" s="71">
        <v>90185</v>
      </c>
      <c r="F162" s="1" t="s">
        <v>404</v>
      </c>
      <c r="G162" s="30" t="s">
        <v>1834</v>
      </c>
      <c r="H162" s="31" t="s">
        <v>1835</v>
      </c>
      <c r="I162" s="7" t="s">
        <v>59</v>
      </c>
      <c r="J162" s="7" t="s">
        <v>407</v>
      </c>
      <c r="K162" s="2" t="s">
        <v>60</v>
      </c>
      <c r="L162" s="1" t="s">
        <v>1007</v>
      </c>
      <c r="M162" s="30" t="s">
        <v>1821</v>
      </c>
      <c r="N162" s="1" t="s">
        <v>222</v>
      </c>
      <c r="O162" s="1">
        <v>2189</v>
      </c>
      <c r="P162" s="1" t="s">
        <v>61</v>
      </c>
      <c r="Q162" s="1">
        <v>57</v>
      </c>
      <c r="R162" s="1" t="s">
        <v>395</v>
      </c>
      <c r="S162" s="30">
        <v>1030623830</v>
      </c>
      <c r="T162" s="4">
        <v>0</v>
      </c>
      <c r="U162" s="249" t="s">
        <v>1836</v>
      </c>
      <c r="V162" s="4">
        <v>30</v>
      </c>
      <c r="W162" s="1" t="s">
        <v>62</v>
      </c>
      <c r="X162" s="1" t="s">
        <v>431</v>
      </c>
      <c r="Y162" s="30" t="s">
        <v>1837</v>
      </c>
      <c r="Z162" s="4">
        <v>3219041461</v>
      </c>
      <c r="AA162" s="4" t="s">
        <v>1838</v>
      </c>
      <c r="AB162" s="30" t="s">
        <v>1811</v>
      </c>
      <c r="AC162" s="30" t="s">
        <v>433</v>
      </c>
      <c r="AD162" s="42" t="s">
        <v>76</v>
      </c>
      <c r="AE162" s="42" t="s">
        <v>1839</v>
      </c>
      <c r="AF162" s="43">
        <v>45504</v>
      </c>
      <c r="AG162" s="4">
        <v>5</v>
      </c>
      <c r="AH162" s="193">
        <v>15300000</v>
      </c>
      <c r="AI162" s="193">
        <f t="shared" si="20"/>
        <v>2550000</v>
      </c>
      <c r="AJ162" s="210">
        <f t="shared" si="21"/>
        <v>85000</v>
      </c>
      <c r="AK162" s="67">
        <v>45075</v>
      </c>
      <c r="AL162" s="48">
        <v>45079</v>
      </c>
      <c r="AM162" s="25">
        <v>45261</v>
      </c>
      <c r="AN162" s="46">
        <v>6</v>
      </c>
      <c r="AO162" s="1">
        <v>180</v>
      </c>
      <c r="AP162" s="62">
        <v>452</v>
      </c>
      <c r="AQ162" s="48">
        <v>45063</v>
      </c>
      <c r="AR162" s="195">
        <v>107100000</v>
      </c>
      <c r="AS162" s="225">
        <v>623</v>
      </c>
      <c r="AT162" s="25">
        <v>45078</v>
      </c>
      <c r="AU162" s="212" t="s">
        <v>1106</v>
      </c>
      <c r="AV162" s="49"/>
      <c r="AW162" s="49"/>
      <c r="AX162" s="49"/>
      <c r="AY162" s="50"/>
      <c r="AZ162" s="50"/>
      <c r="BA162" s="50"/>
      <c r="BB162" s="51"/>
      <c r="BC162" s="51"/>
      <c r="BD162" s="51"/>
      <c r="BE162" s="51"/>
      <c r="BF162" s="51"/>
      <c r="BG162" s="51"/>
      <c r="BH162" s="51"/>
      <c r="BI162" s="51"/>
      <c r="BJ162" s="51"/>
      <c r="BK162" s="51"/>
      <c r="BL162" s="447">
        <f t="shared" si="22"/>
        <v>15300000</v>
      </c>
      <c r="BM162" s="69"/>
      <c r="BN162" s="69"/>
      <c r="BO162" s="69"/>
      <c r="BP162" s="69"/>
      <c r="BQ162" s="52" t="s">
        <v>15</v>
      </c>
      <c r="BR162" s="52" t="s">
        <v>15</v>
      </c>
      <c r="BS162" s="52"/>
      <c r="BT162" s="52"/>
      <c r="BU162" s="1" t="s">
        <v>1767</v>
      </c>
      <c r="BV162" s="46" t="s">
        <v>1768</v>
      </c>
      <c r="BW162" s="4"/>
      <c r="BX162" s="4"/>
      <c r="BY162" s="4"/>
      <c r="BZ162" s="4"/>
      <c r="CA162" s="4"/>
      <c r="CB162" s="4"/>
      <c r="CC162" s="4"/>
      <c r="CD162" s="72">
        <v>1</v>
      </c>
      <c r="CE162" s="18">
        <v>1</v>
      </c>
      <c r="CF162" s="18" t="s">
        <v>1813</v>
      </c>
      <c r="CG162" s="18" t="s">
        <v>23</v>
      </c>
      <c r="CH162" s="289">
        <v>45261</v>
      </c>
      <c r="CI162" s="275" t="s">
        <v>21</v>
      </c>
    </row>
    <row r="163" spans="1:169" s="87" customFormat="1" ht="24" customHeight="1">
      <c r="A163" s="39">
        <v>161</v>
      </c>
      <c r="B163" s="40" t="s">
        <v>1769</v>
      </c>
      <c r="C163" s="40" t="s">
        <v>1840</v>
      </c>
      <c r="D163" s="1">
        <v>2023</v>
      </c>
      <c r="E163" s="1">
        <v>90585</v>
      </c>
      <c r="F163" s="1" t="s">
        <v>404</v>
      </c>
      <c r="G163" s="30" t="s">
        <v>1841</v>
      </c>
      <c r="H163" s="31" t="s">
        <v>1842</v>
      </c>
      <c r="I163" s="7" t="s">
        <v>59</v>
      </c>
      <c r="J163" s="7" t="s">
        <v>392</v>
      </c>
      <c r="K163" s="2" t="s">
        <v>60</v>
      </c>
      <c r="L163" s="1" t="s">
        <v>393</v>
      </c>
      <c r="M163" s="30" t="s">
        <v>1843</v>
      </c>
      <c r="N163" s="1" t="s">
        <v>320</v>
      </c>
      <c r="O163" s="1">
        <v>2198</v>
      </c>
      <c r="P163" s="1" t="s">
        <v>61</v>
      </c>
      <c r="Q163" s="1">
        <v>57</v>
      </c>
      <c r="R163" s="1" t="s">
        <v>395</v>
      </c>
      <c r="S163" s="30">
        <v>1019015571</v>
      </c>
      <c r="T163" s="1">
        <v>1</v>
      </c>
      <c r="U163" s="249" t="s">
        <v>1844</v>
      </c>
      <c r="V163" s="1">
        <v>36</v>
      </c>
      <c r="W163" s="1" t="s">
        <v>62</v>
      </c>
      <c r="X163" s="1" t="s">
        <v>396</v>
      </c>
      <c r="Y163" s="30" t="s">
        <v>1845</v>
      </c>
      <c r="Z163" s="1">
        <v>3194258774</v>
      </c>
      <c r="AA163" s="1"/>
      <c r="AB163" s="30" t="s">
        <v>561</v>
      </c>
      <c r="AC163" s="30" t="s">
        <v>562</v>
      </c>
      <c r="AD163" s="42" t="s">
        <v>1173</v>
      </c>
      <c r="AE163" s="42" t="s">
        <v>1846</v>
      </c>
      <c r="AF163" s="43">
        <v>45458</v>
      </c>
      <c r="AG163" s="4">
        <v>1</v>
      </c>
      <c r="AH163" s="193">
        <v>34200000</v>
      </c>
      <c r="AI163" s="193">
        <f t="shared" si="20"/>
        <v>5700000</v>
      </c>
      <c r="AJ163" s="193">
        <f t="shared" si="21"/>
        <v>190000</v>
      </c>
      <c r="AK163" s="67">
        <v>45082</v>
      </c>
      <c r="AL163" s="67">
        <v>45083</v>
      </c>
      <c r="AM163" s="23">
        <v>45265</v>
      </c>
      <c r="AN163" s="46">
        <v>6</v>
      </c>
      <c r="AO163" s="1">
        <v>180</v>
      </c>
      <c r="AP163" s="62">
        <v>457</v>
      </c>
      <c r="AQ163" s="48">
        <v>45077</v>
      </c>
      <c r="AR163" s="195">
        <v>34200000</v>
      </c>
      <c r="AS163" s="225">
        <v>629</v>
      </c>
      <c r="AT163" s="25">
        <v>45083</v>
      </c>
      <c r="AU163" s="212">
        <v>34200000</v>
      </c>
      <c r="AV163" s="49"/>
      <c r="AW163" s="49"/>
      <c r="AX163" s="49"/>
      <c r="AY163" s="103"/>
      <c r="AZ163" s="103"/>
      <c r="BA163" s="103"/>
      <c r="BB163" s="51"/>
      <c r="BC163" s="51"/>
      <c r="BD163" s="51"/>
      <c r="BE163" s="51"/>
      <c r="BF163" s="51"/>
      <c r="BG163" s="51"/>
      <c r="BH163" s="51"/>
      <c r="BI163" s="51"/>
      <c r="BJ163" s="51"/>
      <c r="BK163" s="51"/>
      <c r="BL163" s="447">
        <f t="shared" si="22"/>
        <v>34200000</v>
      </c>
      <c r="BM163" s="49">
        <v>2</v>
      </c>
      <c r="BN163" s="113" t="s">
        <v>1847</v>
      </c>
      <c r="BO163" s="49" t="s">
        <v>1848</v>
      </c>
      <c r="BP163" s="76">
        <v>45211</v>
      </c>
      <c r="BQ163" s="52" t="s">
        <v>15</v>
      </c>
      <c r="BR163" s="52" t="s">
        <v>15</v>
      </c>
      <c r="BS163" s="50"/>
      <c r="BT163" s="50"/>
      <c r="BU163" s="1" t="s">
        <v>1849</v>
      </c>
      <c r="BV163" s="225">
        <v>20236520010123</v>
      </c>
      <c r="BW163" s="1"/>
      <c r="BX163" s="1"/>
      <c r="BY163" s="1"/>
      <c r="BZ163" s="1"/>
      <c r="CA163" s="1"/>
      <c r="CB163" s="1"/>
      <c r="CC163" s="1"/>
      <c r="CD163" s="72">
        <v>1</v>
      </c>
      <c r="CE163" s="18">
        <v>1</v>
      </c>
      <c r="CF163" s="18" t="s">
        <v>1813</v>
      </c>
      <c r="CG163" s="18" t="s">
        <v>23</v>
      </c>
      <c r="CH163" s="365">
        <v>45292</v>
      </c>
      <c r="CI163" s="276" t="s">
        <v>21</v>
      </c>
      <c r="CJ163" s="33"/>
      <c r="CK163" s="33"/>
      <c r="CL163" s="33"/>
      <c r="CM163" s="33"/>
      <c r="CN163" s="33"/>
      <c r="CO163" s="33"/>
      <c r="CP163" s="33"/>
      <c r="CQ163" s="33"/>
      <c r="CR163" s="33"/>
      <c r="CS163" s="33"/>
      <c r="CT163" s="33"/>
      <c r="CU163" s="33"/>
      <c r="CV163" s="33"/>
      <c r="CW163" s="33"/>
      <c r="CX163" s="33"/>
      <c r="CY163" s="33"/>
      <c r="CZ163" s="33"/>
      <c r="DA163" s="33"/>
      <c r="DB163" s="33"/>
      <c r="DC163" s="33"/>
      <c r="DD163" s="33"/>
      <c r="DE163" s="33"/>
      <c r="DF163" s="33"/>
      <c r="DG163" s="33"/>
      <c r="DH163" s="33"/>
      <c r="DI163" s="33"/>
      <c r="DJ163" s="33"/>
      <c r="DK163" s="33"/>
      <c r="DL163" s="33"/>
      <c r="DM163" s="33"/>
      <c r="DN163" s="33"/>
      <c r="DO163" s="33"/>
      <c r="DP163" s="33"/>
      <c r="DQ163" s="33"/>
      <c r="DR163" s="33"/>
      <c r="DS163" s="33"/>
      <c r="DT163" s="33"/>
      <c r="DU163" s="33"/>
      <c r="DV163" s="33"/>
      <c r="DW163" s="33"/>
      <c r="DX163" s="33"/>
      <c r="DY163" s="33"/>
      <c r="DZ163" s="33"/>
      <c r="EA163" s="33"/>
      <c r="EB163" s="33"/>
      <c r="EC163" s="33"/>
      <c r="ED163" s="33"/>
      <c r="EE163" s="33"/>
      <c r="EF163" s="33"/>
      <c r="EG163" s="33"/>
      <c r="EH163" s="33"/>
      <c r="EI163" s="33"/>
      <c r="EJ163" s="33"/>
      <c r="EK163" s="33"/>
      <c r="EL163" s="33"/>
      <c r="EM163" s="33"/>
      <c r="EN163" s="33"/>
      <c r="EO163" s="33"/>
      <c r="EP163" s="33"/>
      <c r="EQ163" s="33"/>
      <c r="ER163" s="33"/>
      <c r="ES163" s="33"/>
      <c r="ET163" s="33"/>
      <c r="EU163" s="33"/>
      <c r="EV163" s="33"/>
      <c r="EW163" s="33"/>
      <c r="EX163" s="33"/>
      <c r="EY163" s="33"/>
      <c r="EZ163" s="33"/>
      <c r="FA163" s="33"/>
      <c r="FB163" s="33"/>
      <c r="FC163" s="33"/>
      <c r="FD163" s="33"/>
      <c r="FE163" s="33"/>
      <c r="FF163" s="33"/>
      <c r="FG163" s="33"/>
      <c r="FH163" s="33"/>
      <c r="FI163" s="33"/>
      <c r="FJ163" s="33"/>
      <c r="FK163" s="33"/>
      <c r="FL163" s="33"/>
      <c r="FM163" s="33"/>
    </row>
    <row r="164" spans="1:169" s="87" customFormat="1" ht="20.25" customHeight="1">
      <c r="A164" s="39">
        <v>162</v>
      </c>
      <c r="B164" s="40" t="s">
        <v>1850</v>
      </c>
      <c r="C164" s="40" t="s">
        <v>1851</v>
      </c>
      <c r="D164" s="1">
        <v>2023</v>
      </c>
      <c r="E164" s="1">
        <v>90294</v>
      </c>
      <c r="F164" s="1" t="s">
        <v>404</v>
      </c>
      <c r="G164" s="30" t="s">
        <v>1852</v>
      </c>
      <c r="H164" s="88" t="s">
        <v>1853</v>
      </c>
      <c r="I164" s="7" t="s">
        <v>245</v>
      </c>
      <c r="J164" s="7" t="s">
        <v>245</v>
      </c>
      <c r="K164" s="2" t="s">
        <v>1388</v>
      </c>
      <c r="L164" s="1" t="s">
        <v>325</v>
      </c>
      <c r="M164" s="30" t="s">
        <v>1854</v>
      </c>
      <c r="N164" s="1" t="s">
        <v>1855</v>
      </c>
      <c r="O164" s="1">
        <v>2204</v>
      </c>
      <c r="P164" s="1" t="s">
        <v>61</v>
      </c>
      <c r="Q164" s="1">
        <v>27</v>
      </c>
      <c r="R164" s="1" t="s">
        <v>1390</v>
      </c>
      <c r="S164" s="30">
        <v>900017592</v>
      </c>
      <c r="T164" s="1">
        <v>8</v>
      </c>
      <c r="U164" s="249" t="s">
        <v>1856</v>
      </c>
      <c r="V164" s="1" t="s">
        <v>325</v>
      </c>
      <c r="W164" s="1" t="s">
        <v>1392</v>
      </c>
      <c r="X164" s="30" t="s">
        <v>325</v>
      </c>
      <c r="Y164" s="30" t="s">
        <v>1857</v>
      </c>
      <c r="Z164" s="1">
        <v>4656130</v>
      </c>
      <c r="AA164" s="88" t="s">
        <v>1858</v>
      </c>
      <c r="AB164" s="30" t="s">
        <v>325</v>
      </c>
      <c r="AC164" s="30" t="s">
        <v>325</v>
      </c>
      <c r="AD164" s="42" t="s">
        <v>1089</v>
      </c>
      <c r="AE164" s="42" t="s">
        <v>1859</v>
      </c>
      <c r="AF164" s="43">
        <v>46337</v>
      </c>
      <c r="AG164" s="4" t="s">
        <v>325</v>
      </c>
      <c r="AH164" s="193">
        <v>48751032</v>
      </c>
      <c r="AI164" s="193">
        <f>AH164/4</f>
        <v>12187758</v>
      </c>
      <c r="AJ164" s="193">
        <f t="shared" si="21"/>
        <v>406258.6</v>
      </c>
      <c r="AK164" s="67">
        <v>45079</v>
      </c>
      <c r="AL164" s="23">
        <v>45111</v>
      </c>
      <c r="AM164" s="239">
        <v>45206</v>
      </c>
      <c r="AN164" s="46">
        <v>4</v>
      </c>
      <c r="AO164" s="46">
        <v>120</v>
      </c>
      <c r="AP164" s="46">
        <v>449</v>
      </c>
      <c r="AQ164" s="48">
        <v>44690</v>
      </c>
      <c r="AR164" s="195">
        <v>49579000</v>
      </c>
      <c r="AS164" s="225">
        <v>630</v>
      </c>
      <c r="AT164" s="25">
        <v>45086</v>
      </c>
      <c r="AU164" s="212">
        <v>48751032</v>
      </c>
      <c r="AV164" s="49"/>
      <c r="AW164" s="49"/>
      <c r="AX164" s="49"/>
      <c r="AY164" s="50"/>
      <c r="AZ164" s="50"/>
      <c r="BA164" s="50"/>
      <c r="BB164" s="51"/>
      <c r="BC164" s="51"/>
      <c r="BD164" s="51"/>
      <c r="BE164" s="51"/>
      <c r="BF164" s="51"/>
      <c r="BG164" s="51"/>
      <c r="BH164" s="51"/>
      <c r="BI164" s="51"/>
      <c r="BJ164" s="51"/>
      <c r="BK164" s="51"/>
      <c r="BL164" s="447">
        <f t="shared" si="22"/>
        <v>48751032</v>
      </c>
      <c r="BM164" s="49"/>
      <c r="BN164" s="49"/>
      <c r="BO164" s="49"/>
      <c r="BP164" s="49"/>
      <c r="BQ164" s="52" t="s">
        <v>15</v>
      </c>
      <c r="BR164" s="52" t="s">
        <v>15</v>
      </c>
      <c r="BS164" s="50"/>
      <c r="BT164" s="50"/>
      <c r="BU164" s="14" t="s">
        <v>1860</v>
      </c>
      <c r="BV164" s="15" t="s">
        <v>1861</v>
      </c>
      <c r="BW164" s="1"/>
      <c r="BX164" s="1"/>
      <c r="BY164" s="1"/>
      <c r="BZ164" s="1"/>
      <c r="CA164" s="1"/>
      <c r="CB164" s="1"/>
      <c r="CC164" s="1"/>
      <c r="CD164" s="1">
        <v>1</v>
      </c>
      <c r="CE164" s="1">
        <v>4</v>
      </c>
      <c r="CF164" s="18" t="s">
        <v>1813</v>
      </c>
      <c r="CG164" s="18" t="s">
        <v>23</v>
      </c>
      <c r="CH164" s="221">
        <v>45206</v>
      </c>
      <c r="CI164" s="276" t="s">
        <v>21</v>
      </c>
      <c r="CJ164" s="33"/>
      <c r="CK164" s="33"/>
      <c r="CL164" s="33"/>
      <c r="CM164" s="33"/>
      <c r="CN164" s="33"/>
      <c r="CO164" s="33"/>
      <c r="CP164" s="33"/>
      <c r="CQ164" s="33"/>
      <c r="CR164" s="33"/>
      <c r="CS164" s="33"/>
      <c r="CT164" s="33"/>
      <c r="CU164" s="33"/>
      <c r="CV164" s="33"/>
      <c r="CW164" s="33"/>
      <c r="CX164" s="33"/>
      <c r="CY164" s="33"/>
      <c r="CZ164" s="33"/>
      <c r="DA164" s="33"/>
      <c r="DB164" s="33"/>
      <c r="DC164" s="33"/>
      <c r="DD164" s="33"/>
      <c r="DE164" s="33"/>
      <c r="DF164" s="33"/>
      <c r="DG164" s="33"/>
      <c r="DH164" s="33"/>
      <c r="DI164" s="33"/>
      <c r="DJ164" s="33"/>
      <c r="DK164" s="33"/>
      <c r="DL164" s="33"/>
      <c r="DM164" s="33"/>
      <c r="DN164" s="33"/>
      <c r="DO164" s="33"/>
      <c r="DP164" s="33"/>
      <c r="DQ164" s="33"/>
      <c r="DR164" s="33"/>
      <c r="DS164" s="33"/>
      <c r="DT164" s="33"/>
      <c r="DU164" s="33"/>
      <c r="DV164" s="33"/>
      <c r="DW164" s="33"/>
      <c r="DX164" s="33"/>
      <c r="DY164" s="33"/>
      <c r="DZ164" s="33"/>
      <c r="EA164" s="33"/>
      <c r="EB164" s="33"/>
      <c r="EC164" s="33"/>
      <c r="ED164" s="33"/>
      <c r="EE164" s="33"/>
      <c r="EF164" s="33"/>
      <c r="EG164" s="33"/>
      <c r="EH164" s="33"/>
      <c r="EI164" s="33"/>
      <c r="EJ164" s="33"/>
      <c r="EK164" s="33"/>
      <c r="EL164" s="33"/>
      <c r="EM164" s="33"/>
      <c r="EN164" s="33"/>
      <c r="EO164" s="33"/>
      <c r="EP164" s="33"/>
      <c r="EQ164" s="33"/>
      <c r="ER164" s="33"/>
      <c r="ES164" s="33"/>
      <c r="ET164" s="33"/>
      <c r="EU164" s="33"/>
      <c r="EV164" s="33"/>
      <c r="EW164" s="33"/>
      <c r="EX164" s="33"/>
      <c r="EY164" s="33"/>
      <c r="EZ164" s="33"/>
      <c r="FA164" s="33"/>
      <c r="FB164" s="33"/>
      <c r="FC164" s="33"/>
      <c r="FD164" s="33"/>
      <c r="FE164" s="33"/>
      <c r="FF164" s="33"/>
      <c r="FG164" s="33"/>
      <c r="FH164" s="33"/>
      <c r="FI164" s="33"/>
      <c r="FJ164" s="33"/>
      <c r="FK164" s="33"/>
      <c r="FL164" s="33"/>
      <c r="FM164" s="33"/>
    </row>
    <row r="165" spans="1:169" ht="15.75" customHeight="1">
      <c r="A165" s="39">
        <v>163</v>
      </c>
      <c r="B165" s="40" t="s">
        <v>1769</v>
      </c>
      <c r="C165" s="40" t="s">
        <v>1862</v>
      </c>
      <c r="D165" s="1">
        <v>2023</v>
      </c>
      <c r="E165" s="1">
        <v>90996</v>
      </c>
      <c r="F165" s="1" t="s">
        <v>404</v>
      </c>
      <c r="G165" s="30" t="s">
        <v>1863</v>
      </c>
      <c r="H165" s="31" t="s">
        <v>1864</v>
      </c>
      <c r="I165" s="7" t="s">
        <v>59</v>
      </c>
      <c r="J165" s="7" t="s">
        <v>392</v>
      </c>
      <c r="K165" s="2" t="s">
        <v>60</v>
      </c>
      <c r="L165" s="1" t="s">
        <v>759</v>
      </c>
      <c r="M165" s="30" t="s">
        <v>1865</v>
      </c>
      <c r="N165" s="1" t="s">
        <v>313</v>
      </c>
      <c r="O165" s="1">
        <v>2189</v>
      </c>
      <c r="P165" s="1" t="s">
        <v>61</v>
      </c>
      <c r="Q165" s="1">
        <v>57</v>
      </c>
      <c r="R165" s="1" t="s">
        <v>395</v>
      </c>
      <c r="S165" s="30">
        <v>1026575400</v>
      </c>
      <c r="T165" s="4">
        <v>6</v>
      </c>
      <c r="U165" s="249" t="s">
        <v>1866</v>
      </c>
      <c r="V165" s="4">
        <v>30</v>
      </c>
      <c r="W165" s="1" t="s">
        <v>62</v>
      </c>
      <c r="X165" s="1" t="s">
        <v>431</v>
      </c>
      <c r="Y165" s="30" t="s">
        <v>891</v>
      </c>
      <c r="Z165" s="4">
        <v>7175598</v>
      </c>
      <c r="AA165" s="31" t="s">
        <v>1867</v>
      </c>
      <c r="AB165" s="30" t="s">
        <v>920</v>
      </c>
      <c r="AC165" s="30" t="s">
        <v>562</v>
      </c>
      <c r="AD165" s="42" t="s">
        <v>76</v>
      </c>
      <c r="AE165" s="42" t="s">
        <v>1868</v>
      </c>
      <c r="AF165" s="43">
        <v>45375</v>
      </c>
      <c r="AG165" s="4">
        <v>5</v>
      </c>
      <c r="AH165" s="193">
        <v>21132000</v>
      </c>
      <c r="AI165" s="193">
        <f>AH165/3</f>
        <v>7044000</v>
      </c>
      <c r="AJ165" s="193">
        <f t="shared" si="21"/>
        <v>234800</v>
      </c>
      <c r="AK165" s="67">
        <v>45091</v>
      </c>
      <c r="AL165" s="67">
        <v>45092</v>
      </c>
      <c r="AM165" s="23">
        <v>45183</v>
      </c>
      <c r="AN165" s="4">
        <v>3</v>
      </c>
      <c r="AO165" s="46">
        <v>90</v>
      </c>
      <c r="AP165" s="226">
        <v>463</v>
      </c>
      <c r="AQ165" s="89">
        <v>45091</v>
      </c>
      <c r="AR165" s="195">
        <v>21132000</v>
      </c>
      <c r="AS165" s="225">
        <v>635</v>
      </c>
      <c r="AT165" s="25">
        <v>45092</v>
      </c>
      <c r="AU165" s="212">
        <v>21132000</v>
      </c>
      <c r="AV165" s="49"/>
      <c r="AW165" s="49"/>
      <c r="AX165" s="49"/>
      <c r="AY165" s="50"/>
      <c r="AZ165" s="50"/>
      <c r="BA165" s="50"/>
      <c r="BB165" s="51"/>
      <c r="BC165" s="51"/>
      <c r="BD165" s="51"/>
      <c r="BE165" s="51"/>
      <c r="BF165" s="51"/>
      <c r="BG165" s="51"/>
      <c r="BH165" s="51"/>
      <c r="BI165" s="51"/>
      <c r="BJ165" s="51"/>
      <c r="BK165" s="51"/>
      <c r="BL165" s="447">
        <f t="shared" si="22"/>
        <v>21132000</v>
      </c>
      <c r="BM165" s="69"/>
      <c r="BN165" s="69"/>
      <c r="BO165" s="69"/>
      <c r="BP165" s="69"/>
      <c r="BQ165" s="52" t="s">
        <v>15</v>
      </c>
      <c r="BR165" s="52" t="s">
        <v>15</v>
      </c>
      <c r="BS165" s="52"/>
      <c r="BT165" s="52"/>
      <c r="BU165" s="1" t="s">
        <v>293</v>
      </c>
      <c r="BV165" s="46">
        <v>20236520005543</v>
      </c>
      <c r="BW165" s="4"/>
      <c r="BX165" s="4"/>
      <c r="BY165" s="4"/>
      <c r="BZ165" s="4"/>
      <c r="CA165" s="4"/>
      <c r="CB165" s="4"/>
      <c r="CC165" s="4"/>
      <c r="CD165" s="4">
        <v>1</v>
      </c>
      <c r="CE165" s="4">
        <v>1</v>
      </c>
      <c r="CF165" s="18" t="s">
        <v>1813</v>
      </c>
      <c r="CG165" s="18" t="s">
        <v>23</v>
      </c>
      <c r="CH165" s="365">
        <v>45183</v>
      </c>
      <c r="CI165" s="275" t="s">
        <v>21</v>
      </c>
    </row>
    <row r="166" spans="1:169" ht="26.25" customHeight="1">
      <c r="A166" s="39">
        <v>164</v>
      </c>
      <c r="B166" s="40" t="s">
        <v>1850</v>
      </c>
      <c r="C166" s="40" t="s">
        <v>1869</v>
      </c>
      <c r="D166" s="1">
        <v>2023</v>
      </c>
      <c r="E166" s="1">
        <v>90301</v>
      </c>
      <c r="F166" s="1" t="s">
        <v>404</v>
      </c>
      <c r="G166" s="30" t="s">
        <v>1870</v>
      </c>
      <c r="H166" s="31" t="s">
        <v>1871</v>
      </c>
      <c r="I166" s="7" t="s">
        <v>245</v>
      </c>
      <c r="J166" s="7" t="s">
        <v>245</v>
      </c>
      <c r="K166" s="2" t="s">
        <v>1388</v>
      </c>
      <c r="L166" s="1" t="s">
        <v>325</v>
      </c>
      <c r="M166" s="30" t="s">
        <v>1872</v>
      </c>
      <c r="N166" s="1" t="s">
        <v>1873</v>
      </c>
      <c r="O166" s="1">
        <v>2203</v>
      </c>
      <c r="P166" s="1" t="s">
        <v>61</v>
      </c>
      <c r="Q166" s="1">
        <v>24</v>
      </c>
      <c r="R166" s="1" t="s">
        <v>1390</v>
      </c>
      <c r="S166" s="30">
        <v>9013538743</v>
      </c>
      <c r="T166" s="4">
        <v>8</v>
      </c>
      <c r="U166" s="249" t="s">
        <v>1874</v>
      </c>
      <c r="V166" s="4" t="s">
        <v>325</v>
      </c>
      <c r="W166" s="1" t="s">
        <v>1392</v>
      </c>
      <c r="X166" s="30" t="s">
        <v>325</v>
      </c>
      <c r="Y166" s="30" t="s">
        <v>1875</v>
      </c>
      <c r="Z166" s="4">
        <v>3142980798</v>
      </c>
      <c r="AA166" s="31" t="s">
        <v>1876</v>
      </c>
      <c r="AB166" s="30" t="s">
        <v>325</v>
      </c>
      <c r="AC166" s="30" t="s">
        <v>325</v>
      </c>
      <c r="AD166" s="42" t="s">
        <v>939</v>
      </c>
      <c r="AE166" s="42" t="s">
        <v>1877</v>
      </c>
      <c r="AF166" s="43">
        <v>45219</v>
      </c>
      <c r="AG166" s="4" t="s">
        <v>325</v>
      </c>
      <c r="AH166" s="193">
        <v>47802445</v>
      </c>
      <c r="AI166" s="193">
        <f>AH166/4</f>
        <v>11950611.25</v>
      </c>
      <c r="AJ166" s="193">
        <f t="shared" si="21"/>
        <v>398353.70833333331</v>
      </c>
      <c r="AK166" s="67">
        <v>45090</v>
      </c>
      <c r="AL166" s="23">
        <v>45124</v>
      </c>
      <c r="AM166" s="23">
        <v>45246</v>
      </c>
      <c r="AN166" s="4">
        <v>4</v>
      </c>
      <c r="AO166" s="46">
        <v>120</v>
      </c>
      <c r="AP166" s="226">
        <v>454</v>
      </c>
      <c r="AQ166" s="89">
        <v>45071</v>
      </c>
      <c r="AR166" s="195">
        <v>49027998</v>
      </c>
      <c r="AS166" s="225">
        <v>644</v>
      </c>
      <c r="AT166" s="25">
        <v>45099</v>
      </c>
      <c r="AU166" s="212">
        <v>47802445</v>
      </c>
      <c r="AV166" s="49"/>
      <c r="AW166" s="49"/>
      <c r="AX166" s="49"/>
      <c r="AY166" s="50"/>
      <c r="AZ166" s="50"/>
      <c r="BA166" s="50"/>
      <c r="BB166" s="51"/>
      <c r="BC166" s="51"/>
      <c r="BD166" s="51"/>
      <c r="BE166" s="51"/>
      <c r="BF166" s="51"/>
      <c r="BG166" s="51"/>
      <c r="BH166" s="51"/>
      <c r="BI166" s="51"/>
      <c r="BJ166" s="51"/>
      <c r="BK166" s="51"/>
      <c r="BL166" s="447">
        <f t="shared" si="22"/>
        <v>47802445</v>
      </c>
      <c r="BM166" s="69"/>
      <c r="BN166" s="69"/>
      <c r="BO166" s="69"/>
      <c r="BP166" s="69"/>
      <c r="BQ166" s="52" t="s">
        <v>15</v>
      </c>
      <c r="BR166" s="52" t="s">
        <v>15</v>
      </c>
      <c r="BS166" s="52"/>
      <c r="BT166" s="52"/>
      <c r="BU166" s="1" t="s">
        <v>213</v>
      </c>
      <c r="BV166" s="46">
        <v>20236520005603</v>
      </c>
      <c r="BW166" s="4"/>
      <c r="BX166" s="4"/>
      <c r="BY166" s="4"/>
      <c r="BZ166" s="4"/>
      <c r="CA166" s="4"/>
      <c r="CB166" s="4"/>
      <c r="CC166" s="4"/>
      <c r="CD166" s="4">
        <v>1</v>
      </c>
      <c r="CE166" s="4">
        <v>3</v>
      </c>
      <c r="CF166" s="18" t="s">
        <v>1813</v>
      </c>
      <c r="CG166" s="18" t="s">
        <v>23</v>
      </c>
      <c r="CH166" s="67">
        <v>45246</v>
      </c>
      <c r="CI166" s="275" t="s">
        <v>21</v>
      </c>
    </row>
    <row r="167" spans="1:169" s="87" customFormat="1" ht="24" customHeight="1">
      <c r="A167" s="39">
        <v>165</v>
      </c>
      <c r="B167" s="40" t="s">
        <v>1794</v>
      </c>
      <c r="C167" s="40" t="s">
        <v>1878</v>
      </c>
      <c r="D167" s="1">
        <v>2023</v>
      </c>
      <c r="E167" s="1">
        <v>91315</v>
      </c>
      <c r="F167" s="1" t="s">
        <v>404</v>
      </c>
      <c r="G167" s="30" t="s">
        <v>1879</v>
      </c>
      <c r="H167" s="88" t="s">
        <v>1880</v>
      </c>
      <c r="I167" s="7" t="s">
        <v>59</v>
      </c>
      <c r="J167" s="7" t="s">
        <v>392</v>
      </c>
      <c r="K167" s="2" t="s">
        <v>60</v>
      </c>
      <c r="L167" s="1" t="s">
        <v>1613</v>
      </c>
      <c r="M167" s="1" t="s">
        <v>1881</v>
      </c>
      <c r="N167" s="1" t="s">
        <v>315</v>
      </c>
      <c r="O167" s="1">
        <v>2201</v>
      </c>
      <c r="P167" s="1" t="s">
        <v>61</v>
      </c>
      <c r="Q167" s="1">
        <v>21</v>
      </c>
      <c r="R167" s="1" t="s">
        <v>395</v>
      </c>
      <c r="S167" s="30">
        <v>1013675101</v>
      </c>
      <c r="T167" s="1">
        <v>0</v>
      </c>
      <c r="U167" s="249" t="s">
        <v>1882</v>
      </c>
      <c r="V167" s="1">
        <v>26</v>
      </c>
      <c r="W167" s="1" t="s">
        <v>62</v>
      </c>
      <c r="X167" s="1" t="s">
        <v>396</v>
      </c>
      <c r="Y167" s="30" t="s">
        <v>1883</v>
      </c>
      <c r="Z167" s="1">
        <v>3045716437</v>
      </c>
      <c r="AA167" s="88" t="s">
        <v>1884</v>
      </c>
      <c r="AB167" s="30" t="s">
        <v>411</v>
      </c>
      <c r="AC167" s="30" t="s">
        <v>399</v>
      </c>
      <c r="AD167" s="42" t="s">
        <v>1089</v>
      </c>
      <c r="AE167" s="42" t="s">
        <v>1885</v>
      </c>
      <c r="AF167" s="43">
        <v>45442</v>
      </c>
      <c r="AG167" s="4">
        <v>1</v>
      </c>
      <c r="AH167" s="193">
        <v>24450000</v>
      </c>
      <c r="AI167" s="193">
        <f>AH167/5</f>
        <v>4890000</v>
      </c>
      <c r="AJ167" s="193">
        <f t="shared" si="21"/>
        <v>163000</v>
      </c>
      <c r="AK167" s="67">
        <v>45097</v>
      </c>
      <c r="AL167" s="23">
        <v>45099</v>
      </c>
      <c r="AM167" s="23">
        <v>45251</v>
      </c>
      <c r="AN167" s="1">
        <v>5</v>
      </c>
      <c r="AO167" s="1">
        <v>150</v>
      </c>
      <c r="AP167" s="46">
        <v>464</v>
      </c>
      <c r="AQ167" s="45">
        <v>45093</v>
      </c>
      <c r="AR167" s="195">
        <v>24450000</v>
      </c>
      <c r="AS167" s="225">
        <v>646</v>
      </c>
      <c r="AT167" s="25">
        <v>45099</v>
      </c>
      <c r="AU167" s="212">
        <v>24450000</v>
      </c>
      <c r="AV167" s="49"/>
      <c r="AW167" s="49"/>
      <c r="AX167" s="49"/>
      <c r="AY167" s="50"/>
      <c r="AZ167" s="50"/>
      <c r="BA167" s="50"/>
      <c r="BB167" s="51"/>
      <c r="BC167" s="51"/>
      <c r="BD167" s="51"/>
      <c r="BE167" s="51"/>
      <c r="BF167" s="51"/>
      <c r="BG167" s="51"/>
      <c r="BH167" s="51"/>
      <c r="BI167" s="51"/>
      <c r="BJ167" s="51"/>
      <c r="BK167" s="51"/>
      <c r="BL167" s="447">
        <f t="shared" si="22"/>
        <v>24450000</v>
      </c>
      <c r="BM167" s="49"/>
      <c r="BN167" s="49"/>
      <c r="BO167" s="49"/>
      <c r="BP167" s="49"/>
      <c r="BQ167" s="52" t="s">
        <v>15</v>
      </c>
      <c r="BR167" s="52" t="s">
        <v>15</v>
      </c>
      <c r="BS167" s="50"/>
      <c r="BT167" s="50"/>
      <c r="BU167" s="1" t="s">
        <v>1886</v>
      </c>
      <c r="BV167" s="46">
        <v>20236520005553</v>
      </c>
      <c r="BW167" s="1"/>
      <c r="BX167" s="1"/>
      <c r="BY167" s="1"/>
      <c r="BZ167" s="1"/>
      <c r="CA167" s="1"/>
      <c r="CB167" s="1"/>
      <c r="CC167" s="1"/>
      <c r="CD167" s="1">
        <v>1</v>
      </c>
      <c r="CE167" s="1">
        <v>1</v>
      </c>
      <c r="CF167" s="18" t="s">
        <v>1813</v>
      </c>
      <c r="CG167" s="18" t="s">
        <v>23</v>
      </c>
      <c r="CH167" s="365">
        <v>45291</v>
      </c>
      <c r="CI167" s="276" t="s">
        <v>21</v>
      </c>
      <c r="CJ167" s="33"/>
      <c r="CK167" s="33"/>
      <c r="CL167" s="33"/>
      <c r="CM167" s="33"/>
      <c r="CN167" s="33"/>
      <c r="CO167" s="33"/>
      <c r="CP167" s="33"/>
      <c r="CQ167" s="33"/>
      <c r="CR167" s="33"/>
      <c r="CS167" s="33"/>
      <c r="CT167" s="33"/>
      <c r="CU167" s="33"/>
      <c r="CV167" s="33"/>
      <c r="CW167" s="33"/>
      <c r="CX167" s="33"/>
      <c r="CY167" s="33"/>
      <c r="CZ167" s="33"/>
      <c r="DA167" s="33"/>
      <c r="DB167" s="33"/>
      <c r="DC167" s="33"/>
      <c r="DD167" s="33"/>
      <c r="DE167" s="33"/>
      <c r="DF167" s="33"/>
      <c r="DG167" s="33"/>
      <c r="DH167" s="33"/>
      <c r="DI167" s="33"/>
      <c r="DJ167" s="33"/>
      <c r="DK167" s="33"/>
      <c r="DL167" s="33"/>
      <c r="DM167" s="33"/>
      <c r="DN167" s="33"/>
      <c r="DO167" s="33"/>
      <c r="DP167" s="33"/>
      <c r="DQ167" s="33"/>
      <c r="DR167" s="33"/>
      <c r="DS167" s="33"/>
      <c r="DT167" s="33"/>
      <c r="DU167" s="33"/>
      <c r="DV167" s="33"/>
      <c r="DW167" s="33"/>
      <c r="DX167" s="33"/>
      <c r="DY167" s="33"/>
      <c r="DZ167" s="33"/>
      <c r="EA167" s="33"/>
      <c r="EB167" s="33"/>
      <c r="EC167" s="33"/>
      <c r="ED167" s="33"/>
      <c r="EE167" s="33"/>
      <c r="EF167" s="33"/>
      <c r="EG167" s="33"/>
      <c r="EH167" s="33"/>
      <c r="EI167" s="33"/>
      <c r="EJ167" s="33"/>
      <c r="EK167" s="33"/>
      <c r="EL167" s="33"/>
      <c r="EM167" s="33"/>
      <c r="EN167" s="33"/>
      <c r="EO167" s="33"/>
      <c r="EP167" s="33"/>
      <c r="EQ167" s="33"/>
      <c r="ER167" s="33"/>
      <c r="ES167" s="33"/>
      <c r="ET167" s="33"/>
      <c r="EU167" s="33"/>
      <c r="EV167" s="33"/>
      <c r="EW167" s="33"/>
      <c r="EX167" s="33"/>
      <c r="EY167" s="33"/>
      <c r="EZ167" s="33"/>
      <c r="FA167" s="33"/>
      <c r="FB167" s="33"/>
      <c r="FC167" s="33"/>
      <c r="FD167" s="33"/>
      <c r="FE167" s="33"/>
      <c r="FF167" s="33"/>
      <c r="FG167" s="33"/>
      <c r="FH167" s="33"/>
      <c r="FI167" s="33"/>
      <c r="FJ167" s="33"/>
      <c r="FK167" s="33"/>
      <c r="FL167" s="33"/>
      <c r="FM167" s="33"/>
    </row>
    <row r="168" spans="1:169" ht="32.25" customHeight="1">
      <c r="A168" s="39">
        <v>166</v>
      </c>
      <c r="B168" s="40" t="s">
        <v>1887</v>
      </c>
      <c r="C168" s="90" t="s">
        <v>1888</v>
      </c>
      <c r="D168" s="91">
        <v>2023</v>
      </c>
      <c r="E168" s="91">
        <v>91159</v>
      </c>
      <c r="F168" s="91" t="s">
        <v>404</v>
      </c>
      <c r="G168" s="92" t="s">
        <v>1889</v>
      </c>
      <c r="H168" s="93" t="s">
        <v>1890</v>
      </c>
      <c r="I168" s="94" t="s">
        <v>59</v>
      </c>
      <c r="J168" s="94" t="s">
        <v>392</v>
      </c>
      <c r="K168" s="95" t="s">
        <v>60</v>
      </c>
      <c r="L168" s="91" t="s">
        <v>1613</v>
      </c>
      <c r="M168" s="91" t="s">
        <v>1891</v>
      </c>
      <c r="N168" s="91" t="s">
        <v>1892</v>
      </c>
      <c r="O168" s="1">
        <v>2048</v>
      </c>
      <c r="P168" s="1" t="s">
        <v>61</v>
      </c>
      <c r="Q168" s="1">
        <v>17</v>
      </c>
      <c r="R168" s="1" t="s">
        <v>395</v>
      </c>
      <c r="S168" s="30">
        <v>7142638</v>
      </c>
      <c r="T168" s="4">
        <v>3</v>
      </c>
      <c r="U168" s="249" t="s">
        <v>1893</v>
      </c>
      <c r="V168" s="4">
        <v>45</v>
      </c>
      <c r="W168" s="1" t="s">
        <v>62</v>
      </c>
      <c r="X168" s="1" t="s">
        <v>431</v>
      </c>
      <c r="Y168" s="1" t="s">
        <v>1894</v>
      </c>
      <c r="Z168" s="4">
        <v>5242647</v>
      </c>
      <c r="AA168" s="41" t="s">
        <v>197</v>
      </c>
      <c r="AB168" s="30" t="s">
        <v>422</v>
      </c>
      <c r="AC168" s="30" t="s">
        <v>399</v>
      </c>
      <c r="AD168" s="42" t="s">
        <v>69</v>
      </c>
      <c r="AE168" s="42" t="s">
        <v>1895</v>
      </c>
      <c r="AF168" s="43">
        <v>45328</v>
      </c>
      <c r="AG168" s="4">
        <v>1</v>
      </c>
      <c r="AH168" s="193">
        <v>24450000</v>
      </c>
      <c r="AI168" s="193">
        <f>AH168/5</f>
        <v>4890000</v>
      </c>
      <c r="AJ168" s="193">
        <f t="shared" si="21"/>
        <v>163000</v>
      </c>
      <c r="AK168" s="67">
        <v>45097</v>
      </c>
      <c r="AL168" s="23">
        <v>45099</v>
      </c>
      <c r="AM168" s="23">
        <v>45251</v>
      </c>
      <c r="AN168" s="1">
        <v>5</v>
      </c>
      <c r="AO168" s="1">
        <v>150</v>
      </c>
      <c r="AP168" s="46">
        <v>466</v>
      </c>
      <c r="AQ168" s="67">
        <v>45097</v>
      </c>
      <c r="AR168" s="195">
        <v>24450000</v>
      </c>
      <c r="AS168" s="225">
        <v>641</v>
      </c>
      <c r="AT168" s="25">
        <v>45099</v>
      </c>
      <c r="AU168" s="212">
        <v>24450000</v>
      </c>
      <c r="AV168" s="49"/>
      <c r="AW168" s="49"/>
      <c r="AX168" s="49"/>
      <c r="AY168" s="50"/>
      <c r="AZ168" s="50"/>
      <c r="BA168" s="50"/>
      <c r="BB168" s="51"/>
      <c r="BC168" s="51"/>
      <c r="BD168" s="51"/>
      <c r="BE168" s="51"/>
      <c r="BF168" s="51"/>
      <c r="BG168" s="51"/>
      <c r="BH168" s="51"/>
      <c r="BI168" s="51"/>
      <c r="BJ168" s="51"/>
      <c r="BK168" s="51"/>
      <c r="BL168" s="447">
        <f t="shared" si="22"/>
        <v>24450000</v>
      </c>
      <c r="BM168" s="69"/>
      <c r="BN168" s="69"/>
      <c r="BO168" s="69"/>
      <c r="BP168" s="69"/>
      <c r="BQ168" s="52" t="s">
        <v>15</v>
      </c>
      <c r="BR168" s="52" t="s">
        <v>15</v>
      </c>
      <c r="BS168" s="52"/>
      <c r="BT168" s="52"/>
      <c r="BU168" s="1" t="s">
        <v>1886</v>
      </c>
      <c r="BV168" s="46">
        <v>20236520005553</v>
      </c>
      <c r="BW168" s="4"/>
      <c r="BX168" s="4"/>
      <c r="BY168" s="4"/>
      <c r="BZ168" s="4"/>
      <c r="CA168" s="4"/>
      <c r="CB168" s="4"/>
      <c r="CC168" s="4"/>
      <c r="CD168" s="4">
        <v>1</v>
      </c>
      <c r="CE168" s="4">
        <v>1</v>
      </c>
      <c r="CF168" s="18" t="s">
        <v>1813</v>
      </c>
      <c r="CG168" s="18" t="s">
        <v>23</v>
      </c>
      <c r="CH168" s="365">
        <v>45306</v>
      </c>
      <c r="CI168" s="275" t="s">
        <v>1623</v>
      </c>
    </row>
    <row r="169" spans="1:169" s="96" customFormat="1">
      <c r="A169" s="39">
        <v>167</v>
      </c>
      <c r="B169" s="164" t="s">
        <v>233</v>
      </c>
      <c r="C169" s="164" t="s">
        <v>233</v>
      </c>
      <c r="D169" s="164" t="s">
        <v>233</v>
      </c>
      <c r="E169" s="164" t="s">
        <v>233</v>
      </c>
      <c r="F169" s="164" t="s">
        <v>233</v>
      </c>
      <c r="G169" s="164" t="s">
        <v>233</v>
      </c>
      <c r="H169" s="164" t="s">
        <v>233</v>
      </c>
      <c r="I169" s="164" t="s">
        <v>233</v>
      </c>
      <c r="J169" s="164" t="s">
        <v>233</v>
      </c>
      <c r="K169" s="164" t="s">
        <v>233</v>
      </c>
      <c r="L169" s="164" t="s">
        <v>233</v>
      </c>
      <c r="M169" s="164" t="s">
        <v>233</v>
      </c>
      <c r="N169" s="164" t="s">
        <v>233</v>
      </c>
      <c r="O169" s="164" t="s">
        <v>233</v>
      </c>
      <c r="P169" s="164" t="s">
        <v>233</v>
      </c>
      <c r="Q169" s="164" t="s">
        <v>233</v>
      </c>
      <c r="R169" s="164" t="s">
        <v>233</v>
      </c>
      <c r="S169" s="164" t="s">
        <v>233</v>
      </c>
      <c r="T169" s="164" t="s">
        <v>233</v>
      </c>
      <c r="U169" s="250" t="s">
        <v>233</v>
      </c>
      <c r="V169" s="164" t="s">
        <v>233</v>
      </c>
      <c r="W169" s="164" t="s">
        <v>233</v>
      </c>
      <c r="X169" s="164" t="s">
        <v>233</v>
      </c>
      <c r="Y169" s="164" t="s">
        <v>233</v>
      </c>
      <c r="Z169" s="164" t="s">
        <v>233</v>
      </c>
      <c r="AA169" s="164" t="s">
        <v>233</v>
      </c>
      <c r="AB169" s="164" t="s">
        <v>233</v>
      </c>
      <c r="AC169" s="164" t="s">
        <v>233</v>
      </c>
      <c r="AD169" s="164" t="s">
        <v>233</v>
      </c>
      <c r="AE169" s="164" t="s">
        <v>233</v>
      </c>
      <c r="AF169" s="165" t="s">
        <v>233</v>
      </c>
      <c r="AG169" s="164" t="s">
        <v>233</v>
      </c>
      <c r="AH169" s="194" t="s">
        <v>233</v>
      </c>
      <c r="AI169" s="194" t="s">
        <v>233</v>
      </c>
      <c r="AJ169" s="194" t="s">
        <v>233</v>
      </c>
      <c r="AK169" s="165" t="s">
        <v>233</v>
      </c>
      <c r="AL169" s="165" t="s">
        <v>233</v>
      </c>
      <c r="AM169" s="238" t="s">
        <v>233</v>
      </c>
      <c r="AN169" s="164" t="s">
        <v>233</v>
      </c>
      <c r="AO169" s="164" t="s">
        <v>233</v>
      </c>
      <c r="AP169" s="223" t="s">
        <v>233</v>
      </c>
      <c r="AQ169" s="165" t="s">
        <v>233</v>
      </c>
      <c r="AR169" s="194" t="s">
        <v>233</v>
      </c>
      <c r="AS169" s="223" t="s">
        <v>233</v>
      </c>
      <c r="AT169" s="165" t="s">
        <v>233</v>
      </c>
      <c r="AU169" s="194" t="s">
        <v>233</v>
      </c>
      <c r="AV169" s="164" t="s">
        <v>233</v>
      </c>
      <c r="AW169" s="164" t="s">
        <v>233</v>
      </c>
      <c r="AX169" s="164" t="s">
        <v>233</v>
      </c>
      <c r="AY169" s="164" t="s">
        <v>233</v>
      </c>
      <c r="AZ169" s="164" t="s">
        <v>233</v>
      </c>
      <c r="BA169" s="164" t="s">
        <v>233</v>
      </c>
      <c r="BB169" s="164" t="s">
        <v>233</v>
      </c>
      <c r="BC169" s="164" t="s">
        <v>233</v>
      </c>
      <c r="BD169" s="164" t="s">
        <v>233</v>
      </c>
      <c r="BE169" s="164" t="s">
        <v>233</v>
      </c>
      <c r="BF169" s="164" t="s">
        <v>233</v>
      </c>
      <c r="BG169" s="164" t="s">
        <v>233</v>
      </c>
      <c r="BH169" s="164" t="s">
        <v>233</v>
      </c>
      <c r="BI169" s="164" t="s">
        <v>233</v>
      </c>
      <c r="BJ169" s="164" t="s">
        <v>233</v>
      </c>
      <c r="BK169" s="164" t="s">
        <v>233</v>
      </c>
      <c r="BL169" s="448" t="s">
        <v>233</v>
      </c>
      <c r="BM169" s="164" t="s">
        <v>233</v>
      </c>
      <c r="BN169" s="164" t="s">
        <v>233</v>
      </c>
      <c r="BO169" s="164" t="s">
        <v>233</v>
      </c>
      <c r="BP169" s="164" t="s">
        <v>233</v>
      </c>
      <c r="BQ169" s="164" t="s">
        <v>233</v>
      </c>
      <c r="BR169" s="164" t="s">
        <v>233</v>
      </c>
      <c r="BS169" s="164" t="s">
        <v>233</v>
      </c>
      <c r="BT169" s="164" t="s">
        <v>233</v>
      </c>
      <c r="BU169" s="164" t="s">
        <v>233</v>
      </c>
      <c r="BV169" s="223" t="s">
        <v>233</v>
      </c>
      <c r="BW169" s="164" t="s">
        <v>233</v>
      </c>
      <c r="BX169" s="164" t="s">
        <v>233</v>
      </c>
      <c r="BY169" s="164" t="s">
        <v>233</v>
      </c>
      <c r="BZ169" s="164" t="s">
        <v>233</v>
      </c>
      <c r="CA169" s="164" t="s">
        <v>233</v>
      </c>
      <c r="CB169" s="164" t="s">
        <v>233</v>
      </c>
      <c r="CC169" s="164" t="s">
        <v>233</v>
      </c>
      <c r="CD169" s="164" t="s">
        <v>233</v>
      </c>
      <c r="CE169" s="164" t="s">
        <v>233</v>
      </c>
      <c r="CF169" s="164" t="s">
        <v>233</v>
      </c>
      <c r="CG169" s="164" t="s">
        <v>233</v>
      </c>
      <c r="CH169" s="165" t="s">
        <v>233</v>
      </c>
      <c r="CI169" s="337" t="s">
        <v>233</v>
      </c>
      <c r="CJ169" s="33"/>
      <c r="CK169" s="33"/>
      <c r="CL169" s="33"/>
      <c r="CM169" s="33"/>
      <c r="CN169" s="33"/>
      <c r="CO169" s="33"/>
      <c r="CP169" s="33"/>
      <c r="CQ169" s="33"/>
      <c r="CR169" s="33"/>
      <c r="CS169" s="33"/>
      <c r="CT169" s="33"/>
      <c r="CU169" s="33"/>
      <c r="CV169" s="33"/>
      <c r="CW169" s="33"/>
      <c r="CX169" s="33"/>
      <c r="CY169" s="33"/>
      <c r="CZ169" s="33"/>
      <c r="DA169" s="33"/>
      <c r="DB169" s="33"/>
      <c r="DC169" s="33"/>
      <c r="DD169" s="33"/>
      <c r="DE169" s="33"/>
      <c r="DF169" s="33"/>
      <c r="DG169" s="33"/>
      <c r="DH169" s="33"/>
      <c r="DI169" s="33"/>
      <c r="DJ169" s="33"/>
      <c r="DK169" s="33"/>
      <c r="DL169" s="33"/>
      <c r="DM169" s="33"/>
      <c r="DN169" s="33"/>
      <c r="DO169" s="33"/>
      <c r="DP169" s="33"/>
      <c r="DQ169" s="33"/>
      <c r="DR169" s="33"/>
      <c r="DS169" s="33"/>
      <c r="DT169" s="33"/>
      <c r="DU169" s="33"/>
      <c r="DV169" s="33"/>
      <c r="DW169" s="33"/>
      <c r="DX169" s="33"/>
      <c r="DY169" s="33"/>
      <c r="DZ169" s="33"/>
      <c r="EA169" s="33"/>
      <c r="EB169" s="33"/>
      <c r="EC169" s="33"/>
      <c r="ED169" s="33"/>
      <c r="EE169" s="33"/>
      <c r="EF169" s="33"/>
      <c r="EG169" s="33"/>
      <c r="EH169" s="33"/>
      <c r="EI169" s="33"/>
      <c r="EJ169" s="33"/>
      <c r="EK169" s="33"/>
      <c r="EL169" s="33"/>
      <c r="EM169" s="33"/>
      <c r="EN169" s="33"/>
      <c r="EO169" s="33"/>
      <c r="EP169" s="33"/>
      <c r="EQ169" s="33"/>
      <c r="ER169" s="33"/>
      <c r="ES169" s="33"/>
      <c r="ET169" s="33"/>
      <c r="EU169" s="33"/>
      <c r="EV169" s="33"/>
      <c r="EW169" s="33"/>
      <c r="EX169" s="33"/>
      <c r="EY169" s="33"/>
      <c r="EZ169" s="33"/>
      <c r="FA169" s="33"/>
      <c r="FB169" s="33"/>
      <c r="FC169" s="33"/>
      <c r="FD169" s="33"/>
      <c r="FE169" s="33"/>
      <c r="FF169" s="33"/>
      <c r="FG169" s="33"/>
      <c r="FH169" s="33"/>
      <c r="FI169" s="33"/>
      <c r="FJ169" s="33"/>
      <c r="FK169" s="33"/>
      <c r="FL169" s="33"/>
      <c r="FM169" s="33"/>
    </row>
    <row r="170" spans="1:169" ht="36" customHeight="1">
      <c r="A170" s="39">
        <v>168</v>
      </c>
      <c r="B170" s="40" t="s">
        <v>1769</v>
      </c>
      <c r="C170" s="97" t="s">
        <v>1896</v>
      </c>
      <c r="D170" s="13">
        <v>2023</v>
      </c>
      <c r="E170" s="13">
        <v>91537</v>
      </c>
      <c r="F170" s="13" t="s">
        <v>404</v>
      </c>
      <c r="G170" s="98" t="s">
        <v>1897</v>
      </c>
      <c r="H170" s="314" t="s">
        <v>1898</v>
      </c>
      <c r="I170" s="99" t="s">
        <v>59</v>
      </c>
      <c r="J170" s="100" t="s">
        <v>392</v>
      </c>
      <c r="K170" s="22" t="s">
        <v>60</v>
      </c>
      <c r="L170" s="13" t="s">
        <v>759</v>
      </c>
      <c r="M170" s="13" t="s">
        <v>1899</v>
      </c>
      <c r="N170" s="13" t="s">
        <v>320</v>
      </c>
      <c r="O170" s="101">
        <v>2198</v>
      </c>
      <c r="P170" s="1" t="s">
        <v>61</v>
      </c>
      <c r="Q170" s="1">
        <v>57</v>
      </c>
      <c r="R170" s="1" t="s">
        <v>395</v>
      </c>
      <c r="S170" s="30">
        <v>80214248</v>
      </c>
      <c r="T170" s="4">
        <v>1</v>
      </c>
      <c r="U170" s="249" t="s">
        <v>1900</v>
      </c>
      <c r="V170" s="4">
        <v>39</v>
      </c>
      <c r="W170" s="1" t="s">
        <v>62</v>
      </c>
      <c r="X170" s="1" t="s">
        <v>431</v>
      </c>
      <c r="Y170" s="1" t="s">
        <v>1901</v>
      </c>
      <c r="Z170" s="4">
        <v>2467915</v>
      </c>
      <c r="AA170" s="41" t="s">
        <v>1902</v>
      </c>
      <c r="AB170" s="30" t="s">
        <v>518</v>
      </c>
      <c r="AC170" s="30" t="s">
        <v>399</v>
      </c>
      <c r="AD170" s="42" t="s">
        <v>939</v>
      </c>
      <c r="AE170" s="42" t="s">
        <v>1903</v>
      </c>
      <c r="AF170" s="43">
        <v>45443</v>
      </c>
      <c r="AG170" s="4">
        <v>5</v>
      </c>
      <c r="AH170" s="444">
        <v>24450000</v>
      </c>
      <c r="AI170" s="193">
        <f>AH170/5</f>
        <v>4890000</v>
      </c>
      <c r="AJ170" s="193">
        <f>AI170/30</f>
        <v>163000</v>
      </c>
      <c r="AK170" s="67">
        <v>45103</v>
      </c>
      <c r="AL170" s="67">
        <v>45105</v>
      </c>
      <c r="AM170" s="23">
        <v>45257</v>
      </c>
      <c r="AN170" s="1">
        <v>5</v>
      </c>
      <c r="AO170" s="1">
        <v>150</v>
      </c>
      <c r="AP170" s="46">
        <v>471</v>
      </c>
      <c r="AQ170" s="67">
        <v>45103</v>
      </c>
      <c r="AR170" s="193">
        <v>24450000</v>
      </c>
      <c r="AS170" s="46">
        <v>645</v>
      </c>
      <c r="AT170" s="67">
        <v>45104</v>
      </c>
      <c r="AU170" s="193">
        <v>24450000</v>
      </c>
      <c r="AV170" s="49">
        <v>1</v>
      </c>
      <c r="AW170" s="49">
        <v>12</v>
      </c>
      <c r="AX170" s="113">
        <v>45322</v>
      </c>
      <c r="AY170" s="50"/>
      <c r="AZ170" s="50"/>
      <c r="BA170" s="50"/>
      <c r="BB170" s="51">
        <v>1</v>
      </c>
      <c r="BC170" s="51" t="s">
        <v>1904</v>
      </c>
      <c r="BD170" s="51"/>
      <c r="BE170" s="51">
        <v>2198</v>
      </c>
      <c r="BF170" s="51">
        <v>481</v>
      </c>
      <c r="BG170" s="51">
        <v>45323</v>
      </c>
      <c r="BH170" s="51" t="s">
        <v>1905</v>
      </c>
      <c r="BI170" s="51">
        <v>486</v>
      </c>
      <c r="BJ170" s="51">
        <v>45322</v>
      </c>
      <c r="BK170" s="51" t="s">
        <v>1906</v>
      </c>
      <c r="BL170" s="447">
        <v>5956000</v>
      </c>
      <c r="BM170" s="69"/>
      <c r="BN170" s="69"/>
      <c r="BO170" s="69"/>
      <c r="BP170" s="69"/>
      <c r="BQ170" s="52" t="s">
        <v>15</v>
      </c>
      <c r="BR170" s="52" t="s">
        <v>15</v>
      </c>
      <c r="BS170" s="52"/>
      <c r="BT170" s="52"/>
      <c r="BU170" s="1" t="s">
        <v>1907</v>
      </c>
      <c r="BV170" s="225" t="s">
        <v>1908</v>
      </c>
      <c r="BW170" s="4"/>
      <c r="BX170" s="4"/>
      <c r="BY170" s="4"/>
      <c r="BZ170" s="4"/>
      <c r="CA170" s="4"/>
      <c r="CB170" s="4"/>
      <c r="CC170" s="4"/>
      <c r="CD170" s="4">
        <v>1</v>
      </c>
      <c r="CE170" s="4">
        <v>1</v>
      </c>
      <c r="CF170" s="18" t="s">
        <v>1813</v>
      </c>
      <c r="CG170" s="18" t="s">
        <v>23</v>
      </c>
      <c r="CH170" s="365">
        <v>45322</v>
      </c>
      <c r="CI170" s="275" t="s">
        <v>21</v>
      </c>
    </row>
    <row r="171" spans="1:169" ht="14.25" customHeight="1">
      <c r="A171" s="39">
        <v>169</v>
      </c>
      <c r="B171" s="40" t="s">
        <v>1909</v>
      </c>
      <c r="C171" s="40" t="s">
        <v>1910</v>
      </c>
      <c r="D171" s="13">
        <v>2023</v>
      </c>
      <c r="E171" s="1">
        <v>91410</v>
      </c>
      <c r="F171" s="13" t="s">
        <v>404</v>
      </c>
      <c r="G171" s="98" t="s">
        <v>1911</v>
      </c>
      <c r="H171" s="31" t="s">
        <v>1912</v>
      </c>
      <c r="I171" s="99" t="s">
        <v>1506</v>
      </c>
      <c r="J171" s="99" t="s">
        <v>1506</v>
      </c>
      <c r="K171" s="2" t="s">
        <v>1388</v>
      </c>
      <c r="L171" s="1" t="s">
        <v>325</v>
      </c>
      <c r="M171" s="13" t="s">
        <v>1913</v>
      </c>
      <c r="N171" s="13" t="s">
        <v>1914</v>
      </c>
      <c r="O171" s="101">
        <v>4203</v>
      </c>
      <c r="P171" s="1" t="s">
        <v>61</v>
      </c>
      <c r="Q171" s="1">
        <v>5</v>
      </c>
      <c r="R171" s="1" t="s">
        <v>1390</v>
      </c>
      <c r="S171" s="30">
        <v>830125738</v>
      </c>
      <c r="T171" s="4">
        <v>5</v>
      </c>
      <c r="U171" s="249" t="s">
        <v>1915</v>
      </c>
      <c r="V171" s="4" t="s">
        <v>325</v>
      </c>
      <c r="W171" s="1" t="s">
        <v>1392</v>
      </c>
      <c r="X171" s="30" t="s">
        <v>325</v>
      </c>
      <c r="Y171" s="1" t="s">
        <v>1916</v>
      </c>
      <c r="Z171" s="1" t="s">
        <v>1917</v>
      </c>
      <c r="AA171" s="41" t="s">
        <v>1918</v>
      </c>
      <c r="AB171" s="30" t="s">
        <v>325</v>
      </c>
      <c r="AC171" s="30" t="s">
        <v>325</v>
      </c>
      <c r="AD171" s="42" t="s">
        <v>1919</v>
      </c>
      <c r="AE171" s="42" t="s">
        <v>1920</v>
      </c>
      <c r="AF171" s="43">
        <v>45290</v>
      </c>
      <c r="AG171" s="4" t="s">
        <v>325</v>
      </c>
      <c r="AH171" s="193">
        <v>1500000</v>
      </c>
      <c r="AI171" s="193">
        <f>AH171/2</f>
        <v>750000</v>
      </c>
      <c r="AJ171" s="193">
        <f>AI171/30</f>
        <v>25000</v>
      </c>
      <c r="AK171" s="67">
        <v>45104</v>
      </c>
      <c r="AL171" s="23">
        <v>45132</v>
      </c>
      <c r="AM171" s="23">
        <v>45193</v>
      </c>
      <c r="AN171" s="1">
        <v>2</v>
      </c>
      <c r="AO171" s="1">
        <v>120</v>
      </c>
      <c r="AP171" s="46">
        <v>461</v>
      </c>
      <c r="AQ171" s="67">
        <v>45115</v>
      </c>
      <c r="AR171" s="193">
        <v>1500000</v>
      </c>
      <c r="AS171" s="235">
        <v>653</v>
      </c>
      <c r="AT171" s="24">
        <v>45106</v>
      </c>
      <c r="AU171" s="220">
        <v>1500000</v>
      </c>
      <c r="AV171" s="49"/>
      <c r="AW171" s="49"/>
      <c r="AX171" s="49"/>
      <c r="AY171" s="50"/>
      <c r="AZ171" s="50"/>
      <c r="BA171" s="50"/>
      <c r="BB171" s="51"/>
      <c r="BC171" s="51"/>
      <c r="BD171" s="51"/>
      <c r="BE171" s="51"/>
      <c r="BF171" s="51"/>
      <c r="BG171" s="51"/>
      <c r="BH171" s="51"/>
      <c r="BI171" s="51"/>
      <c r="BJ171" s="51"/>
      <c r="BK171" s="51"/>
      <c r="BL171" s="447">
        <f>AH171+BC171</f>
        <v>1500000</v>
      </c>
      <c r="BM171" s="69"/>
      <c r="BN171" s="69"/>
      <c r="BO171" s="69"/>
      <c r="BP171" s="69"/>
      <c r="BQ171" s="52" t="s">
        <v>15</v>
      </c>
      <c r="BR171" s="52" t="s">
        <v>15</v>
      </c>
      <c r="BS171" s="52"/>
      <c r="BT171" s="52"/>
      <c r="BU171" s="2" t="s">
        <v>1921</v>
      </c>
      <c r="BV171" s="225">
        <v>20236520007993</v>
      </c>
      <c r="BW171" s="4"/>
      <c r="BX171" s="4"/>
      <c r="BY171" s="4"/>
      <c r="BZ171" s="4"/>
      <c r="CA171" s="4"/>
      <c r="CB171" s="4"/>
      <c r="CC171" s="4"/>
      <c r="CD171" s="4">
        <v>1</v>
      </c>
      <c r="CE171" s="4">
        <v>2</v>
      </c>
      <c r="CF171" s="18" t="s">
        <v>1813</v>
      </c>
      <c r="CG171" s="18" t="s">
        <v>23</v>
      </c>
      <c r="CH171" s="163">
        <v>45193</v>
      </c>
      <c r="CI171" s="272" t="s">
        <v>1922</v>
      </c>
    </row>
    <row r="172" spans="1:169" ht="17.25" customHeight="1">
      <c r="A172" s="39">
        <v>170</v>
      </c>
      <c r="B172" s="40" t="s">
        <v>1923</v>
      </c>
      <c r="C172" s="40" t="s">
        <v>1924</v>
      </c>
      <c r="D172" s="13">
        <v>2023</v>
      </c>
      <c r="E172" s="1">
        <v>91516</v>
      </c>
      <c r="F172" s="13" t="s">
        <v>404</v>
      </c>
      <c r="G172" s="98" t="s">
        <v>1925</v>
      </c>
      <c r="H172" s="41" t="s">
        <v>1926</v>
      </c>
      <c r="I172" s="99" t="s">
        <v>59</v>
      </c>
      <c r="J172" s="100" t="s">
        <v>392</v>
      </c>
      <c r="K172" s="95" t="s">
        <v>60</v>
      </c>
      <c r="L172" s="1" t="s">
        <v>1613</v>
      </c>
      <c r="M172" s="13" t="s">
        <v>1927</v>
      </c>
      <c r="N172" s="13" t="s">
        <v>543</v>
      </c>
      <c r="O172" s="1">
        <v>2198</v>
      </c>
      <c r="P172" s="1" t="s">
        <v>61</v>
      </c>
      <c r="Q172" s="1">
        <v>57</v>
      </c>
      <c r="R172" s="1" t="s">
        <v>395</v>
      </c>
      <c r="S172" s="30">
        <v>79436634</v>
      </c>
      <c r="T172" s="1">
        <v>9</v>
      </c>
      <c r="U172" s="374" t="s">
        <v>1928</v>
      </c>
      <c r="V172" s="1">
        <v>55</v>
      </c>
      <c r="W172" s="1" t="s">
        <v>62</v>
      </c>
      <c r="X172" s="1" t="s">
        <v>431</v>
      </c>
      <c r="Y172" s="1" t="s">
        <v>1929</v>
      </c>
      <c r="Z172" s="1">
        <v>47193</v>
      </c>
      <c r="AA172" s="31" t="s">
        <v>115</v>
      </c>
      <c r="AB172" s="30" t="s">
        <v>422</v>
      </c>
      <c r="AC172" s="30" t="s">
        <v>399</v>
      </c>
      <c r="AD172" s="42" t="s">
        <v>1930</v>
      </c>
      <c r="AE172" s="42">
        <v>1215258146</v>
      </c>
      <c r="AF172" s="43">
        <v>45394</v>
      </c>
      <c r="AG172" s="4">
        <v>1</v>
      </c>
      <c r="AH172" s="193">
        <v>9780000</v>
      </c>
      <c r="AI172" s="193">
        <f>AH172/2</f>
        <v>4890000</v>
      </c>
      <c r="AJ172" s="193">
        <f>AI172/30</f>
        <v>163000</v>
      </c>
      <c r="AK172" s="67">
        <v>45104</v>
      </c>
      <c r="AL172" s="67">
        <v>45106</v>
      </c>
      <c r="AM172" s="23">
        <v>45201</v>
      </c>
      <c r="AN172" s="1">
        <v>2</v>
      </c>
      <c r="AO172" s="1">
        <v>120</v>
      </c>
      <c r="AP172" s="46">
        <v>475</v>
      </c>
      <c r="AQ172" s="67">
        <v>45104</v>
      </c>
      <c r="AR172" s="193">
        <v>122250000</v>
      </c>
      <c r="AS172" s="46">
        <v>654</v>
      </c>
      <c r="AT172" s="67">
        <v>45106</v>
      </c>
      <c r="AU172" s="193">
        <v>9780000</v>
      </c>
      <c r="AV172" s="49"/>
      <c r="AW172" s="49"/>
      <c r="AX172" s="49"/>
      <c r="AY172" s="50">
        <v>80047882</v>
      </c>
      <c r="AZ172" s="50" t="s">
        <v>1931</v>
      </c>
      <c r="BA172" s="56">
        <v>45162</v>
      </c>
      <c r="BB172" s="51"/>
      <c r="BC172" s="51"/>
      <c r="BD172" s="51"/>
      <c r="BE172" s="51"/>
      <c r="BF172" s="51"/>
      <c r="BG172" s="51"/>
      <c r="BH172" s="51"/>
      <c r="BI172" s="51"/>
      <c r="BJ172" s="51"/>
      <c r="BK172" s="51"/>
      <c r="BL172" s="447">
        <f>AH172+BC172</f>
        <v>9780000</v>
      </c>
      <c r="BM172" s="69">
        <v>1</v>
      </c>
      <c r="BN172" s="76">
        <v>45128</v>
      </c>
      <c r="BO172" s="69" t="s">
        <v>87</v>
      </c>
      <c r="BP172" s="76">
        <v>45162</v>
      </c>
      <c r="BQ172" s="52" t="s">
        <v>15</v>
      </c>
      <c r="BR172" s="52" t="s">
        <v>15</v>
      </c>
      <c r="BS172" s="52"/>
      <c r="BT172" s="52"/>
      <c r="BU172" s="2" t="s">
        <v>1886</v>
      </c>
      <c r="BV172" s="235">
        <v>20236520007683</v>
      </c>
      <c r="BW172" s="4"/>
      <c r="BX172" s="4"/>
      <c r="BY172" s="4"/>
      <c r="BZ172" s="4"/>
      <c r="CA172" s="4"/>
      <c r="CB172" s="4"/>
      <c r="CC172" s="4"/>
      <c r="CD172" s="4">
        <v>1</v>
      </c>
      <c r="CE172" s="4">
        <v>1</v>
      </c>
      <c r="CF172" s="18" t="s">
        <v>1804</v>
      </c>
      <c r="CG172" s="18" t="s">
        <v>23</v>
      </c>
      <c r="CH172" s="365">
        <v>45201</v>
      </c>
      <c r="CI172" s="275" t="s">
        <v>1932</v>
      </c>
    </row>
    <row r="173" spans="1:169" ht="18.75" customHeight="1">
      <c r="A173" s="39">
        <v>171</v>
      </c>
      <c r="B173" s="40" t="s">
        <v>1923</v>
      </c>
      <c r="C173" s="40" t="s">
        <v>1933</v>
      </c>
      <c r="D173" s="13">
        <v>2023</v>
      </c>
      <c r="E173" s="1">
        <v>91516</v>
      </c>
      <c r="F173" s="13" t="s">
        <v>404</v>
      </c>
      <c r="G173" s="98" t="s">
        <v>1934</v>
      </c>
      <c r="H173" s="41" t="s">
        <v>1935</v>
      </c>
      <c r="I173" s="99" t="s">
        <v>59</v>
      </c>
      <c r="J173" s="100" t="s">
        <v>392</v>
      </c>
      <c r="K173" s="95" t="s">
        <v>60</v>
      </c>
      <c r="L173" s="1" t="s">
        <v>1613</v>
      </c>
      <c r="M173" s="13" t="s">
        <v>1936</v>
      </c>
      <c r="N173" s="13" t="s">
        <v>543</v>
      </c>
      <c r="O173" s="1">
        <v>2198</v>
      </c>
      <c r="P173" s="1" t="s">
        <v>61</v>
      </c>
      <c r="Q173" s="1">
        <v>57</v>
      </c>
      <c r="R173" s="1" t="s">
        <v>395</v>
      </c>
      <c r="S173" s="30">
        <v>98430620</v>
      </c>
      <c r="T173" s="1">
        <v>8</v>
      </c>
      <c r="U173" s="247" t="s">
        <v>1937</v>
      </c>
      <c r="V173" s="1">
        <v>45</v>
      </c>
      <c r="W173" s="1" t="s">
        <v>62</v>
      </c>
      <c r="X173" s="1" t="s">
        <v>431</v>
      </c>
      <c r="Y173" s="1" t="s">
        <v>1938</v>
      </c>
      <c r="Z173" s="1">
        <v>9419962</v>
      </c>
      <c r="AA173" s="41" t="s">
        <v>1048</v>
      </c>
      <c r="AB173" s="30" t="s">
        <v>561</v>
      </c>
      <c r="AC173" s="30" t="s">
        <v>399</v>
      </c>
      <c r="AD173" s="42" t="s">
        <v>992</v>
      </c>
      <c r="AE173" s="42" t="s">
        <v>1939</v>
      </c>
      <c r="AF173" s="43">
        <v>45357</v>
      </c>
      <c r="AG173" s="4">
        <v>1</v>
      </c>
      <c r="AH173" s="193">
        <v>9780000</v>
      </c>
      <c r="AI173" s="193">
        <f>AH173/2</f>
        <v>4890000</v>
      </c>
      <c r="AJ173" s="193">
        <f>AI173/30</f>
        <v>163000</v>
      </c>
      <c r="AK173" s="67">
        <v>45105</v>
      </c>
      <c r="AL173" s="23">
        <v>45118</v>
      </c>
      <c r="AM173" s="23">
        <v>45179</v>
      </c>
      <c r="AN173" s="1">
        <v>2</v>
      </c>
      <c r="AO173" s="1">
        <v>120</v>
      </c>
      <c r="AP173" s="46">
        <v>475</v>
      </c>
      <c r="AQ173" s="67">
        <v>45104</v>
      </c>
      <c r="AR173" s="193">
        <v>122250000</v>
      </c>
      <c r="AS173" s="46">
        <v>669</v>
      </c>
      <c r="AT173" s="67">
        <v>45118</v>
      </c>
      <c r="AU173" s="193">
        <v>99780000</v>
      </c>
      <c r="AV173" s="49"/>
      <c r="AW173" s="49"/>
      <c r="AX173" s="49"/>
      <c r="AY173" s="50"/>
      <c r="AZ173" s="50"/>
      <c r="BA173" s="50"/>
      <c r="BB173" s="51"/>
      <c r="BC173" s="51"/>
      <c r="BD173" s="51"/>
      <c r="BE173" s="51"/>
      <c r="BF173" s="51"/>
      <c r="BG173" s="51"/>
      <c r="BH173" s="51"/>
      <c r="BI173" s="51"/>
      <c r="BJ173" s="51"/>
      <c r="BK173" s="51"/>
      <c r="BL173" s="447">
        <f>AH173+BC173</f>
        <v>9780000</v>
      </c>
      <c r="BM173" s="69"/>
      <c r="BN173" s="69"/>
      <c r="BO173" s="69"/>
      <c r="BP173" s="69"/>
      <c r="BQ173" s="52" t="s">
        <v>15</v>
      </c>
      <c r="BR173" s="52" t="s">
        <v>15</v>
      </c>
      <c r="BS173" s="52"/>
      <c r="BT173" s="52"/>
      <c r="BU173" s="1" t="s">
        <v>1886</v>
      </c>
      <c r="BV173" s="46">
        <v>20236520005703</v>
      </c>
      <c r="BW173" s="4"/>
      <c r="BX173" s="4"/>
      <c r="BY173" s="4"/>
      <c r="BZ173" s="4"/>
      <c r="CA173" s="4"/>
      <c r="CB173" s="4"/>
      <c r="CC173" s="4"/>
      <c r="CD173" s="4">
        <v>1</v>
      </c>
      <c r="CE173" s="4">
        <v>1</v>
      </c>
      <c r="CF173" s="18" t="s">
        <v>1804</v>
      </c>
      <c r="CG173" s="18" t="s">
        <v>23</v>
      </c>
      <c r="CH173" s="365">
        <v>45179</v>
      </c>
      <c r="CI173" s="275" t="s">
        <v>21</v>
      </c>
    </row>
    <row r="174" spans="1:169" s="112" customFormat="1" ht="21" customHeight="1">
      <c r="A174" s="39">
        <v>172</v>
      </c>
      <c r="B174" s="7" t="s">
        <v>188</v>
      </c>
      <c r="C174" s="7">
        <v>111736</v>
      </c>
      <c r="D174" s="13">
        <v>2023</v>
      </c>
      <c r="E174" s="7">
        <v>111736</v>
      </c>
      <c r="F174" s="2" t="s">
        <v>1625</v>
      </c>
      <c r="G174" s="98" t="s">
        <v>1940</v>
      </c>
      <c r="H174" s="170" t="s">
        <v>1941</v>
      </c>
      <c r="I174" s="99" t="s">
        <v>1628</v>
      </c>
      <c r="J174" s="99" t="s">
        <v>1628</v>
      </c>
      <c r="K174" s="99" t="s">
        <v>1628</v>
      </c>
      <c r="L174" s="1" t="s">
        <v>325</v>
      </c>
      <c r="M174" s="13" t="s">
        <v>1942</v>
      </c>
      <c r="N174" s="1" t="s">
        <v>325</v>
      </c>
      <c r="O174" s="1" t="s">
        <v>325</v>
      </c>
      <c r="P174" s="1" t="s">
        <v>325</v>
      </c>
      <c r="Q174" s="1" t="s">
        <v>325</v>
      </c>
      <c r="R174" s="1" t="s">
        <v>325</v>
      </c>
      <c r="S174" s="1" t="s">
        <v>325</v>
      </c>
      <c r="T174" s="1" t="s">
        <v>325</v>
      </c>
      <c r="U174" s="247" t="s">
        <v>325</v>
      </c>
      <c r="V174" s="1" t="s">
        <v>325</v>
      </c>
      <c r="W174" s="1" t="s">
        <v>325</v>
      </c>
      <c r="X174" s="1" t="s">
        <v>325</v>
      </c>
      <c r="Y174" s="1" t="s">
        <v>325</v>
      </c>
      <c r="Z174" s="1" t="s">
        <v>325</v>
      </c>
      <c r="AA174" s="1" t="s">
        <v>325</v>
      </c>
      <c r="AB174" s="30" t="s">
        <v>325</v>
      </c>
      <c r="AC174" s="30" t="s">
        <v>325</v>
      </c>
      <c r="AD174" s="42" t="s">
        <v>325</v>
      </c>
      <c r="AE174" s="42" t="s">
        <v>325</v>
      </c>
      <c r="AF174" s="43" t="s">
        <v>325</v>
      </c>
      <c r="AG174" s="4" t="s">
        <v>325</v>
      </c>
      <c r="AH174" s="193" t="s">
        <v>325</v>
      </c>
      <c r="AI174" s="193" t="s">
        <v>325</v>
      </c>
      <c r="AJ174" s="193" t="s">
        <v>325</v>
      </c>
      <c r="AK174" s="45" t="s">
        <v>325</v>
      </c>
      <c r="AL174" s="45" t="s">
        <v>325</v>
      </c>
      <c r="AM174" s="25" t="s">
        <v>325</v>
      </c>
      <c r="AN174" s="1" t="s">
        <v>325</v>
      </c>
      <c r="AO174" s="1" t="s">
        <v>325</v>
      </c>
      <c r="AP174" s="46" t="s">
        <v>325</v>
      </c>
      <c r="AQ174" s="45" t="s">
        <v>325</v>
      </c>
      <c r="AR174" s="193" t="s">
        <v>325</v>
      </c>
      <c r="AS174" s="46" t="s">
        <v>325</v>
      </c>
      <c r="AT174" s="45" t="s">
        <v>325</v>
      </c>
      <c r="AU174" s="193" t="s">
        <v>325</v>
      </c>
      <c r="AV174" s="1" t="s">
        <v>325</v>
      </c>
      <c r="AW174" s="1" t="s">
        <v>325</v>
      </c>
      <c r="AX174" s="1" t="s">
        <v>325</v>
      </c>
      <c r="AY174" s="1" t="s">
        <v>325</v>
      </c>
      <c r="AZ174" s="1" t="s">
        <v>325</v>
      </c>
      <c r="BA174" s="1" t="s">
        <v>325</v>
      </c>
      <c r="BB174" s="1" t="s">
        <v>325</v>
      </c>
      <c r="BC174" s="1" t="s">
        <v>325</v>
      </c>
      <c r="BD174" s="1" t="s">
        <v>325</v>
      </c>
      <c r="BE174" s="1" t="s">
        <v>325</v>
      </c>
      <c r="BF174" s="1" t="s">
        <v>325</v>
      </c>
      <c r="BG174" s="1" t="s">
        <v>325</v>
      </c>
      <c r="BH174" s="1" t="s">
        <v>325</v>
      </c>
      <c r="BI174" s="1" t="s">
        <v>325</v>
      </c>
      <c r="BJ174" s="1" t="s">
        <v>325</v>
      </c>
      <c r="BK174" s="1" t="s">
        <v>325</v>
      </c>
      <c r="BL174" s="444" t="s">
        <v>325</v>
      </c>
      <c r="BM174" s="1" t="s">
        <v>325</v>
      </c>
      <c r="BN174" s="1" t="s">
        <v>325</v>
      </c>
      <c r="BO174" s="1" t="s">
        <v>325</v>
      </c>
      <c r="BP174" s="1" t="s">
        <v>325</v>
      </c>
      <c r="BQ174" s="1" t="s">
        <v>325</v>
      </c>
      <c r="BR174" s="1" t="s">
        <v>325</v>
      </c>
      <c r="BS174" s="1" t="s">
        <v>325</v>
      </c>
      <c r="BT174" s="1" t="s">
        <v>325</v>
      </c>
      <c r="BU174" s="1" t="s">
        <v>325</v>
      </c>
      <c r="BV174" s="46" t="s">
        <v>325</v>
      </c>
      <c r="BW174" s="1" t="s">
        <v>325</v>
      </c>
      <c r="BX174" s="1" t="s">
        <v>325</v>
      </c>
      <c r="BY174" s="1" t="s">
        <v>325</v>
      </c>
      <c r="BZ174" s="1" t="s">
        <v>325</v>
      </c>
      <c r="CA174" s="1" t="s">
        <v>325</v>
      </c>
      <c r="CB174" s="1" t="s">
        <v>325</v>
      </c>
      <c r="CC174" s="1" t="s">
        <v>325</v>
      </c>
      <c r="CD174" s="1" t="s">
        <v>325</v>
      </c>
      <c r="CE174" s="1" t="s">
        <v>325</v>
      </c>
      <c r="CF174" s="1" t="s">
        <v>325</v>
      </c>
      <c r="CG174" s="1" t="s">
        <v>325</v>
      </c>
      <c r="CH174" s="45" t="s">
        <v>325</v>
      </c>
      <c r="CI174" s="361" t="s">
        <v>325</v>
      </c>
      <c r="CJ174" s="33"/>
      <c r="CK174" s="33"/>
      <c r="CL174" s="33"/>
      <c r="CM174" s="33"/>
      <c r="CN174" s="33"/>
      <c r="CO174" s="33"/>
      <c r="CP174" s="33"/>
      <c r="CQ174" s="33"/>
      <c r="CR174" s="33"/>
      <c r="CS174" s="33"/>
      <c r="CT174" s="33"/>
      <c r="CU174" s="33"/>
      <c r="CV174" s="33"/>
      <c r="CW174" s="33"/>
      <c r="CX174" s="33"/>
      <c r="CY174" s="33"/>
      <c r="CZ174" s="33"/>
      <c r="DA174" s="33"/>
      <c r="DB174" s="33"/>
      <c r="DC174" s="33"/>
      <c r="DD174" s="33"/>
      <c r="DE174" s="33"/>
      <c r="DF174" s="33"/>
      <c r="DG174" s="33"/>
      <c r="DH174" s="33"/>
      <c r="DI174" s="33"/>
      <c r="DJ174" s="33"/>
      <c r="DK174" s="33"/>
      <c r="DL174" s="33"/>
      <c r="DM174" s="33"/>
      <c r="DN174" s="33"/>
      <c r="DO174" s="33"/>
      <c r="DP174" s="33"/>
      <c r="DQ174" s="33"/>
      <c r="DR174" s="33"/>
      <c r="DS174" s="33"/>
      <c r="DT174" s="33"/>
      <c r="DU174" s="33"/>
      <c r="DV174" s="33"/>
      <c r="DW174" s="33"/>
      <c r="DX174" s="33"/>
      <c r="DY174" s="33"/>
      <c r="DZ174" s="33"/>
      <c r="EA174" s="33"/>
      <c r="EB174" s="33"/>
      <c r="EC174" s="33"/>
      <c r="ED174" s="33"/>
      <c r="EE174" s="33"/>
      <c r="EF174" s="33"/>
      <c r="EG174" s="33"/>
      <c r="EH174" s="33"/>
      <c r="EI174" s="33"/>
      <c r="EJ174" s="33"/>
      <c r="EK174" s="33"/>
      <c r="EL174" s="33"/>
      <c r="EM174" s="33"/>
      <c r="EN174" s="33"/>
      <c r="EO174" s="33"/>
      <c r="EP174" s="33"/>
      <c r="EQ174" s="33"/>
      <c r="ER174" s="33"/>
      <c r="ES174" s="33"/>
      <c r="ET174" s="33"/>
      <c r="EU174" s="33"/>
      <c r="EV174" s="33"/>
      <c r="EW174" s="33"/>
      <c r="EX174" s="33"/>
      <c r="EY174" s="33"/>
      <c r="EZ174" s="33"/>
      <c r="FA174" s="33"/>
      <c r="FB174" s="33"/>
      <c r="FC174" s="33"/>
      <c r="FD174" s="33"/>
      <c r="FE174" s="33"/>
      <c r="FF174" s="33"/>
      <c r="FG174" s="33"/>
      <c r="FH174" s="33"/>
      <c r="FI174" s="33"/>
      <c r="FJ174" s="33"/>
      <c r="FK174" s="33"/>
      <c r="FL174" s="33"/>
      <c r="FM174" s="33"/>
    </row>
    <row r="175" spans="1:169" ht="16.5" customHeight="1">
      <c r="A175" s="39">
        <v>173</v>
      </c>
      <c r="B175" s="40" t="s">
        <v>188</v>
      </c>
      <c r="C175" s="40" t="s">
        <v>1943</v>
      </c>
      <c r="D175" s="13">
        <v>2023</v>
      </c>
      <c r="E175" s="1">
        <v>91516</v>
      </c>
      <c r="F175" s="13" t="s">
        <v>404</v>
      </c>
      <c r="G175" s="98" t="s">
        <v>1944</v>
      </c>
      <c r="H175" s="41" t="s">
        <v>1945</v>
      </c>
      <c r="I175" s="99" t="s">
        <v>59</v>
      </c>
      <c r="J175" s="100" t="s">
        <v>392</v>
      </c>
      <c r="K175" s="95" t="s">
        <v>60</v>
      </c>
      <c r="L175" s="1" t="s">
        <v>1680</v>
      </c>
      <c r="M175" s="13" t="s">
        <v>1946</v>
      </c>
      <c r="N175" s="13" t="s">
        <v>543</v>
      </c>
      <c r="O175" s="1">
        <v>2198</v>
      </c>
      <c r="P175" s="1" t="s">
        <v>61</v>
      </c>
      <c r="Q175" s="1">
        <v>57</v>
      </c>
      <c r="R175" s="1" t="s">
        <v>395</v>
      </c>
      <c r="S175" s="30">
        <v>52861828</v>
      </c>
      <c r="T175" s="4">
        <v>4</v>
      </c>
      <c r="U175" s="247" t="s">
        <v>1947</v>
      </c>
      <c r="V175" s="1">
        <v>40</v>
      </c>
      <c r="W175" s="1" t="s">
        <v>62</v>
      </c>
      <c r="X175" s="1" t="s">
        <v>396</v>
      </c>
      <c r="Y175" s="1" t="s">
        <v>1948</v>
      </c>
      <c r="Z175" s="1">
        <v>3178317655</v>
      </c>
      <c r="AA175" s="41" t="s">
        <v>227</v>
      </c>
      <c r="AB175" s="30" t="s">
        <v>1949</v>
      </c>
      <c r="AC175" s="30" t="s">
        <v>433</v>
      </c>
      <c r="AD175" s="42" t="s">
        <v>1950</v>
      </c>
      <c r="AE175" s="42" t="s">
        <v>1951</v>
      </c>
      <c r="AF175" s="43">
        <v>45350</v>
      </c>
      <c r="AG175" s="4">
        <v>1</v>
      </c>
      <c r="AH175" s="193">
        <v>9780000</v>
      </c>
      <c r="AI175" s="193">
        <f>AH175/2</f>
        <v>4890000</v>
      </c>
      <c r="AJ175" s="193">
        <f t="shared" ref="AJ175:AJ184" si="23">AI175/30</f>
        <v>163000</v>
      </c>
      <c r="AK175" s="67">
        <v>45105</v>
      </c>
      <c r="AL175" s="67">
        <v>45111</v>
      </c>
      <c r="AM175" s="23">
        <v>45172</v>
      </c>
      <c r="AN175" s="1">
        <v>2</v>
      </c>
      <c r="AO175" s="1">
        <v>120</v>
      </c>
      <c r="AP175" s="46">
        <v>475</v>
      </c>
      <c r="AQ175" s="67">
        <v>45104</v>
      </c>
      <c r="AR175" s="193">
        <v>122250000</v>
      </c>
      <c r="AS175" s="225">
        <v>657</v>
      </c>
      <c r="AT175" s="23">
        <v>45106</v>
      </c>
      <c r="AU175" s="212">
        <v>9780000</v>
      </c>
      <c r="AV175" s="49"/>
      <c r="AW175" s="49"/>
      <c r="AX175" s="49"/>
      <c r="AY175" s="50"/>
      <c r="AZ175" s="50"/>
      <c r="BA175" s="50"/>
      <c r="BB175" s="51"/>
      <c r="BC175" s="51"/>
      <c r="BD175" s="51"/>
      <c r="BE175" s="51"/>
      <c r="BF175" s="51"/>
      <c r="BG175" s="51"/>
      <c r="BH175" s="51"/>
      <c r="BI175" s="51"/>
      <c r="BJ175" s="51"/>
      <c r="BK175" s="51"/>
      <c r="BL175" s="447">
        <f t="shared" ref="BL175:BL189" si="24">AH175+BC175</f>
        <v>9780000</v>
      </c>
      <c r="BM175" s="69"/>
      <c r="BN175" s="69"/>
      <c r="BO175" s="69"/>
      <c r="BP175" s="69"/>
      <c r="BQ175" s="52" t="s">
        <v>15</v>
      </c>
      <c r="BR175" s="52" t="s">
        <v>15</v>
      </c>
      <c r="BS175" s="52"/>
      <c r="BT175" s="52"/>
      <c r="BU175" s="1" t="s">
        <v>1886</v>
      </c>
      <c r="BV175" s="46">
        <v>20236520005703</v>
      </c>
      <c r="BW175" s="4"/>
      <c r="BX175" s="4"/>
      <c r="BY175" s="4"/>
      <c r="BZ175" s="4"/>
      <c r="CA175" s="4"/>
      <c r="CB175" s="4"/>
      <c r="CC175" s="4"/>
      <c r="CD175" s="4">
        <v>1</v>
      </c>
      <c r="CE175" s="4">
        <v>1</v>
      </c>
      <c r="CF175" s="18" t="s">
        <v>1804</v>
      </c>
      <c r="CG175" s="18" t="s">
        <v>23</v>
      </c>
      <c r="CH175" s="365">
        <v>45172</v>
      </c>
      <c r="CI175" s="275" t="s">
        <v>21</v>
      </c>
      <c r="CJ175" s="87"/>
      <c r="CK175" s="87"/>
      <c r="CL175" s="87"/>
      <c r="CM175" s="87"/>
      <c r="CN175" s="87"/>
      <c r="CO175" s="87"/>
      <c r="CP175" s="87"/>
      <c r="CQ175" s="87"/>
      <c r="CR175" s="87"/>
      <c r="CS175" s="87"/>
      <c r="CT175" s="87"/>
      <c r="CU175" s="87"/>
      <c r="CV175" s="87"/>
      <c r="CW175" s="87"/>
      <c r="CX175" s="87"/>
      <c r="CY175" s="87"/>
      <c r="CZ175" s="87"/>
      <c r="DA175" s="87"/>
      <c r="DB175" s="87"/>
      <c r="DC175" s="87"/>
      <c r="DD175" s="87"/>
      <c r="DE175" s="87"/>
      <c r="DF175" s="87"/>
      <c r="DG175" s="87"/>
      <c r="DH175" s="87"/>
      <c r="DI175" s="87"/>
      <c r="DJ175" s="87"/>
      <c r="DK175" s="87"/>
      <c r="DL175" s="87"/>
      <c r="DM175" s="87"/>
      <c r="DN175" s="87"/>
      <c r="DO175" s="87"/>
      <c r="DP175" s="87"/>
      <c r="DQ175" s="87"/>
      <c r="DR175" s="87"/>
      <c r="DS175" s="87"/>
      <c r="DT175" s="87"/>
      <c r="DU175" s="87"/>
      <c r="DV175" s="87"/>
      <c r="DW175" s="87"/>
      <c r="DX175" s="87"/>
      <c r="DY175" s="87"/>
      <c r="DZ175" s="87"/>
      <c r="EA175" s="87"/>
      <c r="EB175" s="87"/>
      <c r="EC175" s="87"/>
      <c r="ED175" s="87"/>
      <c r="EE175" s="87"/>
      <c r="EF175" s="87"/>
      <c r="EG175" s="87"/>
      <c r="EH175" s="87"/>
      <c r="EI175" s="87"/>
      <c r="EJ175" s="87"/>
      <c r="EK175" s="87"/>
      <c r="EL175" s="87"/>
      <c r="EM175" s="87"/>
      <c r="EN175" s="87"/>
      <c r="EO175" s="87"/>
      <c r="EP175" s="87"/>
      <c r="EQ175" s="87"/>
      <c r="ER175" s="87"/>
      <c r="ES175" s="87"/>
      <c r="ET175" s="87"/>
      <c r="EU175" s="87"/>
      <c r="EV175" s="87"/>
      <c r="EW175" s="87"/>
      <c r="EX175" s="87"/>
      <c r="EY175" s="87"/>
      <c r="EZ175" s="87"/>
      <c r="FA175" s="87"/>
      <c r="FB175" s="87"/>
      <c r="FC175" s="87"/>
      <c r="FD175" s="87"/>
      <c r="FE175" s="87"/>
      <c r="FF175" s="87"/>
      <c r="FG175" s="87"/>
      <c r="FH175" s="87"/>
      <c r="FI175" s="87"/>
      <c r="FJ175" s="87"/>
      <c r="FK175" s="87"/>
      <c r="FL175" s="87"/>
      <c r="FM175" s="87"/>
    </row>
    <row r="176" spans="1:169" ht="27.75" customHeight="1">
      <c r="A176" s="39">
        <v>174</v>
      </c>
      <c r="B176" s="40" t="s">
        <v>1769</v>
      </c>
      <c r="C176" s="40" t="s">
        <v>1952</v>
      </c>
      <c r="D176" s="13">
        <v>2023</v>
      </c>
      <c r="E176" s="1">
        <v>91516</v>
      </c>
      <c r="F176" s="13" t="s">
        <v>404</v>
      </c>
      <c r="G176" s="98" t="s">
        <v>1953</v>
      </c>
      <c r="H176" s="41" t="s">
        <v>1954</v>
      </c>
      <c r="I176" s="99" t="s">
        <v>59</v>
      </c>
      <c r="J176" s="100" t="s">
        <v>392</v>
      </c>
      <c r="K176" s="95" t="s">
        <v>60</v>
      </c>
      <c r="L176" s="1" t="s">
        <v>1680</v>
      </c>
      <c r="M176" s="13" t="s">
        <v>1946</v>
      </c>
      <c r="N176" s="13" t="s">
        <v>543</v>
      </c>
      <c r="O176" s="1">
        <v>2198</v>
      </c>
      <c r="P176" s="1" t="s">
        <v>61</v>
      </c>
      <c r="Q176" s="1">
        <v>57</v>
      </c>
      <c r="R176" s="30" t="s">
        <v>395</v>
      </c>
      <c r="S176" s="30">
        <v>1000333532</v>
      </c>
      <c r="T176" s="1">
        <v>7</v>
      </c>
      <c r="U176" s="247" t="s">
        <v>1955</v>
      </c>
      <c r="V176" s="1">
        <v>28</v>
      </c>
      <c r="W176" s="1" t="s">
        <v>62</v>
      </c>
      <c r="X176" s="1" t="s">
        <v>431</v>
      </c>
      <c r="Y176" s="1" t="s">
        <v>1956</v>
      </c>
      <c r="Z176" s="1">
        <v>5639905</v>
      </c>
      <c r="AA176" s="41" t="s">
        <v>1957</v>
      </c>
      <c r="AB176" s="30" t="s">
        <v>411</v>
      </c>
      <c r="AC176" s="30" t="s">
        <v>433</v>
      </c>
      <c r="AD176" s="42" t="s">
        <v>939</v>
      </c>
      <c r="AE176" s="188">
        <v>1444101186794</v>
      </c>
      <c r="AF176" s="43">
        <v>45571</v>
      </c>
      <c r="AG176" s="4">
        <v>1</v>
      </c>
      <c r="AH176" s="193">
        <v>24450000</v>
      </c>
      <c r="AI176" s="193">
        <f>AH176/2</f>
        <v>12225000</v>
      </c>
      <c r="AJ176" s="193">
        <f t="shared" si="23"/>
        <v>407500</v>
      </c>
      <c r="AK176" s="67">
        <v>45104</v>
      </c>
      <c r="AL176" s="23">
        <v>45111</v>
      </c>
      <c r="AM176" s="23">
        <v>45257</v>
      </c>
      <c r="AN176" s="1">
        <v>5</v>
      </c>
      <c r="AO176" s="1">
        <v>150</v>
      </c>
      <c r="AP176" s="46">
        <v>475</v>
      </c>
      <c r="AQ176" s="67">
        <v>45104</v>
      </c>
      <c r="AR176" s="193">
        <v>122250000</v>
      </c>
      <c r="AS176" s="225">
        <v>647</v>
      </c>
      <c r="AT176" s="23">
        <v>45105</v>
      </c>
      <c r="AU176" s="212">
        <v>24450000</v>
      </c>
      <c r="AV176" s="49"/>
      <c r="AW176" s="49"/>
      <c r="AX176" s="49"/>
      <c r="AY176" s="50"/>
      <c r="AZ176" s="50"/>
      <c r="BA176" s="50"/>
      <c r="BB176" s="51"/>
      <c r="BC176" s="51"/>
      <c r="BD176" s="51"/>
      <c r="BE176" s="51"/>
      <c r="BF176" s="51"/>
      <c r="BG176" s="51"/>
      <c r="BH176" s="51"/>
      <c r="BI176" s="51"/>
      <c r="BJ176" s="51"/>
      <c r="BK176" s="51"/>
      <c r="BL176" s="447">
        <f t="shared" si="24"/>
        <v>24450000</v>
      </c>
      <c r="BM176" s="69"/>
      <c r="BN176" s="69"/>
      <c r="BO176" s="69"/>
      <c r="BP176" s="69"/>
      <c r="BQ176" s="52" t="s">
        <v>15</v>
      </c>
      <c r="BR176" s="52" t="s">
        <v>15</v>
      </c>
      <c r="BS176" s="52"/>
      <c r="BT176" s="52"/>
      <c r="BU176" s="1" t="s">
        <v>1886</v>
      </c>
      <c r="BV176" s="46">
        <v>20236520005703</v>
      </c>
      <c r="BW176" s="4"/>
      <c r="BX176" s="4"/>
      <c r="BY176" s="4"/>
      <c r="BZ176" s="4"/>
      <c r="CA176" s="4"/>
      <c r="CB176" s="4"/>
      <c r="CC176" s="4"/>
      <c r="CD176" s="4">
        <v>1</v>
      </c>
      <c r="CE176" s="4">
        <v>1</v>
      </c>
      <c r="CF176" s="18" t="s">
        <v>1804</v>
      </c>
      <c r="CG176" s="18" t="s">
        <v>23</v>
      </c>
      <c r="CH176" s="365">
        <v>44997</v>
      </c>
      <c r="CI176" s="275" t="s">
        <v>1623</v>
      </c>
      <c r="CJ176" s="87"/>
      <c r="CK176" s="87"/>
      <c r="CL176" s="87"/>
      <c r="CM176" s="87"/>
      <c r="CN176" s="87"/>
      <c r="CO176" s="87"/>
      <c r="CP176" s="87"/>
      <c r="CQ176" s="87"/>
      <c r="CR176" s="87"/>
      <c r="CS176" s="87"/>
      <c r="CT176" s="87"/>
      <c r="CU176" s="87"/>
      <c r="CV176" s="87"/>
      <c r="CW176" s="87"/>
      <c r="CX176" s="87"/>
      <c r="CY176" s="87"/>
      <c r="CZ176" s="87"/>
      <c r="DA176" s="87"/>
      <c r="DB176" s="87"/>
      <c r="DC176" s="87"/>
      <c r="DD176" s="87"/>
      <c r="DE176" s="87"/>
      <c r="DF176" s="87"/>
      <c r="DG176" s="87"/>
      <c r="DH176" s="87"/>
      <c r="DI176" s="87"/>
      <c r="DJ176" s="87"/>
      <c r="DK176" s="87"/>
      <c r="DL176" s="87"/>
      <c r="DM176" s="87"/>
      <c r="DN176" s="87"/>
      <c r="DO176" s="87"/>
      <c r="DP176" s="87"/>
      <c r="DQ176" s="87"/>
      <c r="DR176" s="87"/>
      <c r="DS176" s="87"/>
      <c r="DT176" s="87"/>
      <c r="DU176" s="87"/>
      <c r="DV176" s="87"/>
      <c r="DW176" s="87"/>
      <c r="DX176" s="87"/>
      <c r="DY176" s="87"/>
      <c r="DZ176" s="87"/>
      <c r="EA176" s="87"/>
      <c r="EB176" s="87"/>
      <c r="EC176" s="87"/>
      <c r="ED176" s="87"/>
      <c r="EE176" s="87"/>
      <c r="EF176" s="87"/>
      <c r="EG176" s="87"/>
      <c r="EH176" s="87"/>
      <c r="EI176" s="87"/>
      <c r="EJ176" s="87"/>
      <c r="EK176" s="87"/>
      <c r="EL176" s="87"/>
      <c r="EM176" s="87"/>
      <c r="EN176" s="87"/>
      <c r="EO176" s="87"/>
      <c r="EP176" s="87"/>
      <c r="EQ176" s="87"/>
      <c r="ER176" s="87"/>
      <c r="ES176" s="87"/>
      <c r="ET176" s="87"/>
      <c r="EU176" s="87"/>
      <c r="EV176" s="87"/>
      <c r="EW176" s="87"/>
      <c r="EX176" s="87"/>
      <c r="EY176" s="87"/>
      <c r="EZ176" s="87"/>
      <c r="FA176" s="87"/>
      <c r="FB176" s="87"/>
      <c r="FC176" s="87"/>
      <c r="FD176" s="87"/>
      <c r="FE176" s="87"/>
      <c r="FF176" s="87"/>
      <c r="FG176" s="87"/>
      <c r="FH176" s="87"/>
      <c r="FI176" s="87"/>
      <c r="FJ176" s="87"/>
      <c r="FK176" s="87"/>
      <c r="FL176" s="87"/>
      <c r="FM176" s="87"/>
    </row>
    <row r="177" spans="1:169" s="111" customFormat="1" ht="28.5" customHeight="1">
      <c r="A177" s="104">
        <v>175</v>
      </c>
      <c r="B177" s="57" t="s">
        <v>1730</v>
      </c>
      <c r="C177" s="57" t="s">
        <v>1958</v>
      </c>
      <c r="D177" s="310">
        <v>2023</v>
      </c>
      <c r="E177" s="105">
        <v>91534</v>
      </c>
      <c r="F177" s="310" t="s">
        <v>404</v>
      </c>
      <c r="G177" s="349" t="s">
        <v>1959</v>
      </c>
      <c r="H177" s="105" t="s">
        <v>1960</v>
      </c>
      <c r="I177" s="316" t="s">
        <v>59</v>
      </c>
      <c r="J177" s="317" t="s">
        <v>392</v>
      </c>
      <c r="K177" s="318" t="s">
        <v>60</v>
      </c>
      <c r="L177" s="105" t="s">
        <v>1441</v>
      </c>
      <c r="M177" s="310" t="s">
        <v>1961</v>
      </c>
      <c r="N177" s="310" t="s">
        <v>543</v>
      </c>
      <c r="O177" s="105">
        <v>2198</v>
      </c>
      <c r="P177" s="105" t="s">
        <v>61</v>
      </c>
      <c r="Q177" s="105">
        <v>57</v>
      </c>
      <c r="R177" s="59" t="s">
        <v>395</v>
      </c>
      <c r="S177" s="59">
        <v>1018467983</v>
      </c>
      <c r="T177" s="105">
        <v>6</v>
      </c>
      <c r="U177" s="254" t="s">
        <v>1962</v>
      </c>
      <c r="V177" s="105">
        <v>29</v>
      </c>
      <c r="W177" s="105" t="s">
        <v>62</v>
      </c>
      <c r="X177" s="105" t="s">
        <v>431</v>
      </c>
      <c r="Y177" s="105" t="s">
        <v>1963</v>
      </c>
      <c r="Z177" s="105">
        <v>4638760</v>
      </c>
      <c r="AA177" s="106" t="s">
        <v>1964</v>
      </c>
      <c r="AB177" s="30" t="s">
        <v>1811</v>
      </c>
      <c r="AC177" s="30" t="s">
        <v>433</v>
      </c>
      <c r="AD177" s="42" t="s">
        <v>117</v>
      </c>
      <c r="AE177" s="42">
        <v>100033895</v>
      </c>
      <c r="AF177" s="43">
        <v>45439</v>
      </c>
      <c r="AG177" s="4">
        <v>1</v>
      </c>
      <c r="AH177" s="198">
        <v>35000000</v>
      </c>
      <c r="AI177" s="198">
        <f t="shared" ref="AI177:AI184" si="25">AH177/5</f>
        <v>7000000</v>
      </c>
      <c r="AJ177" s="198">
        <f t="shared" si="23"/>
        <v>233333.33333333334</v>
      </c>
      <c r="AK177" s="107">
        <v>45104</v>
      </c>
      <c r="AL177" s="107">
        <v>45105</v>
      </c>
      <c r="AM177" s="240" t="s">
        <v>1965</v>
      </c>
      <c r="AN177" s="105">
        <v>5</v>
      </c>
      <c r="AO177" s="105">
        <v>150</v>
      </c>
      <c r="AP177" s="227">
        <v>476</v>
      </c>
      <c r="AQ177" s="107">
        <v>45104</v>
      </c>
      <c r="AR177" s="198">
        <v>35000000</v>
      </c>
      <c r="AS177" s="225">
        <v>646</v>
      </c>
      <c r="AT177" s="23">
        <v>45105</v>
      </c>
      <c r="AU177" s="212">
        <v>35000000</v>
      </c>
      <c r="AV177" s="108"/>
      <c r="AW177" s="108"/>
      <c r="AX177" s="108"/>
      <c r="AY177" s="109"/>
      <c r="AZ177" s="109"/>
      <c r="BA177" s="109"/>
      <c r="BB177" s="110"/>
      <c r="BC177" s="110"/>
      <c r="BD177" s="110"/>
      <c r="BE177" s="110"/>
      <c r="BF177" s="110"/>
      <c r="BG177" s="110"/>
      <c r="BH177" s="110"/>
      <c r="BI177" s="110"/>
      <c r="BJ177" s="110"/>
      <c r="BK177" s="110"/>
      <c r="BL177" s="449">
        <f t="shared" si="24"/>
        <v>35000000</v>
      </c>
      <c r="BM177" s="108"/>
      <c r="BN177" s="108"/>
      <c r="BO177" s="108"/>
      <c r="BP177" s="108"/>
      <c r="BQ177" s="52" t="s">
        <v>15</v>
      </c>
      <c r="BR177" s="52" t="s">
        <v>15</v>
      </c>
      <c r="BS177" s="109"/>
      <c r="BT177" s="109"/>
      <c r="BU177" s="1" t="s">
        <v>293</v>
      </c>
      <c r="BV177" s="46">
        <v>20236520005713</v>
      </c>
      <c r="BW177" s="105"/>
      <c r="BX177" s="105"/>
      <c r="BY177" s="105"/>
      <c r="BZ177" s="105"/>
      <c r="CA177" s="105"/>
      <c r="CB177" s="105"/>
      <c r="CC177" s="105"/>
      <c r="CD177" s="105">
        <v>1</v>
      </c>
      <c r="CE177" s="105">
        <v>1</v>
      </c>
      <c r="CF177" s="335" t="s">
        <v>1804</v>
      </c>
      <c r="CG177" s="18" t="s">
        <v>23</v>
      </c>
      <c r="CH177" s="366">
        <v>45291</v>
      </c>
      <c r="CI177" s="338" t="s">
        <v>21</v>
      </c>
      <c r="CJ177" s="33"/>
      <c r="CK177" s="33"/>
      <c r="CL177" s="33"/>
      <c r="CM177" s="33"/>
      <c r="CN177" s="33"/>
      <c r="CO177" s="33"/>
      <c r="CP177" s="33"/>
      <c r="CQ177" s="33"/>
      <c r="CR177" s="33"/>
      <c r="CS177" s="33"/>
      <c r="CT177" s="33"/>
      <c r="CU177" s="33"/>
      <c r="CV177" s="33"/>
      <c r="CW177" s="33"/>
      <c r="CX177" s="33"/>
      <c r="CY177" s="33"/>
      <c r="CZ177" s="33"/>
      <c r="DA177" s="33"/>
      <c r="DB177" s="33"/>
      <c r="DC177" s="33"/>
      <c r="DD177" s="33"/>
      <c r="DE177" s="33"/>
      <c r="DF177" s="33"/>
      <c r="DG177" s="33"/>
      <c r="DH177" s="33"/>
      <c r="DI177" s="33"/>
      <c r="DJ177" s="33"/>
      <c r="DK177" s="33"/>
      <c r="DL177" s="33"/>
      <c r="DM177" s="33"/>
      <c r="DN177" s="33"/>
      <c r="DO177" s="33"/>
      <c r="DP177" s="33"/>
      <c r="DQ177" s="33"/>
      <c r="DR177" s="33"/>
      <c r="DS177" s="33"/>
      <c r="DT177" s="33"/>
      <c r="DU177" s="33"/>
      <c r="DV177" s="33"/>
      <c r="DW177" s="33"/>
      <c r="DX177" s="33"/>
      <c r="DY177" s="33"/>
      <c r="DZ177" s="33"/>
      <c r="EA177" s="33"/>
      <c r="EB177" s="33"/>
      <c r="EC177" s="33"/>
      <c r="ED177" s="33"/>
      <c r="EE177" s="33"/>
      <c r="EF177" s="33"/>
      <c r="EG177" s="33"/>
      <c r="EH177" s="33"/>
      <c r="EI177" s="33"/>
      <c r="EJ177" s="33"/>
      <c r="EK177" s="33"/>
      <c r="EL177" s="33"/>
      <c r="EM177" s="33"/>
      <c r="EN177" s="33"/>
      <c r="EO177" s="33"/>
      <c r="EP177" s="33"/>
      <c r="EQ177" s="33"/>
      <c r="ER177" s="33"/>
      <c r="ES177" s="33"/>
      <c r="ET177" s="33"/>
      <c r="EU177" s="33"/>
      <c r="EV177" s="33"/>
      <c r="EW177" s="33"/>
      <c r="EX177" s="33"/>
      <c r="EY177" s="33"/>
      <c r="EZ177" s="33"/>
      <c r="FA177" s="33"/>
      <c r="FB177" s="33"/>
      <c r="FC177" s="33"/>
      <c r="FD177" s="33"/>
      <c r="FE177" s="33"/>
      <c r="FF177" s="33"/>
      <c r="FG177" s="33"/>
      <c r="FH177" s="33"/>
      <c r="FI177" s="33"/>
      <c r="FJ177" s="33"/>
      <c r="FK177" s="33"/>
      <c r="FL177" s="33"/>
      <c r="FM177" s="33"/>
    </row>
    <row r="178" spans="1:169" s="87" customFormat="1" ht="26.25" customHeight="1">
      <c r="A178" s="39">
        <v>176</v>
      </c>
      <c r="B178" s="40" t="s">
        <v>1966</v>
      </c>
      <c r="C178" s="40" t="s">
        <v>1967</v>
      </c>
      <c r="D178" s="13">
        <v>2023</v>
      </c>
      <c r="E178" s="1">
        <v>91575</v>
      </c>
      <c r="F178" s="13" t="s">
        <v>404</v>
      </c>
      <c r="G178" s="1" t="s">
        <v>1968</v>
      </c>
      <c r="H178" s="1" t="s">
        <v>1969</v>
      </c>
      <c r="I178" s="99" t="s">
        <v>59</v>
      </c>
      <c r="J178" s="7" t="s">
        <v>407</v>
      </c>
      <c r="K178" s="95" t="s">
        <v>60</v>
      </c>
      <c r="L178" s="1" t="s">
        <v>1007</v>
      </c>
      <c r="M178" s="13" t="s">
        <v>1808</v>
      </c>
      <c r="N178" s="13" t="s">
        <v>543</v>
      </c>
      <c r="O178" s="1">
        <v>2198</v>
      </c>
      <c r="P178" s="1" t="s">
        <v>61</v>
      </c>
      <c r="Q178" s="1">
        <v>57</v>
      </c>
      <c r="R178" s="30" t="s">
        <v>395</v>
      </c>
      <c r="S178" s="30">
        <v>41684932</v>
      </c>
      <c r="T178" s="1">
        <v>3</v>
      </c>
      <c r="U178" s="247" t="s">
        <v>1970</v>
      </c>
      <c r="V178" s="2">
        <v>64</v>
      </c>
      <c r="W178" s="1" t="s">
        <v>62</v>
      </c>
      <c r="X178" s="1" t="s">
        <v>396</v>
      </c>
      <c r="Y178" s="1" t="s">
        <v>1971</v>
      </c>
      <c r="Z178" s="1">
        <v>2699068</v>
      </c>
      <c r="AA178" s="322" t="s">
        <v>1972</v>
      </c>
      <c r="AB178" s="30" t="s">
        <v>411</v>
      </c>
      <c r="AC178" s="30" t="s">
        <v>1973</v>
      </c>
      <c r="AD178" s="42" t="s">
        <v>983</v>
      </c>
      <c r="AE178" s="42" t="s">
        <v>1974</v>
      </c>
      <c r="AF178" s="43">
        <v>45459</v>
      </c>
      <c r="AG178" s="4">
        <v>5</v>
      </c>
      <c r="AH178" s="193">
        <v>12750000</v>
      </c>
      <c r="AI178" s="193">
        <f t="shared" si="25"/>
        <v>2550000</v>
      </c>
      <c r="AJ178" s="193">
        <f t="shared" si="23"/>
        <v>85000</v>
      </c>
      <c r="AK178" s="67">
        <v>45105</v>
      </c>
      <c r="AL178" s="23">
        <v>45106</v>
      </c>
      <c r="AM178" s="23">
        <v>45258</v>
      </c>
      <c r="AN178" s="1">
        <v>5</v>
      </c>
      <c r="AO178" s="1">
        <v>150</v>
      </c>
      <c r="AP178" s="46">
        <v>479</v>
      </c>
      <c r="AQ178" s="67">
        <v>45105</v>
      </c>
      <c r="AR178" s="193">
        <v>51000000</v>
      </c>
      <c r="AS178" s="225">
        <v>655</v>
      </c>
      <c r="AT178" s="25" t="s">
        <v>1975</v>
      </c>
      <c r="AU178" s="212">
        <v>12750000</v>
      </c>
      <c r="AV178" s="49"/>
      <c r="AW178" s="49"/>
      <c r="AX178" s="49"/>
      <c r="AY178" s="50"/>
      <c r="AZ178" s="50"/>
      <c r="BA178" s="50"/>
      <c r="BB178" s="51"/>
      <c r="BC178" s="51"/>
      <c r="BD178" s="51"/>
      <c r="BE178" s="51"/>
      <c r="BF178" s="51"/>
      <c r="BG178" s="51"/>
      <c r="BH178" s="51"/>
      <c r="BI178" s="51"/>
      <c r="BJ178" s="51"/>
      <c r="BK178" s="51"/>
      <c r="BL178" s="447">
        <f t="shared" si="24"/>
        <v>12750000</v>
      </c>
      <c r="BM178" s="49"/>
      <c r="BN178" s="49"/>
      <c r="BO178" s="49"/>
      <c r="BP178" s="49"/>
      <c r="BQ178" s="52" t="s">
        <v>15</v>
      </c>
      <c r="BR178" s="52" t="s">
        <v>15</v>
      </c>
      <c r="BS178" s="50"/>
      <c r="BT178" s="50"/>
      <c r="BU178" s="1" t="s">
        <v>1767</v>
      </c>
      <c r="BV178" s="46" t="s">
        <v>1976</v>
      </c>
      <c r="BW178" s="1"/>
      <c r="BX178" s="1"/>
      <c r="BY178" s="1"/>
      <c r="BZ178" s="1"/>
      <c r="CA178" s="1"/>
      <c r="CB178" s="1"/>
      <c r="CC178" s="1"/>
      <c r="CD178" s="4">
        <v>1</v>
      </c>
      <c r="CE178" s="4">
        <v>1</v>
      </c>
      <c r="CF178" s="18" t="s">
        <v>1804</v>
      </c>
      <c r="CG178" s="18" t="s">
        <v>23</v>
      </c>
      <c r="CH178" s="365">
        <v>45291</v>
      </c>
      <c r="CI178" s="276" t="s">
        <v>21</v>
      </c>
      <c r="CJ178" s="33"/>
      <c r="CK178" s="33"/>
      <c r="CL178" s="33"/>
      <c r="CM178" s="33"/>
      <c r="CN178" s="33"/>
      <c r="CO178" s="33"/>
      <c r="CP178" s="33"/>
      <c r="CQ178" s="33"/>
      <c r="CR178" s="33"/>
      <c r="CS178" s="33"/>
      <c r="CT178" s="33"/>
      <c r="CU178" s="33"/>
      <c r="CV178" s="33"/>
      <c r="CW178" s="33"/>
      <c r="CX178" s="33"/>
      <c r="CY178" s="33"/>
      <c r="CZ178" s="33"/>
      <c r="DA178" s="33"/>
      <c r="DB178" s="33"/>
      <c r="DC178" s="33"/>
      <c r="DD178" s="33"/>
      <c r="DE178" s="33"/>
      <c r="DF178" s="33"/>
      <c r="DG178" s="33"/>
      <c r="DH178" s="33"/>
      <c r="DI178" s="33"/>
      <c r="DJ178" s="33"/>
      <c r="DK178" s="33"/>
      <c r="DL178" s="33"/>
      <c r="DM178" s="33"/>
      <c r="DN178" s="33"/>
      <c r="DO178" s="33"/>
      <c r="DP178" s="33"/>
      <c r="DQ178" s="33"/>
      <c r="DR178" s="33"/>
      <c r="DS178" s="33"/>
      <c r="DT178" s="33"/>
      <c r="DU178" s="33"/>
      <c r="DV178" s="33"/>
      <c r="DW178" s="33"/>
      <c r="DX178" s="33"/>
      <c r="DY178" s="33"/>
      <c r="DZ178" s="33"/>
      <c r="EA178" s="33"/>
      <c r="EB178" s="33"/>
      <c r="EC178" s="33"/>
      <c r="ED178" s="33"/>
      <c r="EE178" s="33"/>
      <c r="EF178" s="33"/>
      <c r="EG178" s="33"/>
      <c r="EH178" s="33"/>
      <c r="EI178" s="33"/>
      <c r="EJ178" s="33"/>
      <c r="EK178" s="33"/>
      <c r="EL178" s="33"/>
      <c r="EM178" s="33"/>
      <c r="EN178" s="33"/>
      <c r="EO178" s="33"/>
      <c r="EP178" s="33"/>
      <c r="EQ178" s="33"/>
      <c r="ER178" s="33"/>
      <c r="ES178" s="33"/>
      <c r="ET178" s="33"/>
      <c r="EU178" s="33"/>
      <c r="EV178" s="33"/>
      <c r="EW178" s="33"/>
      <c r="EX178" s="33"/>
      <c r="EY178" s="33"/>
      <c r="EZ178" s="33"/>
      <c r="FA178" s="33"/>
      <c r="FB178" s="33"/>
      <c r="FC178" s="33"/>
      <c r="FD178" s="33"/>
      <c r="FE178" s="33"/>
      <c r="FF178" s="33"/>
      <c r="FG178" s="33"/>
      <c r="FH178" s="33"/>
      <c r="FI178" s="33"/>
      <c r="FJ178" s="33"/>
      <c r="FK178" s="33"/>
      <c r="FL178" s="33"/>
      <c r="FM178" s="33"/>
    </row>
    <row r="179" spans="1:169" s="87" customFormat="1" ht="27.75" customHeight="1">
      <c r="A179" s="39">
        <v>177</v>
      </c>
      <c r="B179" s="40" t="s">
        <v>1966</v>
      </c>
      <c r="C179" s="40" t="s">
        <v>1977</v>
      </c>
      <c r="D179" s="13">
        <v>2023</v>
      </c>
      <c r="E179" s="1">
        <v>91575</v>
      </c>
      <c r="F179" s="13" t="s">
        <v>404</v>
      </c>
      <c r="G179" s="1" t="s">
        <v>1978</v>
      </c>
      <c r="H179" s="88" t="s">
        <v>1979</v>
      </c>
      <c r="I179" s="99" t="s">
        <v>59</v>
      </c>
      <c r="J179" s="100" t="s">
        <v>392</v>
      </c>
      <c r="K179" s="95" t="s">
        <v>60</v>
      </c>
      <c r="L179" s="1" t="s">
        <v>1007</v>
      </c>
      <c r="M179" s="1" t="s">
        <v>1808</v>
      </c>
      <c r="N179" s="13" t="s">
        <v>543</v>
      </c>
      <c r="O179" s="1">
        <v>2198</v>
      </c>
      <c r="P179" s="1" t="s">
        <v>61</v>
      </c>
      <c r="Q179" s="1">
        <v>57</v>
      </c>
      <c r="R179" s="30" t="s">
        <v>395</v>
      </c>
      <c r="S179" s="30">
        <v>1000215014</v>
      </c>
      <c r="T179" s="1">
        <v>8</v>
      </c>
      <c r="U179" s="247" t="s">
        <v>1980</v>
      </c>
      <c r="V179" s="1">
        <v>21</v>
      </c>
      <c r="W179" s="1" t="s">
        <v>62</v>
      </c>
      <c r="X179" s="1" t="s">
        <v>431</v>
      </c>
      <c r="Y179" s="1" t="s">
        <v>1981</v>
      </c>
      <c r="Z179" s="1">
        <v>3722558</v>
      </c>
      <c r="AA179" s="31" t="s">
        <v>1982</v>
      </c>
      <c r="AB179" s="30" t="s">
        <v>422</v>
      </c>
      <c r="AC179" s="30" t="s">
        <v>433</v>
      </c>
      <c r="AD179" s="42" t="s">
        <v>939</v>
      </c>
      <c r="AE179" s="188">
        <v>1546101034589</v>
      </c>
      <c r="AF179" s="43">
        <v>45473</v>
      </c>
      <c r="AG179" s="4">
        <v>5</v>
      </c>
      <c r="AH179" s="193">
        <v>12750000</v>
      </c>
      <c r="AI179" s="193">
        <f t="shared" si="25"/>
        <v>2550000</v>
      </c>
      <c r="AJ179" s="193">
        <f t="shared" si="23"/>
        <v>85000</v>
      </c>
      <c r="AK179" s="67">
        <v>45105</v>
      </c>
      <c r="AL179" s="45">
        <v>45106</v>
      </c>
      <c r="AM179" s="23">
        <v>45258</v>
      </c>
      <c r="AN179" s="1">
        <v>5</v>
      </c>
      <c r="AO179" s="1">
        <v>150</v>
      </c>
      <c r="AP179" s="46">
        <v>479</v>
      </c>
      <c r="AQ179" s="67">
        <v>45105</v>
      </c>
      <c r="AR179" s="193">
        <v>51000000</v>
      </c>
      <c r="AS179" s="46">
        <v>659</v>
      </c>
      <c r="AT179" s="45">
        <v>45106</v>
      </c>
      <c r="AU179" s="193">
        <v>12750000</v>
      </c>
      <c r="AV179" s="49"/>
      <c r="AW179" s="49"/>
      <c r="AX179" s="49"/>
      <c r="AY179" s="50"/>
      <c r="AZ179" s="50"/>
      <c r="BA179" s="50"/>
      <c r="BB179" s="51"/>
      <c r="BC179" s="51"/>
      <c r="BD179" s="51"/>
      <c r="BE179" s="51"/>
      <c r="BF179" s="51"/>
      <c r="BG179" s="51"/>
      <c r="BH179" s="51"/>
      <c r="BI179" s="51"/>
      <c r="BJ179" s="51"/>
      <c r="BK179" s="51"/>
      <c r="BL179" s="447">
        <f t="shared" si="24"/>
        <v>12750000</v>
      </c>
      <c r="BM179" s="49"/>
      <c r="BN179" s="49"/>
      <c r="BO179" s="49"/>
      <c r="BP179" s="49"/>
      <c r="BQ179" s="52" t="s">
        <v>15</v>
      </c>
      <c r="BR179" s="52" t="s">
        <v>15</v>
      </c>
      <c r="BS179" s="50"/>
      <c r="BT179" s="50"/>
      <c r="BU179" s="1" t="s">
        <v>1767</v>
      </c>
      <c r="BV179" s="46" t="s">
        <v>1976</v>
      </c>
      <c r="BW179" s="1"/>
      <c r="BX179" s="1"/>
      <c r="BY179" s="1"/>
      <c r="BZ179" s="1"/>
      <c r="CA179" s="1"/>
      <c r="CB179" s="1"/>
      <c r="CC179" s="1"/>
      <c r="CD179" s="4">
        <v>1</v>
      </c>
      <c r="CE179" s="4">
        <v>1</v>
      </c>
      <c r="CF179" s="18" t="s">
        <v>1804</v>
      </c>
      <c r="CG179" s="18" t="s">
        <v>23</v>
      </c>
      <c r="CH179" s="365">
        <v>45291</v>
      </c>
      <c r="CI179" s="276" t="s">
        <v>21</v>
      </c>
    </row>
    <row r="180" spans="1:169" s="87" customFormat="1" ht="20.25" customHeight="1">
      <c r="A180" s="39">
        <v>178</v>
      </c>
      <c r="B180" s="40" t="s">
        <v>1720</v>
      </c>
      <c r="C180" s="40" t="s">
        <v>1983</v>
      </c>
      <c r="D180" s="13">
        <v>2023</v>
      </c>
      <c r="E180" s="1">
        <v>91516</v>
      </c>
      <c r="F180" s="13" t="s">
        <v>404</v>
      </c>
      <c r="G180" s="1" t="s">
        <v>1984</v>
      </c>
      <c r="H180" s="88" t="s">
        <v>1985</v>
      </c>
      <c r="I180" s="99" t="s">
        <v>59</v>
      </c>
      <c r="J180" s="100" t="s">
        <v>392</v>
      </c>
      <c r="K180" s="95" t="s">
        <v>60</v>
      </c>
      <c r="L180" s="1" t="s">
        <v>1986</v>
      </c>
      <c r="M180" s="1" t="s">
        <v>1946</v>
      </c>
      <c r="N180" s="13" t="s">
        <v>543</v>
      </c>
      <c r="O180" s="1">
        <v>2198</v>
      </c>
      <c r="P180" s="1" t="s">
        <v>61</v>
      </c>
      <c r="Q180" s="1">
        <v>57</v>
      </c>
      <c r="R180" s="30" t="s">
        <v>395</v>
      </c>
      <c r="S180" s="1">
        <v>1022389101</v>
      </c>
      <c r="T180" s="1">
        <v>7</v>
      </c>
      <c r="U180" s="247" t="s">
        <v>1987</v>
      </c>
      <c r="V180" s="1">
        <v>29</v>
      </c>
      <c r="W180" s="1" t="s">
        <v>62</v>
      </c>
      <c r="X180" s="1" t="s">
        <v>431</v>
      </c>
      <c r="Y180" s="1" t="s">
        <v>1988</v>
      </c>
      <c r="Z180" s="1">
        <v>6014767546</v>
      </c>
      <c r="AA180" s="88" t="s">
        <v>239</v>
      </c>
      <c r="AB180" s="30" t="s">
        <v>714</v>
      </c>
      <c r="AC180" s="30" t="s">
        <v>412</v>
      </c>
      <c r="AD180" s="42" t="s">
        <v>939</v>
      </c>
      <c r="AE180" s="42" t="s">
        <v>1989</v>
      </c>
      <c r="AF180" s="43">
        <v>45442</v>
      </c>
      <c r="AG180" s="4">
        <v>1</v>
      </c>
      <c r="AH180" s="193">
        <v>24450000</v>
      </c>
      <c r="AI180" s="193">
        <f t="shared" si="25"/>
        <v>4890000</v>
      </c>
      <c r="AJ180" s="193">
        <f t="shared" si="23"/>
        <v>163000</v>
      </c>
      <c r="AK180" s="67">
        <v>45105</v>
      </c>
      <c r="AL180" s="45">
        <v>45111</v>
      </c>
      <c r="AM180" s="23">
        <v>45258</v>
      </c>
      <c r="AN180" s="1">
        <v>5</v>
      </c>
      <c r="AO180" s="1">
        <v>150</v>
      </c>
      <c r="AP180" s="46">
        <v>475</v>
      </c>
      <c r="AQ180" s="67">
        <v>45104</v>
      </c>
      <c r="AR180" s="193">
        <v>122250000</v>
      </c>
      <c r="AS180" s="46">
        <v>658</v>
      </c>
      <c r="AT180" s="45">
        <v>45106</v>
      </c>
      <c r="AU180" s="193">
        <v>24450000</v>
      </c>
      <c r="AV180" s="49"/>
      <c r="AW180" s="49"/>
      <c r="AX180" s="49"/>
      <c r="AY180" s="50"/>
      <c r="AZ180" s="50"/>
      <c r="BA180" s="50"/>
      <c r="BB180" s="51"/>
      <c r="BC180" s="51"/>
      <c r="BD180" s="51"/>
      <c r="BE180" s="51"/>
      <c r="BF180" s="51"/>
      <c r="BG180" s="51"/>
      <c r="BH180" s="51"/>
      <c r="BI180" s="51"/>
      <c r="BJ180" s="51"/>
      <c r="BK180" s="51"/>
      <c r="BL180" s="447">
        <f t="shared" si="24"/>
        <v>24450000</v>
      </c>
      <c r="BM180" s="49"/>
      <c r="BN180" s="49"/>
      <c r="BO180" s="49"/>
      <c r="BP180" s="49"/>
      <c r="BQ180" s="52" t="s">
        <v>15</v>
      </c>
      <c r="BR180" s="52" t="s">
        <v>15</v>
      </c>
      <c r="BS180" s="50"/>
      <c r="BT180" s="50"/>
      <c r="BU180" s="1" t="s">
        <v>1990</v>
      </c>
      <c r="BV180" s="46" t="s">
        <v>1991</v>
      </c>
      <c r="BW180" s="1"/>
      <c r="BX180" s="1"/>
      <c r="BY180" s="1"/>
      <c r="BZ180" s="1"/>
      <c r="CA180" s="1"/>
      <c r="CB180" s="1"/>
      <c r="CC180" s="1"/>
      <c r="CD180" s="1">
        <v>1</v>
      </c>
      <c r="CE180" s="1">
        <v>1</v>
      </c>
      <c r="CF180" s="18" t="s">
        <v>1804</v>
      </c>
      <c r="CG180" s="18" t="s">
        <v>23</v>
      </c>
      <c r="CH180" s="365">
        <v>44975</v>
      </c>
      <c r="CI180" s="275" t="s">
        <v>21</v>
      </c>
      <c r="CJ180" s="33"/>
      <c r="CK180" s="33"/>
      <c r="CL180" s="33"/>
      <c r="CM180" s="33"/>
      <c r="CN180" s="33"/>
      <c r="CO180" s="33"/>
      <c r="CP180" s="33"/>
      <c r="CQ180" s="33"/>
      <c r="CR180" s="33"/>
      <c r="CS180" s="33"/>
      <c r="CT180" s="33"/>
      <c r="CU180" s="33"/>
      <c r="CV180" s="33"/>
      <c r="CW180" s="33"/>
      <c r="CX180" s="33"/>
      <c r="CY180" s="33"/>
      <c r="CZ180" s="33"/>
      <c r="DA180" s="33"/>
      <c r="DB180" s="33"/>
      <c r="DC180" s="33"/>
      <c r="DD180" s="33"/>
      <c r="DE180" s="33"/>
      <c r="DF180" s="33"/>
      <c r="DG180" s="33"/>
      <c r="DH180" s="33"/>
      <c r="DI180" s="33"/>
      <c r="DJ180" s="33"/>
      <c r="DK180" s="33"/>
      <c r="DL180" s="33"/>
      <c r="DM180" s="33"/>
      <c r="DN180" s="33"/>
      <c r="DO180" s="33"/>
      <c r="DP180" s="33"/>
      <c r="DQ180" s="33"/>
      <c r="DR180" s="33"/>
      <c r="DS180" s="33"/>
      <c r="DT180" s="33"/>
      <c r="DU180" s="33"/>
      <c r="DV180" s="33"/>
      <c r="DW180" s="33"/>
      <c r="DX180" s="33"/>
      <c r="DY180" s="33"/>
      <c r="DZ180" s="33"/>
      <c r="EA180" s="33"/>
      <c r="EB180" s="33"/>
      <c r="EC180" s="33"/>
      <c r="ED180" s="33"/>
      <c r="EE180" s="33"/>
      <c r="EF180" s="33"/>
      <c r="EG180" s="33"/>
      <c r="EH180" s="33"/>
      <c r="EI180" s="33"/>
      <c r="EJ180" s="33"/>
      <c r="EK180" s="33"/>
      <c r="EL180" s="33"/>
      <c r="EM180" s="33"/>
      <c r="EN180" s="33"/>
      <c r="EO180" s="33"/>
      <c r="EP180" s="33"/>
      <c r="EQ180" s="33"/>
      <c r="ER180" s="33"/>
      <c r="ES180" s="33"/>
      <c r="ET180" s="33"/>
      <c r="EU180" s="33"/>
      <c r="EV180" s="33"/>
      <c r="EW180" s="33"/>
      <c r="EX180" s="33"/>
      <c r="EY180" s="33"/>
      <c r="EZ180" s="33"/>
      <c r="FA180" s="33"/>
      <c r="FB180" s="33"/>
      <c r="FC180" s="33"/>
      <c r="FD180" s="33"/>
      <c r="FE180" s="33"/>
      <c r="FF180" s="33"/>
      <c r="FG180" s="33"/>
      <c r="FH180" s="33"/>
      <c r="FI180" s="33"/>
      <c r="FJ180" s="33"/>
      <c r="FK180" s="33"/>
      <c r="FL180" s="33"/>
      <c r="FM180" s="33"/>
    </row>
    <row r="181" spans="1:169" s="87" customFormat="1" ht="25.5" customHeight="1">
      <c r="A181" s="39">
        <v>179</v>
      </c>
      <c r="B181" s="40" t="s">
        <v>1992</v>
      </c>
      <c r="C181" s="40" t="s">
        <v>1993</v>
      </c>
      <c r="D181" s="13">
        <v>2023</v>
      </c>
      <c r="E181" s="1">
        <v>92127</v>
      </c>
      <c r="F181" s="13" t="s">
        <v>404</v>
      </c>
      <c r="G181" s="1" t="s">
        <v>1994</v>
      </c>
      <c r="H181" s="31" t="s">
        <v>1995</v>
      </c>
      <c r="I181" s="99" t="s">
        <v>59</v>
      </c>
      <c r="J181" s="7" t="s">
        <v>407</v>
      </c>
      <c r="K181" s="95" t="s">
        <v>60</v>
      </c>
      <c r="L181" s="1" t="s">
        <v>1996</v>
      </c>
      <c r="M181" s="1" t="s">
        <v>1997</v>
      </c>
      <c r="N181" s="13" t="s">
        <v>543</v>
      </c>
      <c r="O181" s="1">
        <v>2198</v>
      </c>
      <c r="P181" s="1" t="s">
        <v>61</v>
      </c>
      <c r="Q181" s="1">
        <v>57</v>
      </c>
      <c r="R181" s="30" t="s">
        <v>395</v>
      </c>
      <c r="S181" s="1">
        <v>74243052</v>
      </c>
      <c r="T181" s="1">
        <v>5</v>
      </c>
      <c r="U181" s="247" t="s">
        <v>1998</v>
      </c>
      <c r="V181" s="1">
        <v>49</v>
      </c>
      <c r="W181" s="1" t="s">
        <v>62</v>
      </c>
      <c r="X181" s="1" t="s">
        <v>431</v>
      </c>
      <c r="Y181" s="1" t="s">
        <v>1999</v>
      </c>
      <c r="Z181" s="1" t="s">
        <v>2000</v>
      </c>
      <c r="AA181" s="88" t="s">
        <v>2001</v>
      </c>
      <c r="AB181" s="30" t="s">
        <v>422</v>
      </c>
      <c r="AC181" s="30" t="s">
        <v>433</v>
      </c>
      <c r="AD181" s="42" t="s">
        <v>939</v>
      </c>
      <c r="AE181" s="42" t="s">
        <v>2002</v>
      </c>
      <c r="AF181" s="43">
        <v>45448</v>
      </c>
      <c r="AG181" s="4">
        <v>5</v>
      </c>
      <c r="AH181" s="193">
        <v>24450000</v>
      </c>
      <c r="AI181" s="193">
        <f t="shared" si="25"/>
        <v>4890000</v>
      </c>
      <c r="AJ181" s="193">
        <f t="shared" si="23"/>
        <v>163000</v>
      </c>
      <c r="AK181" s="67">
        <v>45105</v>
      </c>
      <c r="AL181" s="25">
        <v>45111</v>
      </c>
      <c r="AM181" s="23">
        <v>45258</v>
      </c>
      <c r="AN181" s="1">
        <v>5</v>
      </c>
      <c r="AO181" s="1">
        <v>150</v>
      </c>
      <c r="AP181" s="46">
        <v>481</v>
      </c>
      <c r="AQ181" s="45">
        <v>45105</v>
      </c>
      <c r="AR181" s="193" t="s">
        <v>2003</v>
      </c>
      <c r="AS181" s="46">
        <v>656</v>
      </c>
      <c r="AT181" s="45">
        <v>45106</v>
      </c>
      <c r="AU181" s="193">
        <v>24450000</v>
      </c>
      <c r="AV181" s="49"/>
      <c r="AW181" s="49"/>
      <c r="AX181" s="49"/>
      <c r="AY181" s="50"/>
      <c r="AZ181" s="50"/>
      <c r="BA181" s="50"/>
      <c r="BB181" s="51"/>
      <c r="BC181" s="51"/>
      <c r="BD181" s="51"/>
      <c r="BE181" s="51"/>
      <c r="BF181" s="51"/>
      <c r="BG181" s="51"/>
      <c r="BH181" s="51"/>
      <c r="BI181" s="51"/>
      <c r="BJ181" s="51"/>
      <c r="BK181" s="51"/>
      <c r="BL181" s="447">
        <f t="shared" si="24"/>
        <v>24450000</v>
      </c>
      <c r="BM181" s="49"/>
      <c r="BN181" s="49"/>
      <c r="BO181" s="49"/>
      <c r="BP181" s="49"/>
      <c r="BQ181" s="52" t="s">
        <v>15</v>
      </c>
      <c r="BR181" s="52" t="s">
        <v>15</v>
      </c>
      <c r="BS181" s="50"/>
      <c r="BT181" s="50"/>
      <c r="BU181" s="1" t="s">
        <v>1767</v>
      </c>
      <c r="BV181" s="46" t="s">
        <v>1976</v>
      </c>
      <c r="BW181" s="1"/>
      <c r="BX181" s="1"/>
      <c r="BY181" s="1"/>
      <c r="BZ181" s="1"/>
      <c r="CA181" s="1"/>
      <c r="CB181" s="1"/>
      <c r="CC181" s="1"/>
      <c r="CD181" s="1">
        <v>1</v>
      </c>
      <c r="CE181" s="1">
        <v>1</v>
      </c>
      <c r="CF181" s="18" t="s">
        <v>1804</v>
      </c>
      <c r="CG181" s="18" t="s">
        <v>23</v>
      </c>
      <c r="CH181" s="365">
        <v>45291</v>
      </c>
      <c r="CI181" s="275" t="s">
        <v>21</v>
      </c>
      <c r="CJ181" s="96"/>
      <c r="CK181" s="96"/>
      <c r="CL181" s="96"/>
      <c r="CM181" s="96"/>
      <c r="CN181" s="96"/>
      <c r="CO181" s="96"/>
      <c r="CP181" s="96"/>
      <c r="CQ181" s="96"/>
      <c r="CR181" s="96"/>
      <c r="CS181" s="96"/>
      <c r="CT181" s="96"/>
      <c r="CU181" s="96"/>
      <c r="CV181" s="96"/>
      <c r="CW181" s="96"/>
      <c r="CX181" s="96"/>
      <c r="CY181" s="96"/>
      <c r="CZ181" s="96"/>
      <c r="DA181" s="96"/>
      <c r="DB181" s="96"/>
      <c r="DC181" s="96"/>
      <c r="DD181" s="96"/>
      <c r="DE181" s="96"/>
      <c r="DF181" s="96"/>
      <c r="DG181" s="96"/>
      <c r="DH181" s="96"/>
      <c r="DI181" s="96"/>
      <c r="DJ181" s="96"/>
      <c r="DK181" s="96"/>
      <c r="DL181" s="96"/>
      <c r="DM181" s="96"/>
      <c r="DN181" s="96"/>
      <c r="DO181" s="96"/>
      <c r="DP181" s="96"/>
      <c r="DQ181" s="96"/>
      <c r="DR181" s="96"/>
      <c r="DS181" s="96"/>
      <c r="DT181" s="96"/>
      <c r="DU181" s="96"/>
      <c r="DV181" s="96"/>
      <c r="DW181" s="96"/>
      <c r="DX181" s="96"/>
      <c r="DY181" s="96"/>
      <c r="DZ181" s="96"/>
      <c r="EA181" s="96"/>
      <c r="EB181" s="96"/>
      <c r="EC181" s="96"/>
      <c r="ED181" s="96"/>
      <c r="EE181" s="96"/>
      <c r="EF181" s="96"/>
      <c r="EG181" s="96"/>
      <c r="EH181" s="96"/>
      <c r="EI181" s="96"/>
      <c r="EJ181" s="96"/>
      <c r="EK181" s="96"/>
      <c r="EL181" s="96"/>
      <c r="EM181" s="96"/>
      <c r="EN181" s="96"/>
      <c r="EO181" s="96"/>
      <c r="EP181" s="96"/>
      <c r="EQ181" s="96"/>
      <c r="ER181" s="96"/>
      <c r="ES181" s="96"/>
      <c r="ET181" s="96"/>
      <c r="EU181" s="96"/>
      <c r="EV181" s="96"/>
      <c r="EW181" s="96"/>
      <c r="EX181" s="96"/>
      <c r="EY181" s="96"/>
      <c r="EZ181" s="96"/>
      <c r="FA181" s="96"/>
      <c r="FB181" s="96"/>
      <c r="FC181" s="96"/>
      <c r="FD181" s="96"/>
      <c r="FE181" s="96"/>
      <c r="FF181" s="96"/>
      <c r="FG181" s="96"/>
      <c r="FH181" s="96"/>
      <c r="FI181" s="96"/>
      <c r="FJ181" s="96"/>
      <c r="FK181" s="96"/>
      <c r="FL181" s="96"/>
      <c r="FM181" s="96"/>
    </row>
    <row r="182" spans="1:169" s="87" customFormat="1" ht="25.5" customHeight="1">
      <c r="A182" s="39">
        <v>180</v>
      </c>
      <c r="B182" s="40" t="s">
        <v>1730</v>
      </c>
      <c r="C182" s="40" t="s">
        <v>2004</v>
      </c>
      <c r="D182" s="13">
        <v>2023</v>
      </c>
      <c r="E182" s="1">
        <v>91785</v>
      </c>
      <c r="F182" s="13" t="s">
        <v>404</v>
      </c>
      <c r="G182" s="1" t="s">
        <v>2005</v>
      </c>
      <c r="H182" s="88" t="s">
        <v>2006</v>
      </c>
      <c r="I182" s="99" t="s">
        <v>59</v>
      </c>
      <c r="J182" s="7" t="s">
        <v>407</v>
      </c>
      <c r="K182" s="95" t="s">
        <v>60</v>
      </c>
      <c r="L182" s="1" t="s">
        <v>1996</v>
      </c>
      <c r="M182" s="1" t="s">
        <v>2007</v>
      </c>
      <c r="N182" s="13" t="s">
        <v>543</v>
      </c>
      <c r="O182" s="1">
        <v>2198</v>
      </c>
      <c r="P182" s="1" t="s">
        <v>61</v>
      </c>
      <c r="Q182" s="1">
        <v>57</v>
      </c>
      <c r="R182" s="30" t="s">
        <v>395</v>
      </c>
      <c r="S182" s="1">
        <v>19475314</v>
      </c>
      <c r="T182" s="1">
        <v>5</v>
      </c>
      <c r="U182" s="247" t="s">
        <v>2008</v>
      </c>
      <c r="V182" s="1">
        <v>61</v>
      </c>
      <c r="W182" s="1" t="s">
        <v>62</v>
      </c>
      <c r="X182" s="1" t="s">
        <v>431</v>
      </c>
      <c r="Y182" s="1" t="s">
        <v>2009</v>
      </c>
      <c r="Z182" s="1">
        <v>3204113381</v>
      </c>
      <c r="AA182" s="88" t="s">
        <v>2010</v>
      </c>
      <c r="AB182" s="30" t="s">
        <v>2011</v>
      </c>
      <c r="AC182" s="30" t="s">
        <v>399</v>
      </c>
      <c r="AD182" s="42" t="s">
        <v>939</v>
      </c>
      <c r="AE182" s="42" t="s">
        <v>2012</v>
      </c>
      <c r="AF182" s="43">
        <v>45571</v>
      </c>
      <c r="AG182" s="4">
        <v>5</v>
      </c>
      <c r="AH182" s="193">
        <v>24450000</v>
      </c>
      <c r="AI182" s="193">
        <f t="shared" si="25"/>
        <v>4890000</v>
      </c>
      <c r="AJ182" s="193">
        <f t="shared" si="23"/>
        <v>163000</v>
      </c>
      <c r="AK182" s="67">
        <v>45105</v>
      </c>
      <c r="AL182" s="25">
        <v>45111</v>
      </c>
      <c r="AM182" s="23">
        <v>45258</v>
      </c>
      <c r="AN182" s="1">
        <v>5</v>
      </c>
      <c r="AO182" s="1">
        <v>150</v>
      </c>
      <c r="AP182" s="46">
        <v>480</v>
      </c>
      <c r="AQ182" s="45">
        <v>45105</v>
      </c>
      <c r="AR182" s="193" t="s">
        <v>2003</v>
      </c>
      <c r="AS182" s="46">
        <v>662</v>
      </c>
      <c r="AT182" s="45">
        <v>45111</v>
      </c>
      <c r="AU182" s="193">
        <v>24450000</v>
      </c>
      <c r="AV182" s="49"/>
      <c r="AW182" s="49"/>
      <c r="AX182" s="49"/>
      <c r="AY182" s="50"/>
      <c r="AZ182" s="50"/>
      <c r="BA182" s="50"/>
      <c r="BB182" s="51"/>
      <c r="BC182" s="51"/>
      <c r="BD182" s="51"/>
      <c r="BE182" s="51"/>
      <c r="BF182" s="51"/>
      <c r="BG182" s="51"/>
      <c r="BH182" s="51"/>
      <c r="BI182" s="51"/>
      <c r="BJ182" s="51"/>
      <c r="BK182" s="51"/>
      <c r="BL182" s="447">
        <f t="shared" si="24"/>
        <v>24450000</v>
      </c>
      <c r="BM182" s="49"/>
      <c r="BN182" s="49"/>
      <c r="BO182" s="49"/>
      <c r="BP182" s="49"/>
      <c r="BQ182" s="52" t="s">
        <v>15</v>
      </c>
      <c r="BR182" s="52" t="s">
        <v>15</v>
      </c>
      <c r="BS182" s="50"/>
      <c r="BT182" s="50"/>
      <c r="BU182" s="1" t="s">
        <v>1767</v>
      </c>
      <c r="BV182" s="46" t="s">
        <v>1976</v>
      </c>
      <c r="BW182" s="1"/>
      <c r="BX182" s="1"/>
      <c r="BY182" s="1"/>
      <c r="BZ182" s="1"/>
      <c r="CA182" s="1"/>
      <c r="CB182" s="1"/>
      <c r="CC182" s="1"/>
      <c r="CD182" s="1">
        <v>1</v>
      </c>
      <c r="CE182" s="1">
        <v>1</v>
      </c>
      <c r="CF182" s="18" t="s">
        <v>1804</v>
      </c>
      <c r="CG182" s="18" t="s">
        <v>23</v>
      </c>
      <c r="CH182" s="365">
        <v>45263</v>
      </c>
      <c r="CI182" s="275" t="s">
        <v>21</v>
      </c>
      <c r="CJ182" s="33"/>
      <c r="CK182" s="33"/>
      <c r="CL182" s="33"/>
      <c r="CM182" s="33"/>
      <c r="CN182" s="33"/>
      <c r="CO182" s="33"/>
      <c r="CP182" s="33"/>
      <c r="CQ182" s="33"/>
      <c r="CR182" s="33"/>
      <c r="CS182" s="33"/>
      <c r="CT182" s="33"/>
      <c r="CU182" s="33"/>
      <c r="CV182" s="33"/>
      <c r="CW182" s="33"/>
      <c r="CX182" s="33"/>
      <c r="CY182" s="33"/>
      <c r="CZ182" s="33"/>
      <c r="DA182" s="33"/>
      <c r="DB182" s="33"/>
      <c r="DC182" s="33"/>
      <c r="DD182" s="33"/>
      <c r="DE182" s="33"/>
      <c r="DF182" s="33"/>
      <c r="DG182" s="33"/>
      <c r="DH182" s="33"/>
      <c r="DI182" s="33"/>
      <c r="DJ182" s="33"/>
      <c r="DK182" s="33"/>
      <c r="DL182" s="33"/>
      <c r="DM182" s="33"/>
      <c r="DN182" s="33"/>
      <c r="DO182" s="33"/>
      <c r="DP182" s="33"/>
      <c r="DQ182" s="33"/>
      <c r="DR182" s="33"/>
      <c r="DS182" s="33"/>
      <c r="DT182" s="33"/>
      <c r="DU182" s="33"/>
      <c r="DV182" s="33"/>
      <c r="DW182" s="33"/>
      <c r="DX182" s="33"/>
      <c r="DY182" s="33"/>
      <c r="DZ182" s="33"/>
      <c r="EA182" s="33"/>
      <c r="EB182" s="33"/>
      <c r="EC182" s="33"/>
      <c r="ED182" s="33"/>
      <c r="EE182" s="33"/>
      <c r="EF182" s="33"/>
      <c r="EG182" s="33"/>
      <c r="EH182" s="33"/>
      <c r="EI182" s="33"/>
      <c r="EJ182" s="33"/>
      <c r="EK182" s="33"/>
      <c r="EL182" s="33"/>
      <c r="EM182" s="33"/>
      <c r="EN182" s="33"/>
      <c r="EO182" s="33"/>
      <c r="EP182" s="33"/>
      <c r="EQ182" s="33"/>
      <c r="ER182" s="33"/>
      <c r="ES182" s="33"/>
      <c r="ET182" s="33"/>
      <c r="EU182" s="33"/>
      <c r="EV182" s="33"/>
      <c r="EW182" s="33"/>
      <c r="EX182" s="33"/>
      <c r="EY182" s="33"/>
      <c r="EZ182" s="33"/>
      <c r="FA182" s="33"/>
      <c r="FB182" s="33"/>
      <c r="FC182" s="33"/>
      <c r="FD182" s="33"/>
      <c r="FE182" s="33"/>
      <c r="FF182" s="33"/>
      <c r="FG182" s="33"/>
      <c r="FH182" s="33"/>
      <c r="FI182" s="33"/>
      <c r="FJ182" s="33"/>
      <c r="FK182" s="33"/>
      <c r="FL182" s="33"/>
      <c r="FM182" s="33"/>
    </row>
    <row r="183" spans="1:169" s="87" customFormat="1" ht="23.25" customHeight="1">
      <c r="A183" s="39">
        <v>181</v>
      </c>
      <c r="B183" s="40" t="s">
        <v>2013</v>
      </c>
      <c r="C183" s="40" t="s">
        <v>2014</v>
      </c>
      <c r="D183" s="13">
        <v>2023</v>
      </c>
      <c r="E183" s="1">
        <v>91575</v>
      </c>
      <c r="F183" s="13" t="s">
        <v>404</v>
      </c>
      <c r="G183" s="1" t="s">
        <v>2015</v>
      </c>
      <c r="H183" s="88" t="s">
        <v>2016</v>
      </c>
      <c r="I183" s="99" t="s">
        <v>59</v>
      </c>
      <c r="J183" s="7" t="s">
        <v>407</v>
      </c>
      <c r="K183" s="95" t="s">
        <v>60</v>
      </c>
      <c r="L183" s="1" t="s">
        <v>1996</v>
      </c>
      <c r="M183" s="1" t="s">
        <v>2017</v>
      </c>
      <c r="N183" s="13" t="s">
        <v>543</v>
      </c>
      <c r="O183" s="1">
        <v>2198</v>
      </c>
      <c r="P183" s="1" t="s">
        <v>61</v>
      </c>
      <c r="Q183" s="1">
        <v>57</v>
      </c>
      <c r="R183" s="30" t="s">
        <v>395</v>
      </c>
      <c r="S183" s="1">
        <v>1018418277</v>
      </c>
      <c r="T183" s="1">
        <v>5</v>
      </c>
      <c r="U183" s="247" t="s">
        <v>2018</v>
      </c>
      <c r="V183" s="1">
        <v>35</v>
      </c>
      <c r="W183" s="1" t="s">
        <v>62</v>
      </c>
      <c r="X183" s="1" t="s">
        <v>431</v>
      </c>
      <c r="Y183" s="1" t="s">
        <v>2019</v>
      </c>
      <c r="Z183" s="1">
        <v>8020295</v>
      </c>
      <c r="AA183" s="1" t="s">
        <v>2020</v>
      </c>
      <c r="AB183" s="30" t="s">
        <v>1190</v>
      </c>
      <c r="AC183" s="30" t="s">
        <v>412</v>
      </c>
      <c r="AD183" s="42" t="s">
        <v>69</v>
      </c>
      <c r="AE183" s="42" t="s">
        <v>205</v>
      </c>
      <c r="AF183" s="43">
        <v>45103</v>
      </c>
      <c r="AG183" s="4">
        <v>1</v>
      </c>
      <c r="AH183" s="193">
        <v>12750000</v>
      </c>
      <c r="AI183" s="193">
        <f t="shared" si="25"/>
        <v>2550000</v>
      </c>
      <c r="AJ183" s="193">
        <f t="shared" si="23"/>
        <v>85000</v>
      </c>
      <c r="AK183" s="67">
        <v>45105</v>
      </c>
      <c r="AL183" s="45">
        <v>45111</v>
      </c>
      <c r="AM183" s="25">
        <v>45263</v>
      </c>
      <c r="AN183" s="1">
        <v>5</v>
      </c>
      <c r="AO183" s="1">
        <v>150</v>
      </c>
      <c r="AP183" s="46">
        <v>479</v>
      </c>
      <c r="AQ183" s="45">
        <v>45105</v>
      </c>
      <c r="AR183" s="193">
        <v>51000000</v>
      </c>
      <c r="AS183" s="46">
        <v>663</v>
      </c>
      <c r="AT183" s="45">
        <v>45111</v>
      </c>
      <c r="AU183" s="193">
        <v>12750000</v>
      </c>
      <c r="AV183" s="49"/>
      <c r="AW183" s="49"/>
      <c r="AX183" s="49"/>
      <c r="AY183" s="50"/>
      <c r="AZ183" s="50"/>
      <c r="BA183" s="50"/>
      <c r="BB183" s="51"/>
      <c r="BC183" s="51"/>
      <c r="BD183" s="51"/>
      <c r="BE183" s="51"/>
      <c r="BF183" s="51"/>
      <c r="BG183" s="51"/>
      <c r="BH183" s="51"/>
      <c r="BI183" s="51"/>
      <c r="BJ183" s="51"/>
      <c r="BK183" s="51"/>
      <c r="BL183" s="447">
        <f t="shared" si="24"/>
        <v>12750000</v>
      </c>
      <c r="BM183" s="49"/>
      <c r="BN183" s="49"/>
      <c r="BO183" s="49"/>
      <c r="BP183" s="49"/>
      <c r="BQ183" s="52" t="s">
        <v>15</v>
      </c>
      <c r="BR183" s="52" t="s">
        <v>15</v>
      </c>
      <c r="BS183" s="50"/>
      <c r="BT183" s="50"/>
      <c r="BU183" s="1" t="s">
        <v>1767</v>
      </c>
      <c r="BV183" s="46" t="s">
        <v>1976</v>
      </c>
      <c r="BW183" s="1"/>
      <c r="BX183" s="1"/>
      <c r="BY183" s="1"/>
      <c r="BZ183" s="1"/>
      <c r="CA183" s="1"/>
      <c r="CB183" s="1"/>
      <c r="CC183" s="1"/>
      <c r="CD183" s="1">
        <v>1</v>
      </c>
      <c r="CE183" s="1">
        <v>1</v>
      </c>
      <c r="CF183" s="18" t="s">
        <v>1804</v>
      </c>
      <c r="CG183" s="18" t="s">
        <v>23</v>
      </c>
      <c r="CH183" s="289">
        <v>45291</v>
      </c>
      <c r="CI183" s="275" t="s">
        <v>21</v>
      </c>
      <c r="CJ183" s="33"/>
      <c r="CK183" s="33"/>
      <c r="CL183" s="33"/>
      <c r="CM183" s="33"/>
      <c r="CN183" s="33"/>
      <c r="CO183" s="33"/>
      <c r="CP183" s="33"/>
      <c r="CQ183" s="33"/>
      <c r="CR183" s="33"/>
      <c r="CS183" s="33"/>
      <c r="CT183" s="33"/>
      <c r="CU183" s="33"/>
      <c r="CV183" s="33"/>
      <c r="CW183" s="33"/>
      <c r="CX183" s="33"/>
      <c r="CY183" s="33"/>
      <c r="CZ183" s="33"/>
      <c r="DA183" s="33"/>
      <c r="DB183" s="33"/>
      <c r="DC183" s="33"/>
      <c r="DD183" s="33"/>
      <c r="DE183" s="33"/>
      <c r="DF183" s="33"/>
      <c r="DG183" s="33"/>
      <c r="DH183" s="33"/>
      <c r="DI183" s="33"/>
      <c r="DJ183" s="33"/>
      <c r="DK183" s="33"/>
      <c r="DL183" s="33"/>
      <c r="DM183" s="33"/>
      <c r="DN183" s="33"/>
      <c r="DO183" s="33"/>
      <c r="DP183" s="33"/>
      <c r="DQ183" s="33"/>
      <c r="DR183" s="33"/>
      <c r="DS183" s="33"/>
      <c r="DT183" s="33"/>
      <c r="DU183" s="33"/>
      <c r="DV183" s="33"/>
      <c r="DW183" s="33"/>
      <c r="DX183" s="33"/>
      <c r="DY183" s="33"/>
      <c r="DZ183" s="33"/>
      <c r="EA183" s="33"/>
      <c r="EB183" s="33"/>
      <c r="EC183" s="33"/>
      <c r="ED183" s="33"/>
      <c r="EE183" s="33"/>
      <c r="EF183" s="33"/>
      <c r="EG183" s="33"/>
      <c r="EH183" s="33"/>
      <c r="EI183" s="33"/>
      <c r="EJ183" s="33"/>
      <c r="EK183" s="33"/>
      <c r="EL183" s="33"/>
      <c r="EM183" s="33"/>
      <c r="EN183" s="33"/>
      <c r="EO183" s="33"/>
      <c r="EP183" s="33"/>
      <c r="EQ183" s="33"/>
      <c r="ER183" s="33"/>
      <c r="ES183" s="33"/>
      <c r="ET183" s="33"/>
      <c r="EU183" s="33"/>
      <c r="EV183" s="33"/>
      <c r="EW183" s="33"/>
      <c r="EX183" s="33"/>
      <c r="EY183" s="33"/>
      <c r="EZ183" s="33"/>
      <c r="FA183" s="33"/>
      <c r="FB183" s="33"/>
      <c r="FC183" s="33"/>
      <c r="FD183" s="33"/>
      <c r="FE183" s="33"/>
      <c r="FF183" s="33"/>
      <c r="FG183" s="33"/>
      <c r="FH183" s="33"/>
      <c r="FI183" s="33"/>
      <c r="FJ183" s="33"/>
      <c r="FK183" s="33"/>
      <c r="FL183" s="33"/>
      <c r="FM183" s="33"/>
    </row>
    <row r="184" spans="1:169" s="87" customFormat="1" ht="28.5" customHeight="1">
      <c r="A184" s="39">
        <v>182</v>
      </c>
      <c r="B184" s="40" t="s">
        <v>2013</v>
      </c>
      <c r="C184" s="40" t="s">
        <v>2021</v>
      </c>
      <c r="D184" s="13">
        <v>2023</v>
      </c>
      <c r="E184" s="1">
        <v>91575</v>
      </c>
      <c r="F184" s="13" t="s">
        <v>404</v>
      </c>
      <c r="G184" s="1" t="s">
        <v>2022</v>
      </c>
      <c r="H184" s="88" t="s">
        <v>2023</v>
      </c>
      <c r="I184" s="99" t="s">
        <v>59</v>
      </c>
      <c r="J184" s="7" t="s">
        <v>407</v>
      </c>
      <c r="K184" s="95" t="s">
        <v>60</v>
      </c>
      <c r="L184" s="1" t="s">
        <v>1996</v>
      </c>
      <c r="M184" s="1" t="s">
        <v>2024</v>
      </c>
      <c r="N184" s="13" t="s">
        <v>543</v>
      </c>
      <c r="O184" s="1">
        <v>2198</v>
      </c>
      <c r="P184" s="1" t="s">
        <v>61</v>
      </c>
      <c r="Q184" s="1">
        <v>57</v>
      </c>
      <c r="R184" s="30" t="s">
        <v>395</v>
      </c>
      <c r="S184" s="1">
        <v>53048231</v>
      </c>
      <c r="T184" s="1">
        <v>5</v>
      </c>
      <c r="U184" s="247" t="s">
        <v>2025</v>
      </c>
      <c r="V184" s="1">
        <v>38</v>
      </c>
      <c r="W184" s="1" t="s">
        <v>62</v>
      </c>
      <c r="X184" s="1" t="s">
        <v>396</v>
      </c>
      <c r="Y184" s="1" t="s">
        <v>2026</v>
      </c>
      <c r="Z184" s="1">
        <v>2109906</v>
      </c>
      <c r="AA184" s="88" t="s">
        <v>2027</v>
      </c>
      <c r="AB184" s="30" t="s">
        <v>561</v>
      </c>
      <c r="AC184" s="30" t="s">
        <v>399</v>
      </c>
      <c r="AD184" s="42" t="s">
        <v>69</v>
      </c>
      <c r="AE184" s="188">
        <v>1744101202903</v>
      </c>
      <c r="AF184" s="43">
        <v>45107</v>
      </c>
      <c r="AG184" s="4">
        <v>1</v>
      </c>
      <c r="AH184" s="193">
        <v>12750000</v>
      </c>
      <c r="AI184" s="193">
        <f t="shared" si="25"/>
        <v>2550000</v>
      </c>
      <c r="AJ184" s="193">
        <f t="shared" si="23"/>
        <v>85000</v>
      </c>
      <c r="AK184" s="67">
        <v>45105</v>
      </c>
      <c r="AL184" s="45">
        <v>45111</v>
      </c>
      <c r="AM184" s="25">
        <v>45263</v>
      </c>
      <c r="AN184" s="1">
        <v>5</v>
      </c>
      <c r="AO184" s="1">
        <v>150</v>
      </c>
      <c r="AP184" s="46">
        <v>479</v>
      </c>
      <c r="AQ184" s="45">
        <v>45105</v>
      </c>
      <c r="AR184" s="193">
        <v>51000000</v>
      </c>
      <c r="AS184" s="46">
        <v>664</v>
      </c>
      <c r="AT184" s="45">
        <v>45111</v>
      </c>
      <c r="AU184" s="193">
        <v>12750000</v>
      </c>
      <c r="AV184" s="49"/>
      <c r="AW184" s="49"/>
      <c r="AX184" s="49"/>
      <c r="AY184" s="50"/>
      <c r="AZ184" s="50"/>
      <c r="BA184" s="50"/>
      <c r="BB184" s="51"/>
      <c r="BC184" s="51"/>
      <c r="BD184" s="51"/>
      <c r="BE184" s="51"/>
      <c r="BF184" s="51"/>
      <c r="BG184" s="51"/>
      <c r="BH184" s="51"/>
      <c r="BI184" s="51"/>
      <c r="BJ184" s="51"/>
      <c r="BK184" s="51"/>
      <c r="BL184" s="447">
        <f t="shared" si="24"/>
        <v>12750000</v>
      </c>
      <c r="BM184" s="49"/>
      <c r="BN184" s="49"/>
      <c r="BO184" s="49"/>
      <c r="BP184" s="49"/>
      <c r="BQ184" s="52" t="s">
        <v>15</v>
      </c>
      <c r="BR184" s="52" t="s">
        <v>15</v>
      </c>
      <c r="BS184" s="50"/>
      <c r="BT184" s="50"/>
      <c r="BU184" s="1" t="s">
        <v>1767</v>
      </c>
      <c r="BV184" s="46" t="s">
        <v>1976</v>
      </c>
      <c r="BW184" s="1"/>
      <c r="BX184" s="1"/>
      <c r="BY184" s="1"/>
      <c r="BZ184" s="1"/>
      <c r="CA184" s="1"/>
      <c r="CB184" s="1"/>
      <c r="CC184" s="1"/>
      <c r="CD184" s="1">
        <v>1</v>
      </c>
      <c r="CE184" s="1">
        <v>1</v>
      </c>
      <c r="CF184" s="18" t="s">
        <v>1804</v>
      </c>
      <c r="CG184" s="18" t="s">
        <v>23</v>
      </c>
      <c r="CH184" s="289">
        <v>45291</v>
      </c>
      <c r="CI184" s="275" t="s">
        <v>21</v>
      </c>
      <c r="CJ184" s="33"/>
      <c r="CK184" s="33"/>
      <c r="CL184" s="33"/>
      <c r="CM184" s="33"/>
      <c r="CN184" s="33"/>
      <c r="CO184" s="33"/>
      <c r="CP184" s="33"/>
      <c r="CQ184" s="33"/>
      <c r="CR184" s="33"/>
      <c r="CS184" s="33"/>
      <c r="CT184" s="33"/>
      <c r="CU184" s="33"/>
      <c r="CV184" s="33"/>
      <c r="CW184" s="33"/>
      <c r="CX184" s="33"/>
      <c r="CY184" s="33"/>
      <c r="CZ184" s="33"/>
      <c r="DA184" s="33"/>
      <c r="DB184" s="33"/>
      <c r="DC184" s="33"/>
      <c r="DD184" s="33"/>
      <c r="DE184" s="33"/>
      <c r="DF184" s="33"/>
      <c r="DG184" s="33"/>
      <c r="DH184" s="33"/>
      <c r="DI184" s="33"/>
      <c r="DJ184" s="33"/>
      <c r="DK184" s="33"/>
      <c r="DL184" s="33"/>
      <c r="DM184" s="33"/>
      <c r="DN184" s="33"/>
      <c r="DO184" s="33"/>
      <c r="DP184" s="33"/>
      <c r="DQ184" s="33"/>
      <c r="DR184" s="33"/>
      <c r="DS184" s="33"/>
      <c r="DT184" s="33"/>
      <c r="DU184" s="33"/>
      <c r="DV184" s="33"/>
      <c r="DW184" s="33"/>
      <c r="DX184" s="33"/>
      <c r="DY184" s="33"/>
      <c r="DZ184" s="33"/>
      <c r="EA184" s="33"/>
      <c r="EB184" s="33"/>
      <c r="EC184" s="33"/>
      <c r="ED184" s="33"/>
      <c r="EE184" s="33"/>
      <c r="EF184" s="33"/>
      <c r="EG184" s="33"/>
      <c r="EH184" s="33"/>
      <c r="EI184" s="33"/>
      <c r="EJ184" s="33"/>
      <c r="EK184" s="33"/>
      <c r="EL184" s="33"/>
      <c r="EM184" s="33"/>
      <c r="EN184" s="33"/>
      <c r="EO184" s="33"/>
      <c r="EP184" s="33"/>
      <c r="EQ184" s="33"/>
      <c r="ER184" s="33"/>
      <c r="ES184" s="33"/>
      <c r="ET184" s="33"/>
      <c r="EU184" s="33"/>
      <c r="EV184" s="33"/>
      <c r="EW184" s="33"/>
      <c r="EX184" s="33"/>
      <c r="EY184" s="33"/>
      <c r="EZ184" s="33"/>
      <c r="FA184" s="33"/>
      <c r="FB184" s="33"/>
      <c r="FC184" s="33"/>
      <c r="FD184" s="33"/>
      <c r="FE184" s="33"/>
      <c r="FF184" s="33"/>
      <c r="FG184" s="33"/>
      <c r="FH184" s="33"/>
      <c r="FI184" s="33"/>
      <c r="FJ184" s="33"/>
      <c r="FK184" s="33"/>
      <c r="FL184" s="33"/>
      <c r="FM184" s="33"/>
    </row>
    <row r="185" spans="1:169" s="112" customFormat="1" ht="18.75" customHeight="1">
      <c r="A185" s="39">
        <v>183</v>
      </c>
      <c r="B185" s="7" t="s">
        <v>2028</v>
      </c>
      <c r="C185" s="40" t="s">
        <v>2029</v>
      </c>
      <c r="D185" s="13">
        <v>2023</v>
      </c>
      <c r="E185" s="2">
        <v>92373</v>
      </c>
      <c r="F185" s="13" t="s">
        <v>404</v>
      </c>
      <c r="G185" s="1" t="s">
        <v>2030</v>
      </c>
      <c r="H185" s="84" t="s">
        <v>2031</v>
      </c>
      <c r="I185" s="99" t="s">
        <v>59</v>
      </c>
      <c r="J185" s="100" t="s">
        <v>392</v>
      </c>
      <c r="K185" s="95" t="s">
        <v>60</v>
      </c>
      <c r="L185" s="102" t="s">
        <v>1986</v>
      </c>
      <c r="M185" s="1" t="s">
        <v>2032</v>
      </c>
      <c r="N185" s="102" t="s">
        <v>2033</v>
      </c>
      <c r="O185" s="102">
        <v>2186</v>
      </c>
      <c r="P185" s="1" t="s">
        <v>61</v>
      </c>
      <c r="Q185" s="1">
        <v>57</v>
      </c>
      <c r="R185" s="30" t="s">
        <v>395</v>
      </c>
      <c r="S185" s="1">
        <v>1030625048</v>
      </c>
      <c r="T185" s="102">
        <v>6</v>
      </c>
      <c r="U185" s="247" t="s">
        <v>2034</v>
      </c>
      <c r="V185" s="102">
        <v>30</v>
      </c>
      <c r="W185" s="1" t="s">
        <v>62</v>
      </c>
      <c r="X185" s="1" t="s">
        <v>431</v>
      </c>
      <c r="Y185" s="1" t="s">
        <v>2035</v>
      </c>
      <c r="Z185" s="1">
        <v>4120143</v>
      </c>
      <c r="AA185" s="88" t="s">
        <v>2036</v>
      </c>
      <c r="AB185" s="30" t="s">
        <v>411</v>
      </c>
      <c r="AC185" s="30" t="s">
        <v>412</v>
      </c>
      <c r="AD185" s="42" t="s">
        <v>939</v>
      </c>
      <c r="AE185" s="42" t="s">
        <v>2037</v>
      </c>
      <c r="AF185" s="43">
        <v>45419</v>
      </c>
      <c r="AG185" s="4">
        <v>1</v>
      </c>
      <c r="AH185" s="193">
        <v>26406000</v>
      </c>
      <c r="AI185" s="193">
        <f>AH185/162</f>
        <v>163000</v>
      </c>
      <c r="AJ185" s="193">
        <f>AI185/152</f>
        <v>1072.3684210526317</v>
      </c>
      <c r="AK185" s="67">
        <v>45125</v>
      </c>
      <c r="AL185" s="45">
        <v>45126</v>
      </c>
      <c r="AM185" s="25">
        <v>45291</v>
      </c>
      <c r="AN185" s="102" t="s">
        <v>2038</v>
      </c>
      <c r="AO185" s="1">
        <v>162</v>
      </c>
      <c r="AP185" s="46">
        <v>492</v>
      </c>
      <c r="AQ185" s="45">
        <v>45125</v>
      </c>
      <c r="AR185" s="193">
        <v>26732000</v>
      </c>
      <c r="AS185" s="46">
        <v>685</v>
      </c>
      <c r="AT185" s="45">
        <v>45126</v>
      </c>
      <c r="AU185" s="193">
        <v>26406000</v>
      </c>
      <c r="AV185" s="49"/>
      <c r="AW185" s="49"/>
      <c r="AX185" s="49"/>
      <c r="AY185" s="50"/>
      <c r="AZ185" s="50"/>
      <c r="BA185" s="50"/>
      <c r="BB185" s="51"/>
      <c r="BC185" s="51"/>
      <c r="BD185" s="51"/>
      <c r="BE185" s="51"/>
      <c r="BF185" s="51"/>
      <c r="BG185" s="51"/>
      <c r="BH185" s="51"/>
      <c r="BI185" s="51"/>
      <c r="BJ185" s="51"/>
      <c r="BK185" s="51"/>
      <c r="BL185" s="447">
        <f t="shared" si="24"/>
        <v>26406000</v>
      </c>
      <c r="BM185" s="49"/>
      <c r="BN185" s="49"/>
      <c r="BO185" s="49"/>
      <c r="BP185" s="49"/>
      <c r="BQ185" s="52" t="s">
        <v>15</v>
      </c>
      <c r="BR185" s="52" t="s">
        <v>15</v>
      </c>
      <c r="BS185" s="50"/>
      <c r="BT185" s="50"/>
      <c r="BU185" s="2" t="s">
        <v>2039</v>
      </c>
      <c r="BV185" s="225" t="s">
        <v>2040</v>
      </c>
      <c r="BW185" s="102"/>
      <c r="BX185" s="102"/>
      <c r="BY185" s="102"/>
      <c r="BZ185" s="102"/>
      <c r="CA185" s="102"/>
      <c r="CB185" s="102"/>
      <c r="CC185" s="102"/>
      <c r="CD185" s="1">
        <v>1</v>
      </c>
      <c r="CE185" s="1">
        <v>1</v>
      </c>
      <c r="CF185" s="18" t="s">
        <v>1804</v>
      </c>
      <c r="CG185" s="18" t="s">
        <v>23</v>
      </c>
      <c r="CH185" s="289">
        <v>45291</v>
      </c>
      <c r="CI185" s="275" t="s">
        <v>2041</v>
      </c>
      <c r="CJ185" s="33"/>
      <c r="CK185" s="33"/>
      <c r="CL185" s="33"/>
      <c r="CM185" s="33"/>
      <c r="CN185" s="33"/>
      <c r="CO185" s="33"/>
      <c r="CP185" s="33"/>
      <c r="CQ185" s="33"/>
      <c r="CR185" s="33"/>
      <c r="CS185" s="33"/>
      <c r="CT185" s="33"/>
      <c r="CU185" s="33"/>
      <c r="CV185" s="33"/>
      <c r="CW185" s="33"/>
      <c r="CX185" s="33"/>
      <c r="CY185" s="33"/>
      <c r="CZ185" s="33"/>
      <c r="DA185" s="33"/>
      <c r="DB185" s="33"/>
      <c r="DC185" s="33"/>
      <c r="DD185" s="33"/>
      <c r="DE185" s="33"/>
      <c r="DF185" s="33"/>
      <c r="DG185" s="33"/>
      <c r="DH185" s="33"/>
      <c r="DI185" s="33"/>
      <c r="DJ185" s="33"/>
      <c r="DK185" s="33"/>
      <c r="DL185" s="33"/>
      <c r="DM185" s="33"/>
      <c r="DN185" s="33"/>
      <c r="DO185" s="33"/>
      <c r="DP185" s="33"/>
      <c r="DQ185" s="33"/>
      <c r="DR185" s="33"/>
      <c r="DS185" s="33"/>
      <c r="DT185" s="33"/>
      <c r="DU185" s="33"/>
      <c r="DV185" s="33"/>
      <c r="DW185" s="33"/>
      <c r="DX185" s="33"/>
      <c r="DY185" s="33"/>
      <c r="DZ185" s="33"/>
      <c r="EA185" s="33"/>
      <c r="EB185" s="33"/>
      <c r="EC185" s="33"/>
      <c r="ED185" s="33"/>
      <c r="EE185" s="33"/>
      <c r="EF185" s="33"/>
      <c r="EG185" s="33"/>
      <c r="EH185" s="33"/>
      <c r="EI185" s="33"/>
      <c r="EJ185" s="33"/>
      <c r="EK185" s="33"/>
      <c r="EL185" s="33"/>
      <c r="EM185" s="33"/>
      <c r="EN185" s="33"/>
      <c r="EO185" s="33"/>
      <c r="EP185" s="33"/>
      <c r="EQ185" s="33"/>
      <c r="ER185" s="33"/>
      <c r="ES185" s="33"/>
      <c r="ET185" s="33"/>
      <c r="EU185" s="33"/>
      <c r="EV185" s="33"/>
      <c r="EW185" s="33"/>
      <c r="EX185" s="33"/>
      <c r="EY185" s="33"/>
      <c r="EZ185" s="33"/>
      <c r="FA185" s="33"/>
      <c r="FB185" s="33"/>
      <c r="FC185" s="33"/>
      <c r="FD185" s="33"/>
      <c r="FE185" s="33"/>
      <c r="FF185" s="33"/>
      <c r="FG185" s="33"/>
      <c r="FH185" s="33"/>
      <c r="FI185" s="33"/>
      <c r="FJ185" s="33"/>
      <c r="FK185" s="33"/>
      <c r="FL185" s="33"/>
      <c r="FM185" s="33"/>
    </row>
    <row r="186" spans="1:169" s="87" customFormat="1" ht="24.75" customHeight="1">
      <c r="A186" s="39">
        <v>184</v>
      </c>
      <c r="B186" s="40" t="s">
        <v>2042</v>
      </c>
      <c r="C186" s="40" t="s">
        <v>2043</v>
      </c>
      <c r="D186" s="13">
        <v>2023</v>
      </c>
      <c r="E186" s="1">
        <v>90184</v>
      </c>
      <c r="F186" s="13" t="s">
        <v>404</v>
      </c>
      <c r="G186" s="1" t="s">
        <v>2044</v>
      </c>
      <c r="H186" s="31" t="s">
        <v>2045</v>
      </c>
      <c r="I186" s="99" t="s">
        <v>59</v>
      </c>
      <c r="J186" s="100" t="s">
        <v>392</v>
      </c>
      <c r="K186" s="95" t="s">
        <v>60</v>
      </c>
      <c r="L186" s="1" t="s">
        <v>1369</v>
      </c>
      <c r="M186" s="1" t="s">
        <v>935</v>
      </c>
      <c r="N186" s="1" t="s">
        <v>2033</v>
      </c>
      <c r="O186" s="1">
        <v>2186</v>
      </c>
      <c r="P186" s="1" t="s">
        <v>61</v>
      </c>
      <c r="Q186" s="1">
        <v>57</v>
      </c>
      <c r="R186" s="30" t="s">
        <v>395</v>
      </c>
      <c r="S186" s="1">
        <v>53009033</v>
      </c>
      <c r="T186" s="1">
        <v>7</v>
      </c>
      <c r="U186" s="247" t="s">
        <v>2046</v>
      </c>
      <c r="V186" s="102">
        <v>39</v>
      </c>
      <c r="W186" s="1" t="s">
        <v>62</v>
      </c>
      <c r="X186" s="1" t="s">
        <v>396</v>
      </c>
      <c r="Y186" s="1" t="s">
        <v>2047</v>
      </c>
      <c r="Z186" s="1">
        <v>3123152372</v>
      </c>
      <c r="AA186" s="1" t="s">
        <v>2048</v>
      </c>
      <c r="AB186" s="30" t="s">
        <v>398</v>
      </c>
      <c r="AC186" s="30" t="s">
        <v>399</v>
      </c>
      <c r="AD186" s="42" t="s">
        <v>1065</v>
      </c>
      <c r="AE186" s="42" t="s">
        <v>2049</v>
      </c>
      <c r="AF186" s="43">
        <v>45483</v>
      </c>
      <c r="AG186" s="4">
        <v>3</v>
      </c>
      <c r="AH186" s="193">
        <v>53100000</v>
      </c>
      <c r="AI186" s="193">
        <f>AH186/177</f>
        <v>300000</v>
      </c>
      <c r="AJ186" s="193">
        <f>AI186/30</f>
        <v>10000</v>
      </c>
      <c r="AK186" s="45">
        <v>45106</v>
      </c>
      <c r="AL186" s="45">
        <v>45111</v>
      </c>
      <c r="AM186" s="25">
        <v>45291</v>
      </c>
      <c r="AN186" s="1" t="s">
        <v>2050</v>
      </c>
      <c r="AO186" s="1">
        <v>177</v>
      </c>
      <c r="AP186" s="46">
        <v>451</v>
      </c>
      <c r="AQ186" s="45">
        <v>45062</v>
      </c>
      <c r="AR186" s="193">
        <v>76659000</v>
      </c>
      <c r="AS186" s="225">
        <v>660</v>
      </c>
      <c r="AT186" s="25">
        <v>45137</v>
      </c>
      <c r="AU186" s="212">
        <v>53100000</v>
      </c>
      <c r="AV186" s="49"/>
      <c r="AW186" s="49"/>
      <c r="AX186" s="49"/>
      <c r="AY186" s="50"/>
      <c r="AZ186" s="50"/>
      <c r="BA186" s="50"/>
      <c r="BB186" s="51"/>
      <c r="BC186" s="51"/>
      <c r="BD186" s="51"/>
      <c r="BE186" s="51"/>
      <c r="BF186" s="51"/>
      <c r="BG186" s="51"/>
      <c r="BH186" s="51"/>
      <c r="BI186" s="51"/>
      <c r="BJ186" s="51"/>
      <c r="BK186" s="51"/>
      <c r="BL186" s="447">
        <f t="shared" si="24"/>
        <v>53100000</v>
      </c>
      <c r="BM186" s="49"/>
      <c r="BN186" s="49"/>
      <c r="BO186" s="49"/>
      <c r="BP186" s="49"/>
      <c r="BQ186" s="52" t="s">
        <v>15</v>
      </c>
      <c r="BR186" s="52" t="s">
        <v>15</v>
      </c>
      <c r="BS186" s="50"/>
      <c r="BT186" s="50"/>
      <c r="BU186" s="1" t="s">
        <v>2051</v>
      </c>
      <c r="BV186" s="46" t="s">
        <v>2052</v>
      </c>
      <c r="BW186" s="1"/>
      <c r="BX186" s="1"/>
      <c r="BY186" s="1"/>
      <c r="BZ186" s="1"/>
      <c r="CA186" s="1"/>
      <c r="CB186" s="1"/>
      <c r="CC186" s="1"/>
      <c r="CD186" s="1">
        <v>1</v>
      </c>
      <c r="CE186" s="1">
        <v>1</v>
      </c>
      <c r="CF186" s="18" t="s">
        <v>1804</v>
      </c>
      <c r="CG186" s="18" t="s">
        <v>23</v>
      </c>
      <c r="CH186" s="289">
        <v>45291</v>
      </c>
      <c r="CI186" s="275" t="s">
        <v>2053</v>
      </c>
      <c r="CJ186" s="112"/>
      <c r="CK186" s="112"/>
      <c r="CL186" s="112"/>
      <c r="CM186" s="112"/>
      <c r="CN186" s="112"/>
      <c r="CO186" s="112"/>
      <c r="CP186" s="112"/>
      <c r="CQ186" s="112"/>
      <c r="CR186" s="112"/>
      <c r="CS186" s="112"/>
      <c r="CT186" s="112"/>
      <c r="CU186" s="112"/>
      <c r="CV186" s="112"/>
      <c r="CW186" s="112"/>
      <c r="CX186" s="112"/>
      <c r="CY186" s="112"/>
      <c r="CZ186" s="112"/>
      <c r="DA186" s="112"/>
      <c r="DB186" s="112"/>
      <c r="DC186" s="112"/>
      <c r="DD186" s="112"/>
      <c r="DE186" s="112"/>
      <c r="DF186" s="112"/>
      <c r="DG186" s="112"/>
      <c r="DH186" s="112"/>
      <c r="DI186" s="112"/>
      <c r="DJ186" s="112"/>
      <c r="DK186" s="112"/>
      <c r="DL186" s="112"/>
      <c r="DM186" s="112"/>
      <c r="DN186" s="112"/>
      <c r="DO186" s="112"/>
      <c r="DP186" s="112"/>
      <c r="DQ186" s="112"/>
      <c r="DR186" s="112"/>
      <c r="DS186" s="112"/>
      <c r="DT186" s="112"/>
      <c r="DU186" s="112"/>
      <c r="DV186" s="112"/>
      <c r="DW186" s="112"/>
      <c r="DX186" s="112"/>
      <c r="DY186" s="112"/>
      <c r="DZ186" s="112"/>
      <c r="EA186" s="112"/>
      <c r="EB186" s="112"/>
      <c r="EC186" s="112"/>
      <c r="ED186" s="112"/>
      <c r="EE186" s="112"/>
      <c r="EF186" s="112"/>
      <c r="EG186" s="112"/>
      <c r="EH186" s="112"/>
      <c r="EI186" s="112"/>
      <c r="EJ186" s="112"/>
      <c r="EK186" s="112"/>
      <c r="EL186" s="112"/>
      <c r="EM186" s="112"/>
      <c r="EN186" s="112"/>
      <c r="EO186" s="112"/>
      <c r="EP186" s="112"/>
      <c r="EQ186" s="112"/>
      <c r="ER186" s="112"/>
      <c r="ES186" s="112"/>
      <c r="ET186" s="112"/>
      <c r="EU186" s="112"/>
      <c r="EV186" s="112"/>
      <c r="EW186" s="112"/>
      <c r="EX186" s="112"/>
      <c r="EY186" s="112"/>
      <c r="EZ186" s="112"/>
      <c r="FA186" s="112"/>
      <c r="FB186" s="112"/>
      <c r="FC186" s="112"/>
      <c r="FD186" s="112"/>
      <c r="FE186" s="112"/>
      <c r="FF186" s="112"/>
      <c r="FG186" s="112"/>
      <c r="FH186" s="112"/>
      <c r="FI186" s="112"/>
      <c r="FJ186" s="112"/>
      <c r="FK186" s="112"/>
      <c r="FL186" s="112"/>
      <c r="FM186" s="112"/>
    </row>
    <row r="187" spans="1:169" ht="25.5" customHeight="1">
      <c r="A187" s="297">
        <v>185</v>
      </c>
      <c r="B187" s="40" t="s">
        <v>2054</v>
      </c>
      <c r="C187" s="40" t="s">
        <v>2055</v>
      </c>
      <c r="D187" s="13">
        <v>2023</v>
      </c>
      <c r="E187" s="1">
        <v>92428</v>
      </c>
      <c r="F187" s="13" t="s">
        <v>404</v>
      </c>
      <c r="G187" s="1" t="s">
        <v>2055</v>
      </c>
      <c r="H187" s="31" t="s">
        <v>2056</v>
      </c>
      <c r="I187" s="99" t="s">
        <v>59</v>
      </c>
      <c r="J187" s="100" t="s">
        <v>392</v>
      </c>
      <c r="K187" s="95" t="s">
        <v>60</v>
      </c>
      <c r="L187" s="4" t="s">
        <v>2057</v>
      </c>
      <c r="M187" s="1" t="s">
        <v>2058</v>
      </c>
      <c r="N187" s="1" t="s">
        <v>543</v>
      </c>
      <c r="O187" s="1">
        <v>2198</v>
      </c>
      <c r="P187" s="1" t="s">
        <v>61</v>
      </c>
      <c r="Q187" s="1">
        <v>57</v>
      </c>
      <c r="R187" s="30" t="s">
        <v>395</v>
      </c>
      <c r="S187" s="1">
        <v>1022342284</v>
      </c>
      <c r="T187" s="4">
        <v>3</v>
      </c>
      <c r="U187" s="247" t="s">
        <v>64</v>
      </c>
      <c r="V187" s="102">
        <v>36</v>
      </c>
      <c r="W187" s="1" t="s">
        <v>62</v>
      </c>
      <c r="X187" s="1" t="s">
        <v>396</v>
      </c>
      <c r="Y187" s="1" t="s">
        <v>65</v>
      </c>
      <c r="Z187" s="1">
        <v>1313227765</v>
      </c>
      <c r="AA187" s="31" t="s">
        <v>148</v>
      </c>
      <c r="AB187" s="30" t="s">
        <v>2059</v>
      </c>
      <c r="AC187" s="30" t="s">
        <v>433</v>
      </c>
      <c r="AD187" s="42" t="s">
        <v>69</v>
      </c>
      <c r="AE187" s="42" t="s">
        <v>2060</v>
      </c>
      <c r="AF187" s="43">
        <v>45491</v>
      </c>
      <c r="AG187" s="4">
        <v>1</v>
      </c>
      <c r="AH187" s="193">
        <v>22764000</v>
      </c>
      <c r="AI187" s="193">
        <f>AH187/4</f>
        <v>5691000</v>
      </c>
      <c r="AJ187" s="193">
        <f>AI187/30</f>
        <v>189700</v>
      </c>
      <c r="AK187" s="45">
        <v>45125</v>
      </c>
      <c r="AL187" s="45">
        <v>45126</v>
      </c>
      <c r="AM187" s="25">
        <v>45248</v>
      </c>
      <c r="AN187" s="4">
        <v>4</v>
      </c>
      <c r="AO187" s="1">
        <v>120</v>
      </c>
      <c r="AP187" s="46">
        <v>497</v>
      </c>
      <c r="AQ187" s="45">
        <v>45126</v>
      </c>
      <c r="AR187" s="193">
        <v>22764000</v>
      </c>
      <c r="AS187" s="225">
        <v>680</v>
      </c>
      <c r="AT187" s="25">
        <v>45126</v>
      </c>
      <c r="AU187" s="212">
        <v>22764000</v>
      </c>
      <c r="AV187" s="49">
        <v>2</v>
      </c>
      <c r="AW187" s="49">
        <v>18</v>
      </c>
      <c r="AX187" s="113">
        <v>45309</v>
      </c>
      <c r="AY187" s="50"/>
      <c r="AZ187" s="50"/>
      <c r="BA187" s="50"/>
      <c r="BB187" s="51">
        <v>2</v>
      </c>
      <c r="BC187" s="300">
        <v>3414600</v>
      </c>
      <c r="BD187" s="242">
        <v>45288</v>
      </c>
      <c r="BE187" s="51"/>
      <c r="BF187" s="51"/>
      <c r="BG187" s="51"/>
      <c r="BH187" s="51"/>
      <c r="BI187" s="51"/>
      <c r="BJ187" s="51"/>
      <c r="BK187" s="51"/>
      <c r="BL187" s="447">
        <f t="shared" si="24"/>
        <v>26178600</v>
      </c>
      <c r="BM187" s="49"/>
      <c r="BN187" s="49"/>
      <c r="BO187" s="49"/>
      <c r="BP187" s="49"/>
      <c r="BQ187" s="52" t="s">
        <v>15</v>
      </c>
      <c r="BR187" s="52" t="s">
        <v>15</v>
      </c>
      <c r="BS187" s="50"/>
      <c r="BT187" s="50"/>
      <c r="BU187" s="1" t="s">
        <v>1921</v>
      </c>
      <c r="BV187" s="46">
        <v>20236520006493</v>
      </c>
      <c r="BW187" s="4"/>
      <c r="BX187" s="4"/>
      <c r="BY187" s="4"/>
      <c r="BZ187" s="4"/>
      <c r="CA187" s="4"/>
      <c r="CB187" s="4"/>
      <c r="CC187" s="4"/>
      <c r="CD187" s="1">
        <v>1</v>
      </c>
      <c r="CE187" s="1">
        <v>1</v>
      </c>
      <c r="CF187" s="18" t="s">
        <v>1804</v>
      </c>
      <c r="CG187" s="18" t="s">
        <v>23</v>
      </c>
      <c r="CH187" s="343">
        <f>AX187</f>
        <v>45309</v>
      </c>
      <c r="CI187" s="275" t="s">
        <v>21</v>
      </c>
    </row>
    <row r="188" spans="1:169" ht="30.75" customHeight="1">
      <c r="A188" s="39">
        <v>186</v>
      </c>
      <c r="B188" s="7" t="s">
        <v>2028</v>
      </c>
      <c r="C188" s="40" t="s">
        <v>2061</v>
      </c>
      <c r="D188" s="13">
        <v>2023</v>
      </c>
      <c r="E188" s="1">
        <v>92372</v>
      </c>
      <c r="F188" s="13" t="s">
        <v>404</v>
      </c>
      <c r="G188" s="1" t="s">
        <v>2062</v>
      </c>
      <c r="H188" s="31" t="s">
        <v>2063</v>
      </c>
      <c r="I188" s="99" t="s">
        <v>59</v>
      </c>
      <c r="J188" s="7" t="s">
        <v>407</v>
      </c>
      <c r="K188" s="95" t="s">
        <v>60</v>
      </c>
      <c r="L188" s="1" t="s">
        <v>1369</v>
      </c>
      <c r="M188" s="1" t="s">
        <v>2064</v>
      </c>
      <c r="N188" s="1" t="s">
        <v>2033</v>
      </c>
      <c r="O188" s="1">
        <v>2186</v>
      </c>
      <c r="P188" s="1" t="s">
        <v>61</v>
      </c>
      <c r="Q188" s="1">
        <v>57</v>
      </c>
      <c r="R188" s="30" t="s">
        <v>395</v>
      </c>
      <c r="S188" s="30">
        <v>1013633122</v>
      </c>
      <c r="T188" s="1">
        <v>5</v>
      </c>
      <c r="U188" s="247" t="s">
        <v>2065</v>
      </c>
      <c r="V188" s="102">
        <v>32</v>
      </c>
      <c r="W188" s="1" t="s">
        <v>62</v>
      </c>
      <c r="X188" s="1" t="s">
        <v>431</v>
      </c>
      <c r="Y188" s="1" t="s">
        <v>2066</v>
      </c>
      <c r="Z188" s="1">
        <v>3114916046</v>
      </c>
      <c r="AA188" s="31" t="s">
        <v>176</v>
      </c>
      <c r="AB188" s="30" t="s">
        <v>411</v>
      </c>
      <c r="AC188" s="30" t="s">
        <v>412</v>
      </c>
      <c r="AD188" s="42" t="s">
        <v>992</v>
      </c>
      <c r="AE188" s="42" t="s">
        <v>2067</v>
      </c>
      <c r="AF188" s="43">
        <v>45572</v>
      </c>
      <c r="AG188" s="4">
        <v>1</v>
      </c>
      <c r="AH188" s="193">
        <v>13770000</v>
      </c>
      <c r="AI188" s="193">
        <f>AH188/162</f>
        <v>85000</v>
      </c>
      <c r="AJ188" s="193">
        <f>AH188/162</f>
        <v>85000</v>
      </c>
      <c r="AK188" s="45">
        <v>45125</v>
      </c>
      <c r="AL188" s="45">
        <v>45126</v>
      </c>
      <c r="AM188" s="25">
        <v>45291</v>
      </c>
      <c r="AN188" s="102" t="s">
        <v>2038</v>
      </c>
      <c r="AO188" s="1">
        <v>162</v>
      </c>
      <c r="AP188" s="46">
        <v>491</v>
      </c>
      <c r="AQ188" s="45" t="s">
        <v>2068</v>
      </c>
      <c r="AR188" s="193">
        <v>13940000</v>
      </c>
      <c r="AS188" s="46">
        <v>686</v>
      </c>
      <c r="AT188" s="45">
        <v>45126</v>
      </c>
      <c r="AU188" s="193">
        <v>13770000</v>
      </c>
      <c r="AV188" s="49"/>
      <c r="AW188" s="49"/>
      <c r="AX188" s="49"/>
      <c r="AY188" s="50"/>
      <c r="AZ188" s="50"/>
      <c r="BA188" s="50"/>
      <c r="BB188" s="51"/>
      <c r="BC188" s="51"/>
      <c r="BD188" s="51"/>
      <c r="BE188" s="51"/>
      <c r="BF188" s="51"/>
      <c r="BG188" s="51"/>
      <c r="BH188" s="51"/>
      <c r="BI188" s="51"/>
      <c r="BJ188" s="51"/>
      <c r="BK188" s="51"/>
      <c r="BL188" s="447">
        <f t="shared" si="24"/>
        <v>13770000</v>
      </c>
      <c r="BM188" s="49"/>
      <c r="BN188" s="49"/>
      <c r="BO188" s="49"/>
      <c r="BP188" s="49"/>
      <c r="BQ188" s="52" t="s">
        <v>15</v>
      </c>
      <c r="BR188" s="52" t="s">
        <v>15</v>
      </c>
      <c r="BS188" s="50"/>
      <c r="BT188" s="50"/>
      <c r="BU188" s="2" t="s">
        <v>2069</v>
      </c>
      <c r="BV188" s="225" t="s">
        <v>2070</v>
      </c>
      <c r="BW188" s="4"/>
      <c r="BX188" s="4"/>
      <c r="BY188" s="4"/>
      <c r="BZ188" s="4"/>
      <c r="CA188" s="4"/>
      <c r="CB188" s="4"/>
      <c r="CC188" s="4"/>
      <c r="CD188" s="1">
        <v>1</v>
      </c>
      <c r="CE188" s="1">
        <v>1</v>
      </c>
      <c r="CF188" s="18" t="s">
        <v>1804</v>
      </c>
      <c r="CG188" s="18" t="s">
        <v>23</v>
      </c>
      <c r="CH188" s="289">
        <v>45291</v>
      </c>
      <c r="CI188" s="275" t="s">
        <v>2071</v>
      </c>
    </row>
    <row r="189" spans="1:169" ht="24.75" customHeight="1">
      <c r="A189" s="39">
        <v>187</v>
      </c>
      <c r="B189" s="7" t="s">
        <v>2072</v>
      </c>
      <c r="C189" s="40" t="s">
        <v>2073</v>
      </c>
      <c r="D189" s="13">
        <v>2023</v>
      </c>
      <c r="E189" s="1">
        <v>92374</v>
      </c>
      <c r="F189" s="13" t="s">
        <v>404</v>
      </c>
      <c r="G189" s="1" t="s">
        <v>2074</v>
      </c>
      <c r="H189" s="31" t="s">
        <v>2075</v>
      </c>
      <c r="I189" s="99" t="s">
        <v>59</v>
      </c>
      <c r="J189" s="100" t="s">
        <v>392</v>
      </c>
      <c r="K189" s="95" t="s">
        <v>60</v>
      </c>
      <c r="L189" s="1" t="s">
        <v>1369</v>
      </c>
      <c r="M189" s="1" t="s">
        <v>2076</v>
      </c>
      <c r="N189" s="1" t="s">
        <v>2033</v>
      </c>
      <c r="O189" s="1">
        <v>2186</v>
      </c>
      <c r="P189" s="1" t="s">
        <v>61</v>
      </c>
      <c r="Q189" s="1">
        <v>57</v>
      </c>
      <c r="R189" s="30" t="s">
        <v>395</v>
      </c>
      <c r="S189" s="30">
        <v>1074133645</v>
      </c>
      <c r="T189" s="1">
        <v>1</v>
      </c>
      <c r="U189" s="247" t="s">
        <v>2077</v>
      </c>
      <c r="V189" s="102">
        <v>30</v>
      </c>
      <c r="W189" s="1" t="s">
        <v>62</v>
      </c>
      <c r="X189" s="1" t="s">
        <v>431</v>
      </c>
      <c r="Y189" s="1" t="s">
        <v>2078</v>
      </c>
      <c r="Z189" s="1">
        <v>8480091</v>
      </c>
      <c r="AA189" s="31" t="s">
        <v>153</v>
      </c>
      <c r="AB189" s="30" t="s">
        <v>1469</v>
      </c>
      <c r="AC189" s="30" t="s">
        <v>399</v>
      </c>
      <c r="AD189" s="42" t="s">
        <v>69</v>
      </c>
      <c r="AE189" s="42" t="s">
        <v>2079</v>
      </c>
      <c r="AF189" s="43" t="s">
        <v>2080</v>
      </c>
      <c r="AG189" s="4">
        <v>3</v>
      </c>
      <c r="AH189" s="193">
        <v>34020000</v>
      </c>
      <c r="AI189" s="193">
        <f>AH189/162</f>
        <v>210000</v>
      </c>
      <c r="AJ189" s="193">
        <f t="shared" ref="AJ189:AJ218" si="26">AI189/30</f>
        <v>7000</v>
      </c>
      <c r="AK189" s="45">
        <v>45125</v>
      </c>
      <c r="AL189" s="45">
        <v>45126</v>
      </c>
      <c r="AM189" s="25">
        <v>45291</v>
      </c>
      <c r="AN189" s="102" t="s">
        <v>2038</v>
      </c>
      <c r="AO189" s="1">
        <v>162</v>
      </c>
      <c r="AP189" s="46">
        <v>487</v>
      </c>
      <c r="AQ189" s="45">
        <v>45125</v>
      </c>
      <c r="AR189" s="193">
        <v>34440000</v>
      </c>
      <c r="AS189" s="46">
        <v>683</v>
      </c>
      <c r="AT189" s="45">
        <v>45126</v>
      </c>
      <c r="AU189" s="193">
        <v>34020000</v>
      </c>
      <c r="AV189" s="49"/>
      <c r="AW189" s="49"/>
      <c r="AX189" s="49"/>
      <c r="AY189" s="50"/>
      <c r="AZ189" s="50"/>
      <c r="BA189" s="50"/>
      <c r="BB189" s="51"/>
      <c r="BC189" s="51"/>
      <c r="BD189" s="51"/>
      <c r="BE189" s="51"/>
      <c r="BF189" s="51"/>
      <c r="BG189" s="51"/>
      <c r="BH189" s="51"/>
      <c r="BI189" s="51"/>
      <c r="BJ189" s="51"/>
      <c r="BK189" s="51"/>
      <c r="BL189" s="447">
        <f t="shared" si="24"/>
        <v>34020000</v>
      </c>
      <c r="BM189" s="49"/>
      <c r="BN189" s="49"/>
      <c r="BO189" s="49"/>
      <c r="BP189" s="49"/>
      <c r="BQ189" s="52" t="s">
        <v>15</v>
      </c>
      <c r="BR189" s="52" t="s">
        <v>15</v>
      </c>
      <c r="BS189" s="50"/>
      <c r="BT189" s="50"/>
      <c r="BU189" s="2" t="s">
        <v>2081</v>
      </c>
      <c r="BV189" s="225">
        <v>20236520006753</v>
      </c>
      <c r="BW189" s="4"/>
      <c r="BX189" s="4"/>
      <c r="BY189" s="4"/>
      <c r="BZ189" s="4"/>
      <c r="CA189" s="4"/>
      <c r="CB189" s="4"/>
      <c r="CC189" s="4"/>
      <c r="CD189" s="1">
        <v>1</v>
      </c>
      <c r="CE189" s="1">
        <v>1</v>
      </c>
      <c r="CF189" s="18" t="s">
        <v>1804</v>
      </c>
      <c r="CG189" s="18" t="s">
        <v>23</v>
      </c>
      <c r="CH189" s="289">
        <v>45291</v>
      </c>
      <c r="CI189" s="275" t="s">
        <v>2082</v>
      </c>
      <c r="CJ189" s="111"/>
      <c r="CK189" s="111"/>
      <c r="CL189" s="111"/>
      <c r="CM189" s="111"/>
      <c r="CN189" s="111"/>
      <c r="CO189" s="111"/>
      <c r="CP189" s="111"/>
      <c r="CQ189" s="111"/>
      <c r="CR189" s="111"/>
      <c r="CS189" s="111"/>
      <c r="CT189" s="111"/>
      <c r="CU189" s="111"/>
      <c r="CV189" s="111"/>
      <c r="CW189" s="111"/>
      <c r="CX189" s="111"/>
      <c r="CY189" s="111"/>
      <c r="CZ189" s="111"/>
      <c r="DA189" s="111"/>
      <c r="DB189" s="111"/>
      <c r="DC189" s="111"/>
      <c r="DD189" s="111"/>
      <c r="DE189" s="111"/>
      <c r="DF189" s="111"/>
      <c r="DG189" s="111"/>
      <c r="DH189" s="111"/>
      <c r="DI189" s="111"/>
      <c r="DJ189" s="111"/>
      <c r="DK189" s="111"/>
      <c r="DL189" s="111"/>
      <c r="DM189" s="111"/>
      <c r="DN189" s="111"/>
      <c r="DO189" s="111"/>
      <c r="DP189" s="111"/>
      <c r="DQ189" s="111"/>
      <c r="DR189" s="111"/>
      <c r="DS189" s="111"/>
      <c r="DT189" s="111"/>
      <c r="DU189" s="111"/>
      <c r="DV189" s="111"/>
      <c r="DW189" s="111"/>
      <c r="DX189" s="111"/>
      <c r="DY189" s="111"/>
      <c r="DZ189" s="111"/>
      <c r="EA189" s="111"/>
      <c r="EB189" s="111"/>
      <c r="EC189" s="111"/>
      <c r="ED189" s="111"/>
      <c r="EE189" s="111"/>
      <c r="EF189" s="111"/>
      <c r="EG189" s="111"/>
      <c r="EH189" s="111"/>
      <c r="EI189" s="111"/>
      <c r="EJ189" s="111"/>
      <c r="EK189" s="111"/>
      <c r="EL189" s="111"/>
      <c r="EM189" s="111"/>
      <c r="EN189" s="111"/>
      <c r="EO189" s="111"/>
      <c r="EP189" s="111"/>
      <c r="EQ189" s="111"/>
      <c r="ER189" s="111"/>
      <c r="ES189" s="111"/>
      <c r="ET189" s="111"/>
      <c r="EU189" s="111"/>
      <c r="EV189" s="111"/>
      <c r="EW189" s="111"/>
      <c r="EX189" s="111"/>
      <c r="EY189" s="111"/>
      <c r="EZ189" s="111"/>
      <c r="FA189" s="111"/>
      <c r="FB189" s="111"/>
      <c r="FC189" s="111"/>
      <c r="FD189" s="111"/>
      <c r="FE189" s="111"/>
      <c r="FF189" s="111"/>
      <c r="FG189" s="111"/>
      <c r="FH189" s="111"/>
      <c r="FI189" s="111"/>
      <c r="FJ189" s="111"/>
      <c r="FK189" s="111"/>
      <c r="FL189" s="111"/>
      <c r="FM189" s="111"/>
    </row>
    <row r="190" spans="1:169" ht="22.5" customHeight="1">
      <c r="A190" s="39">
        <v>188</v>
      </c>
      <c r="B190" s="7" t="s">
        <v>2028</v>
      </c>
      <c r="C190" s="40" t="s">
        <v>2083</v>
      </c>
      <c r="D190" s="13">
        <v>2023</v>
      </c>
      <c r="E190" s="1">
        <v>92371</v>
      </c>
      <c r="F190" s="13" t="s">
        <v>404</v>
      </c>
      <c r="G190" s="1" t="s">
        <v>2084</v>
      </c>
      <c r="H190" s="31" t="s">
        <v>2085</v>
      </c>
      <c r="I190" s="99" t="s">
        <v>59</v>
      </c>
      <c r="J190" s="100" t="s">
        <v>392</v>
      </c>
      <c r="K190" s="95" t="s">
        <v>60</v>
      </c>
      <c r="L190" s="1" t="s">
        <v>1369</v>
      </c>
      <c r="M190" s="1" t="s">
        <v>2086</v>
      </c>
      <c r="N190" s="1" t="s">
        <v>2033</v>
      </c>
      <c r="O190" s="1">
        <v>2186</v>
      </c>
      <c r="P190" s="1" t="s">
        <v>61</v>
      </c>
      <c r="Q190" s="1">
        <v>57</v>
      </c>
      <c r="R190" s="30" t="s">
        <v>395</v>
      </c>
      <c r="S190" s="30">
        <v>1015471920</v>
      </c>
      <c r="T190" s="1">
        <v>7</v>
      </c>
      <c r="U190" s="247" t="s">
        <v>2087</v>
      </c>
      <c r="V190" s="102">
        <v>26</v>
      </c>
      <c r="W190" s="1" t="s">
        <v>62</v>
      </c>
      <c r="X190" s="1" t="s">
        <v>396</v>
      </c>
      <c r="Y190" s="1" t="s">
        <v>2088</v>
      </c>
      <c r="Z190" s="1">
        <v>3016863122</v>
      </c>
      <c r="AA190" s="31" t="s">
        <v>180</v>
      </c>
      <c r="AB190" s="30" t="s">
        <v>422</v>
      </c>
      <c r="AC190" s="30" t="s">
        <v>433</v>
      </c>
      <c r="AD190" s="42" t="s">
        <v>69</v>
      </c>
      <c r="AE190" s="42" t="s">
        <v>2089</v>
      </c>
      <c r="AF190" s="43">
        <v>45572</v>
      </c>
      <c r="AG190" s="4">
        <v>1</v>
      </c>
      <c r="AH190" s="193">
        <v>26406000</v>
      </c>
      <c r="AI190" s="193">
        <f>AH190/162</f>
        <v>163000</v>
      </c>
      <c r="AJ190" s="193">
        <f t="shared" si="26"/>
        <v>5433.333333333333</v>
      </c>
      <c r="AK190" s="45">
        <v>45125</v>
      </c>
      <c r="AL190" s="45">
        <v>45126</v>
      </c>
      <c r="AM190" s="25">
        <v>45291</v>
      </c>
      <c r="AN190" s="102" t="s">
        <v>2038</v>
      </c>
      <c r="AO190" s="1">
        <v>162</v>
      </c>
      <c r="AP190" s="46">
        <v>493</v>
      </c>
      <c r="AQ190" s="45">
        <v>45125</v>
      </c>
      <c r="AR190" s="193">
        <v>53138000</v>
      </c>
      <c r="AS190" s="46">
        <v>687</v>
      </c>
      <c r="AT190" s="45">
        <v>45126</v>
      </c>
      <c r="AU190" s="193">
        <v>26406000</v>
      </c>
      <c r="AV190" s="49"/>
      <c r="AW190" s="49"/>
      <c r="AX190" s="49"/>
      <c r="AY190" s="50">
        <v>1074135891</v>
      </c>
      <c r="AZ190" s="50" t="s">
        <v>2090</v>
      </c>
      <c r="BA190" s="56">
        <v>45230</v>
      </c>
      <c r="BB190" s="51"/>
      <c r="BC190" s="51"/>
      <c r="BD190" s="51"/>
      <c r="BE190" s="51"/>
      <c r="BF190" s="51"/>
      <c r="BG190" s="51"/>
      <c r="BH190" s="51"/>
      <c r="BI190" s="51"/>
      <c r="BJ190" s="51"/>
      <c r="BK190" s="51"/>
      <c r="BL190" s="447">
        <v>26406000</v>
      </c>
      <c r="BM190" s="49"/>
      <c r="BN190" s="49"/>
      <c r="BO190" s="49"/>
      <c r="BP190" s="49"/>
      <c r="BQ190" s="52" t="s">
        <v>15</v>
      </c>
      <c r="BR190" s="52" t="s">
        <v>15</v>
      </c>
      <c r="BS190" s="50"/>
      <c r="BT190" s="50"/>
      <c r="BU190" s="2" t="s">
        <v>2081</v>
      </c>
      <c r="BV190" s="225">
        <v>20236520006753</v>
      </c>
      <c r="BW190" s="4"/>
      <c r="BX190" s="4"/>
      <c r="BY190" s="4"/>
      <c r="BZ190" s="4"/>
      <c r="CA190" s="4"/>
      <c r="CB190" s="4"/>
      <c r="CC190" s="4"/>
      <c r="CD190" s="1">
        <v>1</v>
      </c>
      <c r="CE190" s="1">
        <v>1</v>
      </c>
      <c r="CF190" s="18" t="s">
        <v>1804</v>
      </c>
      <c r="CG190" s="18" t="s">
        <v>23</v>
      </c>
      <c r="CH190" s="289">
        <v>45291</v>
      </c>
      <c r="CI190" s="275" t="s">
        <v>2071</v>
      </c>
      <c r="CJ190" s="87"/>
      <c r="CK190" s="87"/>
      <c r="CL190" s="87"/>
      <c r="CM190" s="87"/>
      <c r="CN190" s="87"/>
      <c r="CO190" s="87"/>
      <c r="CP190" s="87"/>
      <c r="CQ190" s="87"/>
      <c r="CR190" s="87"/>
      <c r="CS190" s="87"/>
      <c r="CT190" s="87"/>
      <c r="CU190" s="87"/>
      <c r="CV190" s="87"/>
      <c r="CW190" s="87"/>
      <c r="CX190" s="87"/>
      <c r="CY190" s="87"/>
      <c r="CZ190" s="87"/>
      <c r="DA190" s="87"/>
      <c r="DB190" s="87"/>
      <c r="DC190" s="87"/>
      <c r="DD190" s="87"/>
      <c r="DE190" s="87"/>
      <c r="DF190" s="87"/>
      <c r="DG190" s="87"/>
      <c r="DH190" s="87"/>
      <c r="DI190" s="87"/>
      <c r="DJ190" s="87"/>
      <c r="DK190" s="87"/>
      <c r="DL190" s="87"/>
      <c r="DM190" s="87"/>
      <c r="DN190" s="87"/>
      <c r="DO190" s="87"/>
      <c r="DP190" s="87"/>
      <c r="DQ190" s="87"/>
      <c r="DR190" s="87"/>
      <c r="DS190" s="87"/>
      <c r="DT190" s="87"/>
      <c r="DU190" s="87"/>
      <c r="DV190" s="87"/>
      <c r="DW190" s="87"/>
      <c r="DX190" s="87"/>
      <c r="DY190" s="87"/>
      <c r="DZ190" s="87"/>
      <c r="EA190" s="87"/>
      <c r="EB190" s="87"/>
      <c r="EC190" s="87"/>
      <c r="ED190" s="87"/>
      <c r="EE190" s="87"/>
      <c r="EF190" s="87"/>
      <c r="EG190" s="87"/>
      <c r="EH190" s="87"/>
      <c r="EI190" s="87"/>
      <c r="EJ190" s="87"/>
      <c r="EK190" s="87"/>
      <c r="EL190" s="87"/>
      <c r="EM190" s="87"/>
      <c r="EN190" s="87"/>
      <c r="EO190" s="87"/>
      <c r="EP190" s="87"/>
      <c r="EQ190" s="87"/>
      <c r="ER190" s="87"/>
      <c r="ES190" s="87"/>
      <c r="ET190" s="87"/>
      <c r="EU190" s="87"/>
      <c r="EV190" s="87"/>
      <c r="EW190" s="87"/>
      <c r="EX190" s="87"/>
      <c r="EY190" s="87"/>
      <c r="EZ190" s="87"/>
      <c r="FA190" s="87"/>
      <c r="FB190" s="87"/>
      <c r="FC190" s="87"/>
      <c r="FD190" s="87"/>
      <c r="FE190" s="87"/>
      <c r="FF190" s="87"/>
      <c r="FG190" s="87"/>
      <c r="FH190" s="87"/>
      <c r="FI190" s="87"/>
      <c r="FJ190" s="87"/>
      <c r="FK190" s="87"/>
      <c r="FL190" s="87"/>
      <c r="FM190" s="87"/>
    </row>
    <row r="191" spans="1:169" ht="27.75" customHeight="1">
      <c r="A191" s="39">
        <v>189</v>
      </c>
      <c r="B191" s="7" t="s">
        <v>2013</v>
      </c>
      <c r="C191" s="40" t="s">
        <v>2091</v>
      </c>
      <c r="D191" s="13">
        <v>2023</v>
      </c>
      <c r="E191" s="1">
        <v>91933</v>
      </c>
      <c r="F191" s="13" t="s">
        <v>404</v>
      </c>
      <c r="G191" s="1" t="s">
        <v>2092</v>
      </c>
      <c r="H191" s="31" t="s">
        <v>2093</v>
      </c>
      <c r="I191" s="99" t="s">
        <v>59</v>
      </c>
      <c r="J191" s="100" t="s">
        <v>392</v>
      </c>
      <c r="K191" s="95" t="s">
        <v>60</v>
      </c>
      <c r="L191" s="1" t="s">
        <v>2094</v>
      </c>
      <c r="M191" s="1" t="s">
        <v>2095</v>
      </c>
      <c r="N191" s="1" t="s">
        <v>1892</v>
      </c>
      <c r="O191" s="1">
        <v>2048</v>
      </c>
      <c r="P191" s="1" t="s">
        <v>61</v>
      </c>
      <c r="Q191" s="1">
        <v>17</v>
      </c>
      <c r="R191" s="30" t="s">
        <v>395</v>
      </c>
      <c r="S191" s="30">
        <v>1026289089</v>
      </c>
      <c r="T191" s="30">
        <v>1</v>
      </c>
      <c r="U191" s="247" t="s">
        <v>178</v>
      </c>
      <c r="V191" s="1">
        <v>28</v>
      </c>
      <c r="W191" s="1" t="s">
        <v>62</v>
      </c>
      <c r="X191" s="30" t="s">
        <v>396</v>
      </c>
      <c r="Y191" s="30" t="s">
        <v>397</v>
      </c>
      <c r="Z191" s="30">
        <v>3057001254</v>
      </c>
      <c r="AA191" s="30" t="s">
        <v>179</v>
      </c>
      <c r="AB191" s="30" t="s">
        <v>398</v>
      </c>
      <c r="AC191" s="30" t="s">
        <v>399</v>
      </c>
      <c r="AD191" s="42" t="s">
        <v>2096</v>
      </c>
      <c r="AE191" s="42" t="s">
        <v>2097</v>
      </c>
      <c r="AF191" s="43">
        <v>45492</v>
      </c>
      <c r="AG191" s="4">
        <v>1</v>
      </c>
      <c r="AH191" s="193">
        <v>30000000</v>
      </c>
      <c r="AI191" s="193">
        <f>AH191/6</f>
        <v>5000000</v>
      </c>
      <c r="AJ191" s="193">
        <f t="shared" si="26"/>
        <v>166666.66666666666</v>
      </c>
      <c r="AK191" s="45">
        <v>45125</v>
      </c>
      <c r="AL191" s="45">
        <v>45126</v>
      </c>
      <c r="AM191" s="25">
        <v>45278</v>
      </c>
      <c r="AN191" s="4">
        <v>5</v>
      </c>
      <c r="AO191" s="1">
        <v>150</v>
      </c>
      <c r="AP191" s="46">
        <v>494</v>
      </c>
      <c r="AQ191" s="45">
        <v>45125</v>
      </c>
      <c r="AR191" s="193">
        <v>30000000</v>
      </c>
      <c r="AS191" s="46">
        <v>676</v>
      </c>
      <c r="AT191" s="45">
        <v>45126</v>
      </c>
      <c r="AU191" s="193">
        <v>30000000</v>
      </c>
      <c r="AV191" s="49"/>
      <c r="AW191" s="49"/>
      <c r="AX191" s="49"/>
      <c r="AY191" s="50">
        <v>79982818</v>
      </c>
      <c r="AZ191" s="50" t="s">
        <v>2098</v>
      </c>
      <c r="BA191" s="50" t="s">
        <v>2099</v>
      </c>
      <c r="BB191" s="51"/>
      <c r="BC191" s="51"/>
      <c r="BD191" s="51"/>
      <c r="BE191" s="51"/>
      <c r="BF191" s="51"/>
      <c r="BG191" s="51"/>
      <c r="BH191" s="51"/>
      <c r="BI191" s="51"/>
      <c r="BJ191" s="51"/>
      <c r="BK191" s="51"/>
      <c r="BL191" s="447">
        <v>30000000</v>
      </c>
      <c r="BM191" s="49"/>
      <c r="BN191" s="49"/>
      <c r="BO191" s="49"/>
      <c r="BP191" s="49"/>
      <c r="BQ191" s="52" t="s">
        <v>15</v>
      </c>
      <c r="BR191" s="52" t="s">
        <v>15</v>
      </c>
      <c r="BS191" s="50"/>
      <c r="BT191" s="50"/>
      <c r="BU191" s="1" t="s">
        <v>2100</v>
      </c>
      <c r="BV191" s="46" t="s">
        <v>2101</v>
      </c>
      <c r="BW191" s="4"/>
      <c r="BX191" s="4"/>
      <c r="BY191" s="4"/>
      <c r="BZ191" s="4"/>
      <c r="CA191" s="4"/>
      <c r="CB191" s="4"/>
      <c r="CC191" s="4"/>
      <c r="CD191" s="1">
        <v>1</v>
      </c>
      <c r="CE191" s="1">
        <v>1</v>
      </c>
      <c r="CF191" s="18" t="s">
        <v>1804</v>
      </c>
      <c r="CG191" s="18" t="s">
        <v>23</v>
      </c>
      <c r="CH191" s="289">
        <v>45278</v>
      </c>
      <c r="CI191" s="275" t="s">
        <v>21</v>
      </c>
      <c r="CJ191" s="87"/>
      <c r="CK191" s="87"/>
      <c r="CL191" s="87"/>
      <c r="CM191" s="87"/>
      <c r="CN191" s="87"/>
      <c r="CO191" s="87"/>
      <c r="CP191" s="87"/>
      <c r="CQ191" s="87"/>
      <c r="CR191" s="87"/>
      <c r="CS191" s="87"/>
      <c r="CT191" s="87"/>
      <c r="CU191" s="87"/>
      <c r="CV191" s="87"/>
      <c r="CW191" s="87"/>
      <c r="CX191" s="87"/>
      <c r="CY191" s="87"/>
      <c r="CZ191" s="87"/>
      <c r="DA191" s="87"/>
      <c r="DB191" s="87"/>
      <c r="DC191" s="87"/>
      <c r="DD191" s="87"/>
      <c r="DE191" s="87"/>
      <c r="DF191" s="87"/>
      <c r="DG191" s="87"/>
      <c r="DH191" s="87"/>
      <c r="DI191" s="87"/>
      <c r="DJ191" s="87"/>
      <c r="DK191" s="87"/>
      <c r="DL191" s="87"/>
      <c r="DM191" s="87"/>
      <c r="DN191" s="87"/>
      <c r="DO191" s="87"/>
      <c r="DP191" s="87"/>
      <c r="DQ191" s="87"/>
      <c r="DR191" s="87"/>
      <c r="DS191" s="87"/>
      <c r="DT191" s="87"/>
      <c r="DU191" s="87"/>
      <c r="DV191" s="87"/>
      <c r="DW191" s="87"/>
      <c r="DX191" s="87"/>
      <c r="DY191" s="87"/>
      <c r="DZ191" s="87"/>
      <c r="EA191" s="87"/>
      <c r="EB191" s="87"/>
      <c r="EC191" s="87"/>
      <c r="ED191" s="87"/>
      <c r="EE191" s="87"/>
      <c r="EF191" s="87"/>
      <c r="EG191" s="87"/>
      <c r="EH191" s="87"/>
      <c r="EI191" s="87"/>
      <c r="EJ191" s="87"/>
      <c r="EK191" s="87"/>
      <c r="EL191" s="87"/>
      <c r="EM191" s="87"/>
      <c r="EN191" s="87"/>
      <c r="EO191" s="87"/>
      <c r="EP191" s="87"/>
      <c r="EQ191" s="87"/>
      <c r="ER191" s="87"/>
      <c r="ES191" s="87"/>
      <c r="ET191" s="87"/>
      <c r="EU191" s="87"/>
      <c r="EV191" s="87"/>
      <c r="EW191" s="87"/>
      <c r="EX191" s="87"/>
      <c r="EY191" s="87"/>
      <c r="EZ191" s="87"/>
      <c r="FA191" s="87"/>
      <c r="FB191" s="87"/>
      <c r="FC191" s="87"/>
      <c r="FD191" s="87"/>
      <c r="FE191" s="87"/>
      <c r="FF191" s="87"/>
      <c r="FG191" s="87"/>
      <c r="FH191" s="87"/>
      <c r="FI191" s="87"/>
      <c r="FJ191" s="87"/>
      <c r="FK191" s="87"/>
      <c r="FL191" s="87"/>
      <c r="FM191" s="87"/>
    </row>
    <row r="192" spans="1:169" ht="23.25" customHeight="1">
      <c r="A192" s="39">
        <v>190</v>
      </c>
      <c r="B192" s="7" t="s">
        <v>2013</v>
      </c>
      <c r="C192" s="40" t="s">
        <v>2102</v>
      </c>
      <c r="D192" s="13">
        <v>2023</v>
      </c>
      <c r="E192" s="1">
        <v>91922</v>
      </c>
      <c r="F192" s="13" t="s">
        <v>404</v>
      </c>
      <c r="G192" s="1" t="s">
        <v>2103</v>
      </c>
      <c r="H192" s="31" t="s">
        <v>2104</v>
      </c>
      <c r="I192" s="99" t="s">
        <v>59</v>
      </c>
      <c r="J192" s="7" t="s">
        <v>407</v>
      </c>
      <c r="K192" s="95" t="s">
        <v>60</v>
      </c>
      <c r="L192" s="1" t="s">
        <v>2094</v>
      </c>
      <c r="M192" s="1" t="s">
        <v>2105</v>
      </c>
      <c r="N192" s="1" t="s">
        <v>543</v>
      </c>
      <c r="O192" s="1">
        <v>2198</v>
      </c>
      <c r="P192" s="1" t="s">
        <v>61</v>
      </c>
      <c r="Q192" s="1">
        <v>57</v>
      </c>
      <c r="R192" s="30" t="s">
        <v>395</v>
      </c>
      <c r="S192" s="30">
        <v>79558171</v>
      </c>
      <c r="T192" s="30">
        <v>4</v>
      </c>
      <c r="U192" s="249" t="s">
        <v>430</v>
      </c>
      <c r="V192" s="30">
        <v>49</v>
      </c>
      <c r="W192" s="1" t="s">
        <v>62</v>
      </c>
      <c r="X192" s="1" t="s">
        <v>431</v>
      </c>
      <c r="Y192" s="30" t="s">
        <v>432</v>
      </c>
      <c r="Z192" s="30">
        <v>3125295863</v>
      </c>
      <c r="AA192" s="30" t="s">
        <v>220</v>
      </c>
      <c r="AB192" s="30" t="s">
        <v>422</v>
      </c>
      <c r="AC192" s="30" t="s">
        <v>433</v>
      </c>
      <c r="AD192" s="42" t="s">
        <v>1032</v>
      </c>
      <c r="AE192" s="188">
        <v>3.10479940000093E+16</v>
      </c>
      <c r="AF192" s="43">
        <v>45443</v>
      </c>
      <c r="AG192" s="4">
        <v>1</v>
      </c>
      <c r="AH192" s="193">
        <v>12828000</v>
      </c>
      <c r="AI192" s="193">
        <f t="shared" ref="AI192:AI197" si="27">AH192/4</f>
        <v>3207000</v>
      </c>
      <c r="AJ192" s="193">
        <f t="shared" si="26"/>
        <v>106900</v>
      </c>
      <c r="AK192" s="45">
        <v>45125</v>
      </c>
      <c r="AL192" s="45">
        <v>45126</v>
      </c>
      <c r="AM192" s="25">
        <v>45248</v>
      </c>
      <c r="AN192" s="4">
        <v>4</v>
      </c>
      <c r="AO192" s="1">
        <v>120</v>
      </c>
      <c r="AP192" s="46">
        <v>496</v>
      </c>
      <c r="AQ192" s="45">
        <v>45125</v>
      </c>
      <c r="AR192" s="193">
        <v>25656000</v>
      </c>
      <c r="AS192" s="46">
        <v>677</v>
      </c>
      <c r="AT192" s="45">
        <v>45126</v>
      </c>
      <c r="AU192" s="193">
        <v>12828000</v>
      </c>
      <c r="AV192" s="49">
        <v>1</v>
      </c>
      <c r="AW192" s="49">
        <v>61</v>
      </c>
      <c r="AX192" s="113">
        <v>44944</v>
      </c>
      <c r="AY192" s="50"/>
      <c r="AZ192" s="50"/>
      <c r="BA192" s="50"/>
      <c r="BB192" s="51"/>
      <c r="BC192" s="51"/>
      <c r="BD192" s="51"/>
      <c r="BE192" s="51"/>
      <c r="BF192" s="51"/>
      <c r="BG192" s="51"/>
      <c r="BH192" s="51"/>
      <c r="BI192" s="51"/>
      <c r="BJ192" s="51"/>
      <c r="BK192" s="51"/>
      <c r="BL192" s="447">
        <v>12828000</v>
      </c>
      <c r="BM192" s="49"/>
      <c r="BN192" s="49"/>
      <c r="BO192" s="49"/>
      <c r="BP192" s="49"/>
      <c r="BQ192" s="52" t="s">
        <v>15</v>
      </c>
      <c r="BR192" s="52" t="s">
        <v>15</v>
      </c>
      <c r="BS192" s="50"/>
      <c r="BT192" s="50"/>
      <c r="BU192" s="1" t="s">
        <v>2106</v>
      </c>
      <c r="BV192" s="46" t="s">
        <v>2107</v>
      </c>
      <c r="BW192" s="4"/>
      <c r="BX192" s="4"/>
      <c r="BY192" s="4"/>
      <c r="BZ192" s="4"/>
      <c r="CA192" s="4"/>
      <c r="CB192" s="4"/>
      <c r="CC192" s="4"/>
      <c r="CD192" s="1">
        <v>1</v>
      </c>
      <c r="CE192" s="1">
        <v>1</v>
      </c>
      <c r="CF192" s="18" t="s">
        <v>1804</v>
      </c>
      <c r="CG192" s="18" t="s">
        <v>23</v>
      </c>
      <c r="CH192" s="289">
        <v>45309</v>
      </c>
      <c r="CI192" s="275" t="s">
        <v>21</v>
      </c>
      <c r="CJ192" s="87"/>
      <c r="CK192" s="87"/>
      <c r="CL192" s="87"/>
      <c r="CM192" s="87"/>
      <c r="CN192" s="87"/>
      <c r="CO192" s="87"/>
      <c r="CP192" s="87"/>
      <c r="CQ192" s="87"/>
      <c r="CR192" s="87"/>
      <c r="CS192" s="87"/>
      <c r="CT192" s="87"/>
      <c r="CU192" s="87"/>
      <c r="CV192" s="87"/>
      <c r="CW192" s="87"/>
      <c r="CX192" s="87"/>
      <c r="CY192" s="87"/>
      <c r="CZ192" s="87"/>
      <c r="DA192" s="87"/>
      <c r="DB192" s="87"/>
      <c r="DC192" s="87"/>
      <c r="DD192" s="87"/>
      <c r="DE192" s="87"/>
      <c r="DF192" s="87"/>
      <c r="DG192" s="87"/>
      <c r="DH192" s="87"/>
      <c r="DI192" s="87"/>
      <c r="DJ192" s="87"/>
      <c r="DK192" s="87"/>
      <c r="DL192" s="87"/>
      <c r="DM192" s="87"/>
      <c r="DN192" s="87"/>
      <c r="DO192" s="87"/>
      <c r="DP192" s="87"/>
      <c r="DQ192" s="87"/>
      <c r="DR192" s="87"/>
      <c r="DS192" s="87"/>
      <c r="DT192" s="87"/>
      <c r="DU192" s="87"/>
      <c r="DV192" s="87"/>
      <c r="DW192" s="87"/>
      <c r="DX192" s="87"/>
      <c r="DY192" s="87"/>
      <c r="DZ192" s="87"/>
      <c r="EA192" s="87"/>
      <c r="EB192" s="87"/>
      <c r="EC192" s="87"/>
      <c r="ED192" s="87"/>
      <c r="EE192" s="87"/>
      <c r="EF192" s="87"/>
      <c r="EG192" s="87"/>
      <c r="EH192" s="87"/>
      <c r="EI192" s="87"/>
      <c r="EJ192" s="87"/>
      <c r="EK192" s="87"/>
      <c r="EL192" s="87"/>
      <c r="EM192" s="87"/>
      <c r="EN192" s="87"/>
      <c r="EO192" s="87"/>
      <c r="EP192" s="87"/>
      <c r="EQ192" s="87"/>
      <c r="ER192" s="87"/>
      <c r="ES192" s="87"/>
      <c r="ET192" s="87"/>
      <c r="EU192" s="87"/>
      <c r="EV192" s="87"/>
      <c r="EW192" s="87"/>
      <c r="EX192" s="87"/>
      <c r="EY192" s="87"/>
      <c r="EZ192" s="87"/>
      <c r="FA192" s="87"/>
      <c r="FB192" s="87"/>
      <c r="FC192" s="87"/>
      <c r="FD192" s="87"/>
      <c r="FE192" s="87"/>
      <c r="FF192" s="87"/>
      <c r="FG192" s="87"/>
      <c r="FH192" s="87"/>
      <c r="FI192" s="87"/>
      <c r="FJ192" s="87"/>
      <c r="FK192" s="87"/>
      <c r="FL192" s="87"/>
      <c r="FM192" s="87"/>
    </row>
    <row r="193" spans="1:169" ht="29.25" customHeight="1">
      <c r="A193" s="39">
        <v>191</v>
      </c>
      <c r="B193" s="7" t="s">
        <v>2013</v>
      </c>
      <c r="C193" s="40" t="s">
        <v>2108</v>
      </c>
      <c r="D193" s="13">
        <v>2023</v>
      </c>
      <c r="E193" s="1">
        <v>91920</v>
      </c>
      <c r="F193" s="13" t="s">
        <v>404</v>
      </c>
      <c r="G193" s="1" t="s">
        <v>2109</v>
      </c>
      <c r="H193" s="31" t="s">
        <v>2110</v>
      </c>
      <c r="I193" s="99" t="s">
        <v>59</v>
      </c>
      <c r="J193" s="7" t="s">
        <v>407</v>
      </c>
      <c r="K193" s="95" t="s">
        <v>60</v>
      </c>
      <c r="L193" s="1" t="s">
        <v>2094</v>
      </c>
      <c r="M193" s="1" t="s">
        <v>2111</v>
      </c>
      <c r="N193" s="1" t="s">
        <v>543</v>
      </c>
      <c r="O193" s="1">
        <v>2198</v>
      </c>
      <c r="P193" s="1" t="s">
        <v>61</v>
      </c>
      <c r="Q193" s="1">
        <v>57</v>
      </c>
      <c r="R193" s="30" t="s">
        <v>395</v>
      </c>
      <c r="S193" s="30">
        <v>80793701</v>
      </c>
      <c r="T193" s="30">
        <v>8</v>
      </c>
      <c r="U193" s="249" t="s">
        <v>26</v>
      </c>
      <c r="V193" s="30">
        <v>39</v>
      </c>
      <c r="W193" s="1" t="s">
        <v>62</v>
      </c>
      <c r="X193" s="1" t="s">
        <v>431</v>
      </c>
      <c r="Y193" s="30" t="s">
        <v>150</v>
      </c>
      <c r="Z193" s="30">
        <v>3023749077</v>
      </c>
      <c r="AA193" s="30" t="s">
        <v>151</v>
      </c>
      <c r="AB193" s="30" t="s">
        <v>398</v>
      </c>
      <c r="AC193" s="30" t="s">
        <v>433</v>
      </c>
      <c r="AD193" s="42" t="s">
        <v>2112</v>
      </c>
      <c r="AE193" s="42" t="s">
        <v>2113</v>
      </c>
      <c r="AF193" s="43">
        <v>45473</v>
      </c>
      <c r="AG193" s="4">
        <v>1</v>
      </c>
      <c r="AH193" s="193">
        <v>10200000</v>
      </c>
      <c r="AI193" s="193">
        <f t="shared" si="27"/>
        <v>2550000</v>
      </c>
      <c r="AJ193" s="193">
        <f t="shared" si="26"/>
        <v>85000</v>
      </c>
      <c r="AK193" s="45">
        <v>45125</v>
      </c>
      <c r="AL193" s="45">
        <v>45126</v>
      </c>
      <c r="AM193" s="25">
        <v>45248</v>
      </c>
      <c r="AN193" s="4">
        <v>4</v>
      </c>
      <c r="AO193" s="1">
        <v>120</v>
      </c>
      <c r="AP193" s="46">
        <v>495</v>
      </c>
      <c r="AQ193" s="45">
        <v>45125</v>
      </c>
      <c r="AR193" s="193">
        <v>20400000</v>
      </c>
      <c r="AS193" s="46">
        <v>678</v>
      </c>
      <c r="AT193" s="45">
        <v>45126</v>
      </c>
      <c r="AU193" s="193">
        <v>10200000</v>
      </c>
      <c r="AV193" s="49">
        <v>1</v>
      </c>
      <c r="AW193" s="49">
        <v>42</v>
      </c>
      <c r="AX193" s="113">
        <v>45291</v>
      </c>
      <c r="AY193" s="50"/>
      <c r="AZ193" s="50"/>
      <c r="BA193" s="50"/>
      <c r="BB193" s="51"/>
      <c r="BC193" s="51"/>
      <c r="BD193" s="51"/>
      <c r="BE193" s="51"/>
      <c r="BF193" s="51"/>
      <c r="BG193" s="51"/>
      <c r="BH193" s="51"/>
      <c r="BI193" s="51"/>
      <c r="BJ193" s="51"/>
      <c r="BK193" s="51"/>
      <c r="BL193" s="447">
        <v>10200000</v>
      </c>
      <c r="BM193" s="49"/>
      <c r="BN193" s="49"/>
      <c r="BO193" s="49"/>
      <c r="BP193" s="49"/>
      <c r="BQ193" s="52" t="s">
        <v>15</v>
      </c>
      <c r="BR193" s="52" t="s">
        <v>15</v>
      </c>
      <c r="BS193" s="50"/>
      <c r="BT193" s="50"/>
      <c r="BU193" s="1" t="s">
        <v>2106</v>
      </c>
      <c r="BV193" s="46" t="s">
        <v>2114</v>
      </c>
      <c r="BW193" s="4"/>
      <c r="BX193" s="4"/>
      <c r="BY193" s="4"/>
      <c r="BZ193" s="4"/>
      <c r="CA193" s="4"/>
      <c r="CB193" s="4"/>
      <c r="CC193" s="4"/>
      <c r="CD193" s="1">
        <v>1</v>
      </c>
      <c r="CE193" s="1">
        <v>1</v>
      </c>
      <c r="CF193" s="18" t="s">
        <v>1804</v>
      </c>
      <c r="CG193" s="18" t="s">
        <v>23</v>
      </c>
      <c r="CH193" s="289">
        <v>45291</v>
      </c>
      <c r="CI193" s="275" t="s">
        <v>21</v>
      </c>
      <c r="CJ193" s="87"/>
      <c r="CK193" s="87"/>
      <c r="CL193" s="87"/>
      <c r="CM193" s="87"/>
      <c r="CN193" s="87"/>
      <c r="CO193" s="87"/>
      <c r="CP193" s="87"/>
      <c r="CQ193" s="87"/>
      <c r="CR193" s="87"/>
      <c r="CS193" s="87"/>
      <c r="CT193" s="87"/>
      <c r="CU193" s="87"/>
      <c r="CV193" s="87"/>
      <c r="CW193" s="87"/>
      <c r="CX193" s="87"/>
      <c r="CY193" s="87"/>
      <c r="CZ193" s="87"/>
      <c r="DA193" s="87"/>
      <c r="DB193" s="87"/>
      <c r="DC193" s="87"/>
      <c r="DD193" s="87"/>
      <c r="DE193" s="87"/>
      <c r="DF193" s="87"/>
      <c r="DG193" s="87"/>
      <c r="DH193" s="87"/>
      <c r="DI193" s="87"/>
      <c r="DJ193" s="87"/>
      <c r="DK193" s="87"/>
      <c r="DL193" s="87"/>
      <c r="DM193" s="87"/>
      <c r="DN193" s="87"/>
      <c r="DO193" s="87"/>
      <c r="DP193" s="87"/>
      <c r="DQ193" s="87"/>
      <c r="DR193" s="87"/>
      <c r="DS193" s="87"/>
      <c r="DT193" s="87"/>
      <c r="DU193" s="87"/>
      <c r="DV193" s="87"/>
      <c r="DW193" s="87"/>
      <c r="DX193" s="87"/>
      <c r="DY193" s="87"/>
      <c r="DZ193" s="87"/>
      <c r="EA193" s="87"/>
      <c r="EB193" s="87"/>
      <c r="EC193" s="87"/>
      <c r="ED193" s="87"/>
      <c r="EE193" s="87"/>
      <c r="EF193" s="87"/>
      <c r="EG193" s="87"/>
      <c r="EH193" s="87"/>
      <c r="EI193" s="87"/>
      <c r="EJ193" s="87"/>
      <c r="EK193" s="87"/>
      <c r="EL193" s="87"/>
      <c r="EM193" s="87"/>
      <c r="EN193" s="87"/>
      <c r="EO193" s="87"/>
      <c r="EP193" s="87"/>
      <c r="EQ193" s="87"/>
      <c r="ER193" s="87"/>
      <c r="ES193" s="87"/>
      <c r="ET193" s="87"/>
      <c r="EU193" s="87"/>
      <c r="EV193" s="87"/>
      <c r="EW193" s="87"/>
      <c r="EX193" s="87"/>
      <c r="EY193" s="87"/>
      <c r="EZ193" s="87"/>
      <c r="FA193" s="87"/>
      <c r="FB193" s="87"/>
      <c r="FC193" s="87"/>
      <c r="FD193" s="87"/>
      <c r="FE193" s="87"/>
      <c r="FF193" s="87"/>
      <c r="FG193" s="87"/>
      <c r="FH193" s="87"/>
      <c r="FI193" s="87"/>
      <c r="FJ193" s="87"/>
      <c r="FK193" s="87"/>
      <c r="FL193" s="87"/>
      <c r="FM193" s="87"/>
    </row>
    <row r="194" spans="1:169" ht="20.25" customHeight="1">
      <c r="A194" s="39">
        <v>192</v>
      </c>
      <c r="B194" s="7" t="s">
        <v>2013</v>
      </c>
      <c r="C194" s="40" t="s">
        <v>2115</v>
      </c>
      <c r="D194" s="13">
        <v>2023</v>
      </c>
      <c r="E194" s="1">
        <v>91920</v>
      </c>
      <c r="F194" s="13" t="s">
        <v>404</v>
      </c>
      <c r="G194" s="1" t="s">
        <v>2116</v>
      </c>
      <c r="H194" s="41" t="s">
        <v>2117</v>
      </c>
      <c r="I194" s="99" t="s">
        <v>59</v>
      </c>
      <c r="J194" s="7" t="s">
        <v>407</v>
      </c>
      <c r="K194" s="95" t="s">
        <v>60</v>
      </c>
      <c r="L194" s="1" t="s">
        <v>2094</v>
      </c>
      <c r="M194" s="1" t="s">
        <v>2118</v>
      </c>
      <c r="N194" s="1" t="s">
        <v>543</v>
      </c>
      <c r="O194" s="1">
        <v>2198</v>
      </c>
      <c r="P194" s="1" t="s">
        <v>61</v>
      </c>
      <c r="Q194" s="1">
        <v>57</v>
      </c>
      <c r="R194" s="30" t="s">
        <v>395</v>
      </c>
      <c r="S194" s="30">
        <v>1010203444</v>
      </c>
      <c r="T194" s="30">
        <v>6</v>
      </c>
      <c r="U194" s="248" t="s">
        <v>409</v>
      </c>
      <c r="V194" s="30">
        <v>30</v>
      </c>
      <c r="W194" s="1" t="s">
        <v>62</v>
      </c>
      <c r="X194" s="1" t="s">
        <v>396</v>
      </c>
      <c r="Y194" s="30" t="s">
        <v>410</v>
      </c>
      <c r="Z194" s="30">
        <v>3138716344</v>
      </c>
      <c r="AA194" s="30" t="s">
        <v>187</v>
      </c>
      <c r="AB194" s="30" t="s">
        <v>411</v>
      </c>
      <c r="AC194" s="30" t="s">
        <v>412</v>
      </c>
      <c r="AD194" s="42" t="s">
        <v>2112</v>
      </c>
      <c r="AE194" s="188">
        <v>3.1047994000000902E+17</v>
      </c>
      <c r="AF194" s="43">
        <v>45473</v>
      </c>
      <c r="AG194" s="4">
        <v>1</v>
      </c>
      <c r="AH194" s="193">
        <v>10200000</v>
      </c>
      <c r="AI194" s="193">
        <f t="shared" si="27"/>
        <v>2550000</v>
      </c>
      <c r="AJ194" s="193">
        <f t="shared" si="26"/>
        <v>85000</v>
      </c>
      <c r="AK194" s="45">
        <v>45125</v>
      </c>
      <c r="AL194" s="45">
        <v>45126</v>
      </c>
      <c r="AM194" s="25">
        <v>45248</v>
      </c>
      <c r="AN194" s="4">
        <v>4</v>
      </c>
      <c r="AO194" s="1">
        <v>120</v>
      </c>
      <c r="AP194" s="46">
        <v>495</v>
      </c>
      <c r="AQ194" s="45">
        <v>45125</v>
      </c>
      <c r="AR194" s="193">
        <v>20400000</v>
      </c>
      <c r="AS194" s="46">
        <v>679</v>
      </c>
      <c r="AT194" s="45">
        <v>45126</v>
      </c>
      <c r="AU194" s="193">
        <v>10200000</v>
      </c>
      <c r="AV194" s="49"/>
      <c r="AW194" s="49"/>
      <c r="AX194" s="49"/>
      <c r="AY194" s="50"/>
      <c r="AZ194" s="50"/>
      <c r="BA194" s="50"/>
      <c r="BB194" s="51"/>
      <c r="BC194" s="51"/>
      <c r="BD194" s="51"/>
      <c r="BE194" s="51"/>
      <c r="BF194" s="51"/>
      <c r="BG194" s="51"/>
      <c r="BH194" s="51"/>
      <c r="BI194" s="51"/>
      <c r="BJ194" s="51"/>
      <c r="BK194" s="51"/>
      <c r="BL194" s="447">
        <v>10200000</v>
      </c>
      <c r="BM194" s="49"/>
      <c r="BN194" s="49"/>
      <c r="BO194" s="49"/>
      <c r="BP194" s="49"/>
      <c r="BQ194" s="52" t="s">
        <v>15</v>
      </c>
      <c r="BR194" s="52" t="s">
        <v>15</v>
      </c>
      <c r="BS194" s="50"/>
      <c r="BT194" s="50"/>
      <c r="BU194" s="1" t="s">
        <v>2119</v>
      </c>
      <c r="BV194" s="46">
        <v>20236520006473</v>
      </c>
      <c r="BW194" s="4"/>
      <c r="BX194" s="4"/>
      <c r="BY194" s="4"/>
      <c r="BZ194" s="4"/>
      <c r="CA194" s="4"/>
      <c r="CB194" s="4"/>
      <c r="CC194" s="4"/>
      <c r="CD194" s="1">
        <v>1</v>
      </c>
      <c r="CE194" s="1">
        <v>1</v>
      </c>
      <c r="CF194" s="18" t="s">
        <v>1804</v>
      </c>
      <c r="CG194" s="18" t="s">
        <v>23</v>
      </c>
      <c r="CH194" s="289">
        <v>45248</v>
      </c>
      <c r="CI194" s="275" t="s">
        <v>21</v>
      </c>
      <c r="CJ194" s="87"/>
      <c r="CK194" s="87"/>
      <c r="CL194" s="87"/>
      <c r="CM194" s="87"/>
      <c r="CN194" s="87"/>
      <c r="CO194" s="87"/>
      <c r="CP194" s="87"/>
      <c r="CQ194" s="87"/>
      <c r="CR194" s="87"/>
      <c r="CS194" s="87"/>
      <c r="CT194" s="87"/>
      <c r="CU194" s="87"/>
      <c r="CV194" s="87"/>
      <c r="CW194" s="87"/>
      <c r="CX194" s="87"/>
      <c r="CY194" s="87"/>
      <c r="CZ194" s="87"/>
      <c r="DA194" s="87"/>
      <c r="DB194" s="87"/>
      <c r="DC194" s="87"/>
      <c r="DD194" s="87"/>
      <c r="DE194" s="87"/>
      <c r="DF194" s="87"/>
      <c r="DG194" s="87"/>
      <c r="DH194" s="87"/>
      <c r="DI194" s="87"/>
      <c r="DJ194" s="87"/>
      <c r="DK194" s="87"/>
      <c r="DL194" s="87"/>
      <c r="DM194" s="87"/>
      <c r="DN194" s="87"/>
      <c r="DO194" s="87"/>
      <c r="DP194" s="87"/>
      <c r="DQ194" s="87"/>
      <c r="DR194" s="87"/>
      <c r="DS194" s="87"/>
      <c r="DT194" s="87"/>
      <c r="DU194" s="87"/>
      <c r="DV194" s="87"/>
      <c r="DW194" s="87"/>
      <c r="DX194" s="87"/>
      <c r="DY194" s="87"/>
      <c r="DZ194" s="87"/>
      <c r="EA194" s="87"/>
      <c r="EB194" s="87"/>
      <c r="EC194" s="87"/>
      <c r="ED194" s="87"/>
      <c r="EE194" s="87"/>
      <c r="EF194" s="87"/>
      <c r="EG194" s="87"/>
      <c r="EH194" s="87"/>
      <c r="EI194" s="87"/>
      <c r="EJ194" s="87"/>
      <c r="EK194" s="87"/>
      <c r="EL194" s="87"/>
      <c r="EM194" s="87"/>
      <c r="EN194" s="87"/>
      <c r="EO194" s="87"/>
      <c r="EP194" s="87"/>
      <c r="EQ194" s="87"/>
      <c r="ER194" s="87"/>
      <c r="ES194" s="87"/>
      <c r="ET194" s="87"/>
      <c r="EU194" s="87"/>
      <c r="EV194" s="87"/>
      <c r="EW194" s="87"/>
      <c r="EX194" s="87"/>
      <c r="EY194" s="87"/>
      <c r="EZ194" s="87"/>
      <c r="FA194" s="87"/>
      <c r="FB194" s="87"/>
      <c r="FC194" s="87"/>
      <c r="FD194" s="87"/>
      <c r="FE194" s="87"/>
      <c r="FF194" s="87"/>
      <c r="FG194" s="87"/>
      <c r="FH194" s="87"/>
      <c r="FI194" s="87"/>
      <c r="FJ194" s="87"/>
      <c r="FK194" s="87"/>
      <c r="FL194" s="87"/>
      <c r="FM194" s="87"/>
    </row>
    <row r="195" spans="1:169" ht="27.75" customHeight="1">
      <c r="A195" s="39">
        <v>193</v>
      </c>
      <c r="B195" s="7" t="s">
        <v>2120</v>
      </c>
      <c r="C195" s="40" t="s">
        <v>2121</v>
      </c>
      <c r="D195" s="13">
        <v>2023</v>
      </c>
      <c r="E195" s="1">
        <v>91925</v>
      </c>
      <c r="F195" s="13" t="s">
        <v>404</v>
      </c>
      <c r="G195" s="1" t="s">
        <v>2122</v>
      </c>
      <c r="H195" s="31" t="s">
        <v>2123</v>
      </c>
      <c r="I195" s="99" t="s">
        <v>59</v>
      </c>
      <c r="J195" s="7" t="s">
        <v>407</v>
      </c>
      <c r="K195" s="95" t="s">
        <v>60</v>
      </c>
      <c r="L195" s="1" t="s">
        <v>2094</v>
      </c>
      <c r="M195" s="1" t="s">
        <v>2124</v>
      </c>
      <c r="N195" s="1" t="s">
        <v>543</v>
      </c>
      <c r="O195" s="1">
        <v>2198</v>
      </c>
      <c r="P195" s="1" t="s">
        <v>61</v>
      </c>
      <c r="Q195" s="1">
        <v>57</v>
      </c>
      <c r="R195" s="30" t="s">
        <v>395</v>
      </c>
      <c r="S195" s="30">
        <v>1019113136</v>
      </c>
      <c r="T195" s="30">
        <v>9</v>
      </c>
      <c r="U195" s="248" t="s">
        <v>598</v>
      </c>
      <c r="V195" s="40">
        <v>27</v>
      </c>
      <c r="W195" s="1" t="s">
        <v>62</v>
      </c>
      <c r="X195" s="1" t="s">
        <v>396</v>
      </c>
      <c r="Y195" s="30" t="s">
        <v>599</v>
      </c>
      <c r="Z195" s="30">
        <v>3125721903</v>
      </c>
      <c r="AA195" s="30" t="s">
        <v>164</v>
      </c>
      <c r="AB195" s="30" t="s">
        <v>411</v>
      </c>
      <c r="AC195" s="30" t="s">
        <v>399</v>
      </c>
      <c r="AD195" s="42" t="s">
        <v>122</v>
      </c>
      <c r="AE195" s="188">
        <v>3.10479940000093E+16</v>
      </c>
      <c r="AF195" s="43">
        <v>45443</v>
      </c>
      <c r="AG195" s="4">
        <v>1</v>
      </c>
      <c r="AH195" s="193">
        <v>12408000</v>
      </c>
      <c r="AI195" s="193">
        <f t="shared" si="27"/>
        <v>3102000</v>
      </c>
      <c r="AJ195" s="193">
        <f t="shared" si="26"/>
        <v>103400</v>
      </c>
      <c r="AK195" s="45">
        <v>45125</v>
      </c>
      <c r="AL195" s="45">
        <v>45126</v>
      </c>
      <c r="AM195" s="25">
        <v>45248</v>
      </c>
      <c r="AN195" s="4">
        <v>4</v>
      </c>
      <c r="AO195" s="1">
        <v>120</v>
      </c>
      <c r="AP195" s="46">
        <v>488</v>
      </c>
      <c r="AQ195" s="45">
        <v>45125</v>
      </c>
      <c r="AR195" s="193">
        <v>12408000</v>
      </c>
      <c r="AS195" s="46">
        <v>681</v>
      </c>
      <c r="AT195" s="45">
        <v>45126</v>
      </c>
      <c r="AU195" s="193">
        <v>12408000</v>
      </c>
      <c r="AV195" s="49">
        <v>1</v>
      </c>
      <c r="AW195" s="49">
        <v>61</v>
      </c>
      <c r="AX195" s="113">
        <v>45309</v>
      </c>
      <c r="AY195" s="50"/>
      <c r="AZ195" s="50"/>
      <c r="BA195" s="50"/>
      <c r="BB195" s="51"/>
      <c r="BC195" s="51"/>
      <c r="BD195" s="51"/>
      <c r="BE195" s="51"/>
      <c r="BF195" s="51"/>
      <c r="BG195" s="51"/>
      <c r="BH195" s="51"/>
      <c r="BI195" s="51"/>
      <c r="BJ195" s="51"/>
      <c r="BK195" s="51"/>
      <c r="BL195" s="447">
        <v>12408000</v>
      </c>
      <c r="BM195" s="49"/>
      <c r="BN195" s="49"/>
      <c r="BO195" s="49"/>
      <c r="BP195" s="49"/>
      <c r="BQ195" s="52" t="s">
        <v>15</v>
      </c>
      <c r="BR195" s="52" t="s">
        <v>15</v>
      </c>
      <c r="BS195" s="50"/>
      <c r="BT195" s="50"/>
      <c r="BU195" s="1" t="s">
        <v>2106</v>
      </c>
      <c r="BV195" s="46" t="s">
        <v>2114</v>
      </c>
      <c r="BW195" s="4"/>
      <c r="BX195" s="4"/>
      <c r="BY195" s="4"/>
      <c r="BZ195" s="4"/>
      <c r="CA195" s="4"/>
      <c r="CB195" s="4"/>
      <c r="CC195" s="4"/>
      <c r="CD195" s="1">
        <v>1</v>
      </c>
      <c r="CE195" s="1">
        <v>1</v>
      </c>
      <c r="CF195" s="18" t="s">
        <v>1804</v>
      </c>
      <c r="CG195" s="18" t="s">
        <v>23</v>
      </c>
      <c r="CH195" s="289">
        <v>45309</v>
      </c>
      <c r="CI195" s="275" t="s">
        <v>21</v>
      </c>
      <c r="CJ195" s="87"/>
      <c r="CK195" s="87"/>
      <c r="CL195" s="87"/>
      <c r="CM195" s="87"/>
      <c r="CN195" s="87"/>
      <c r="CO195" s="87"/>
      <c r="CP195" s="87"/>
      <c r="CQ195" s="87"/>
      <c r="CR195" s="87"/>
      <c r="CS195" s="87"/>
      <c r="CT195" s="87"/>
      <c r="CU195" s="87"/>
      <c r="CV195" s="87"/>
      <c r="CW195" s="87"/>
      <c r="CX195" s="87"/>
      <c r="CY195" s="87"/>
      <c r="CZ195" s="87"/>
      <c r="DA195" s="87"/>
      <c r="DB195" s="87"/>
      <c r="DC195" s="87"/>
      <c r="DD195" s="87"/>
      <c r="DE195" s="87"/>
      <c r="DF195" s="87"/>
      <c r="DG195" s="87"/>
      <c r="DH195" s="87"/>
      <c r="DI195" s="87"/>
      <c r="DJ195" s="87"/>
      <c r="DK195" s="87"/>
      <c r="DL195" s="87"/>
      <c r="DM195" s="87"/>
      <c r="DN195" s="87"/>
      <c r="DO195" s="87"/>
      <c r="DP195" s="87"/>
      <c r="DQ195" s="87"/>
      <c r="DR195" s="87"/>
      <c r="DS195" s="87"/>
      <c r="DT195" s="87"/>
      <c r="DU195" s="87"/>
      <c r="DV195" s="87"/>
      <c r="DW195" s="87"/>
      <c r="DX195" s="87"/>
      <c r="DY195" s="87"/>
      <c r="DZ195" s="87"/>
      <c r="EA195" s="87"/>
      <c r="EB195" s="87"/>
      <c r="EC195" s="87"/>
      <c r="ED195" s="87"/>
      <c r="EE195" s="87"/>
      <c r="EF195" s="87"/>
      <c r="EG195" s="87"/>
      <c r="EH195" s="87"/>
      <c r="EI195" s="87"/>
      <c r="EJ195" s="87"/>
      <c r="EK195" s="87"/>
      <c r="EL195" s="87"/>
      <c r="EM195" s="87"/>
      <c r="EN195" s="87"/>
      <c r="EO195" s="87"/>
      <c r="EP195" s="87"/>
      <c r="EQ195" s="87"/>
      <c r="ER195" s="87"/>
      <c r="ES195" s="87"/>
      <c r="ET195" s="87"/>
      <c r="EU195" s="87"/>
      <c r="EV195" s="87"/>
      <c r="EW195" s="87"/>
      <c r="EX195" s="87"/>
      <c r="EY195" s="87"/>
      <c r="EZ195" s="87"/>
      <c r="FA195" s="87"/>
      <c r="FB195" s="87"/>
      <c r="FC195" s="87"/>
      <c r="FD195" s="87"/>
      <c r="FE195" s="87"/>
      <c r="FF195" s="87"/>
      <c r="FG195" s="87"/>
      <c r="FH195" s="87"/>
      <c r="FI195" s="87"/>
      <c r="FJ195" s="87"/>
      <c r="FK195" s="87"/>
      <c r="FL195" s="87"/>
      <c r="FM195" s="87"/>
    </row>
    <row r="196" spans="1:169" ht="27.75" customHeight="1">
      <c r="A196" s="39">
        <v>194</v>
      </c>
      <c r="B196" s="7" t="s">
        <v>2120</v>
      </c>
      <c r="C196" s="40" t="s">
        <v>2125</v>
      </c>
      <c r="D196" s="13">
        <v>2023</v>
      </c>
      <c r="E196" s="1">
        <v>91915</v>
      </c>
      <c r="F196" s="13" t="s">
        <v>404</v>
      </c>
      <c r="G196" s="1" t="s">
        <v>2126</v>
      </c>
      <c r="H196" s="31" t="s">
        <v>2127</v>
      </c>
      <c r="I196" s="99" t="s">
        <v>59</v>
      </c>
      <c r="J196" s="7" t="s">
        <v>407</v>
      </c>
      <c r="K196" s="95" t="s">
        <v>60</v>
      </c>
      <c r="L196" s="1" t="s">
        <v>2094</v>
      </c>
      <c r="M196" s="1" t="s">
        <v>2128</v>
      </c>
      <c r="N196" s="1" t="s">
        <v>543</v>
      </c>
      <c r="O196" s="1">
        <v>2198</v>
      </c>
      <c r="P196" s="1" t="s">
        <v>61</v>
      </c>
      <c r="Q196" s="1">
        <v>57</v>
      </c>
      <c r="R196" s="30" t="s">
        <v>395</v>
      </c>
      <c r="S196" s="30">
        <v>52352104</v>
      </c>
      <c r="T196" s="30">
        <v>7</v>
      </c>
      <c r="U196" s="249" t="s">
        <v>171</v>
      </c>
      <c r="V196" s="30">
        <v>44</v>
      </c>
      <c r="W196" s="1" t="s">
        <v>62</v>
      </c>
      <c r="X196" s="1" t="s">
        <v>396</v>
      </c>
      <c r="Y196" s="30" t="s">
        <v>172</v>
      </c>
      <c r="Z196" s="30">
        <v>3132719354</v>
      </c>
      <c r="AA196" s="30" t="s">
        <v>173</v>
      </c>
      <c r="AB196" s="30" t="s">
        <v>411</v>
      </c>
      <c r="AC196" s="30" t="s">
        <v>412</v>
      </c>
      <c r="AD196" s="42" t="s">
        <v>122</v>
      </c>
      <c r="AE196" s="42" t="s">
        <v>2129</v>
      </c>
      <c r="AF196" s="43">
        <v>45437</v>
      </c>
      <c r="AG196" s="4">
        <v>1</v>
      </c>
      <c r="AH196" s="193">
        <v>18000000</v>
      </c>
      <c r="AI196" s="193">
        <f t="shared" si="27"/>
        <v>4500000</v>
      </c>
      <c r="AJ196" s="193">
        <f t="shared" si="26"/>
        <v>150000</v>
      </c>
      <c r="AK196" s="45">
        <v>45125</v>
      </c>
      <c r="AL196" s="45">
        <v>45126</v>
      </c>
      <c r="AM196" s="25">
        <v>45248</v>
      </c>
      <c r="AN196" s="4">
        <v>4</v>
      </c>
      <c r="AO196" s="1">
        <v>120</v>
      </c>
      <c r="AP196" s="46">
        <v>489</v>
      </c>
      <c r="AQ196" s="45">
        <v>45125</v>
      </c>
      <c r="AR196" s="193">
        <v>18000000</v>
      </c>
      <c r="AS196" s="46">
        <v>682</v>
      </c>
      <c r="AT196" s="45">
        <v>45126</v>
      </c>
      <c r="AU196" s="193">
        <v>18000000</v>
      </c>
      <c r="AV196" s="49">
        <v>1</v>
      </c>
      <c r="AW196" s="49">
        <v>61</v>
      </c>
      <c r="AX196" s="113">
        <v>45309</v>
      </c>
      <c r="AY196" s="50"/>
      <c r="AZ196" s="50"/>
      <c r="BA196" s="50"/>
      <c r="BB196" s="51"/>
      <c r="BC196" s="51"/>
      <c r="BD196" s="51"/>
      <c r="BE196" s="51"/>
      <c r="BF196" s="51"/>
      <c r="BG196" s="51"/>
      <c r="BH196" s="51"/>
      <c r="BI196" s="51"/>
      <c r="BJ196" s="51"/>
      <c r="BK196" s="51"/>
      <c r="BL196" s="447">
        <v>18000000</v>
      </c>
      <c r="BM196" s="49"/>
      <c r="BN196" s="49"/>
      <c r="BO196" s="49"/>
      <c r="BP196" s="49"/>
      <c r="BQ196" s="52" t="s">
        <v>15</v>
      </c>
      <c r="BR196" s="52" t="s">
        <v>15</v>
      </c>
      <c r="BS196" s="50"/>
      <c r="BT196" s="50"/>
      <c r="BU196" s="356" t="s">
        <v>2130</v>
      </c>
      <c r="BV196" s="46" t="s">
        <v>2114</v>
      </c>
      <c r="BW196" s="4"/>
      <c r="BX196" s="4"/>
      <c r="BY196" s="4"/>
      <c r="BZ196" s="4"/>
      <c r="CA196" s="4"/>
      <c r="CB196" s="4"/>
      <c r="CC196" s="4"/>
      <c r="CD196" s="1">
        <v>1</v>
      </c>
      <c r="CE196" s="1">
        <v>1</v>
      </c>
      <c r="CF196" s="18" t="s">
        <v>1804</v>
      </c>
      <c r="CG196" s="18" t="s">
        <v>23</v>
      </c>
      <c r="CH196" s="289">
        <v>45309</v>
      </c>
      <c r="CI196" s="275" t="s">
        <v>21</v>
      </c>
      <c r="CJ196" s="87"/>
      <c r="CK196" s="87"/>
      <c r="CL196" s="87"/>
      <c r="CM196" s="87"/>
      <c r="CN196" s="87"/>
      <c r="CO196" s="87"/>
      <c r="CP196" s="87"/>
      <c r="CQ196" s="87"/>
      <c r="CR196" s="87"/>
      <c r="CS196" s="87"/>
      <c r="CT196" s="87"/>
      <c r="CU196" s="87"/>
      <c r="CV196" s="87"/>
      <c r="CW196" s="87"/>
      <c r="CX196" s="87"/>
      <c r="CY196" s="87"/>
      <c r="CZ196" s="87"/>
      <c r="DA196" s="87"/>
      <c r="DB196" s="87"/>
      <c r="DC196" s="87"/>
      <c r="DD196" s="87"/>
      <c r="DE196" s="87"/>
      <c r="DF196" s="87"/>
      <c r="DG196" s="87"/>
      <c r="DH196" s="87"/>
      <c r="DI196" s="87"/>
      <c r="DJ196" s="87"/>
      <c r="DK196" s="87"/>
      <c r="DL196" s="87"/>
      <c r="DM196" s="87"/>
      <c r="DN196" s="87"/>
      <c r="DO196" s="87"/>
      <c r="DP196" s="87"/>
      <c r="DQ196" s="87"/>
      <c r="DR196" s="87"/>
      <c r="DS196" s="87"/>
      <c r="DT196" s="87"/>
      <c r="DU196" s="87"/>
      <c r="DV196" s="87"/>
      <c r="DW196" s="87"/>
      <c r="DX196" s="87"/>
      <c r="DY196" s="87"/>
      <c r="DZ196" s="87"/>
      <c r="EA196" s="87"/>
      <c r="EB196" s="87"/>
      <c r="EC196" s="87"/>
      <c r="ED196" s="87"/>
      <c r="EE196" s="87"/>
      <c r="EF196" s="87"/>
      <c r="EG196" s="87"/>
      <c r="EH196" s="87"/>
      <c r="EI196" s="87"/>
      <c r="EJ196" s="87"/>
      <c r="EK196" s="87"/>
      <c r="EL196" s="87"/>
      <c r="EM196" s="87"/>
      <c r="EN196" s="87"/>
      <c r="EO196" s="87"/>
      <c r="EP196" s="87"/>
      <c r="EQ196" s="87"/>
      <c r="ER196" s="87"/>
      <c r="ES196" s="87"/>
      <c r="ET196" s="87"/>
      <c r="EU196" s="87"/>
      <c r="EV196" s="87"/>
      <c r="EW196" s="87"/>
      <c r="EX196" s="87"/>
      <c r="EY196" s="87"/>
      <c r="EZ196" s="87"/>
      <c r="FA196" s="87"/>
      <c r="FB196" s="87"/>
      <c r="FC196" s="87"/>
      <c r="FD196" s="87"/>
      <c r="FE196" s="87"/>
      <c r="FF196" s="87"/>
      <c r="FG196" s="87"/>
      <c r="FH196" s="87"/>
      <c r="FI196" s="87"/>
      <c r="FJ196" s="87"/>
      <c r="FK196" s="87"/>
      <c r="FL196" s="87"/>
      <c r="FM196" s="87"/>
    </row>
    <row r="197" spans="1:169" ht="27.75" customHeight="1">
      <c r="A197" s="39">
        <v>195</v>
      </c>
      <c r="B197" s="7" t="s">
        <v>2120</v>
      </c>
      <c r="C197" s="40" t="s">
        <v>2131</v>
      </c>
      <c r="D197" s="13">
        <v>2023</v>
      </c>
      <c r="E197" s="1">
        <v>91928</v>
      </c>
      <c r="F197" s="13" t="s">
        <v>404</v>
      </c>
      <c r="G197" s="1" t="s">
        <v>2132</v>
      </c>
      <c r="H197" s="31" t="s">
        <v>2133</v>
      </c>
      <c r="I197" s="99" t="s">
        <v>59</v>
      </c>
      <c r="J197" s="100" t="s">
        <v>392</v>
      </c>
      <c r="K197" s="95" t="s">
        <v>60</v>
      </c>
      <c r="L197" s="1" t="s">
        <v>2094</v>
      </c>
      <c r="M197" s="1" t="s">
        <v>2134</v>
      </c>
      <c r="N197" s="1" t="s">
        <v>543</v>
      </c>
      <c r="O197" s="1">
        <v>2198</v>
      </c>
      <c r="P197" s="1" t="s">
        <v>61</v>
      </c>
      <c r="Q197" s="1">
        <v>57</v>
      </c>
      <c r="R197" s="30" t="s">
        <v>395</v>
      </c>
      <c r="S197" s="30">
        <v>1047420793</v>
      </c>
      <c r="T197" s="30">
        <v>6</v>
      </c>
      <c r="U197" s="249" t="s">
        <v>478</v>
      </c>
      <c r="V197" s="30">
        <v>33</v>
      </c>
      <c r="W197" s="1" t="s">
        <v>62</v>
      </c>
      <c r="X197" s="1" t="s">
        <v>431</v>
      </c>
      <c r="Y197" s="30" t="s">
        <v>2135</v>
      </c>
      <c r="Z197" s="30">
        <v>3158596678</v>
      </c>
      <c r="AA197" s="31" t="s">
        <v>2136</v>
      </c>
      <c r="AB197" s="30" t="s">
        <v>398</v>
      </c>
      <c r="AC197" s="30" t="s">
        <v>399</v>
      </c>
      <c r="AD197" s="42" t="s">
        <v>76</v>
      </c>
      <c r="AE197" s="42" t="s">
        <v>2137</v>
      </c>
      <c r="AF197" s="43">
        <v>45445</v>
      </c>
      <c r="AG197" s="4">
        <v>1</v>
      </c>
      <c r="AH197" s="193">
        <v>22800000</v>
      </c>
      <c r="AI197" s="193">
        <f t="shared" si="27"/>
        <v>5700000</v>
      </c>
      <c r="AJ197" s="193">
        <f t="shared" si="26"/>
        <v>190000</v>
      </c>
      <c r="AK197" s="45">
        <v>45125</v>
      </c>
      <c r="AL197" s="45">
        <v>45126</v>
      </c>
      <c r="AM197" s="25">
        <v>45248</v>
      </c>
      <c r="AN197" s="4">
        <v>4</v>
      </c>
      <c r="AO197" s="1">
        <v>120</v>
      </c>
      <c r="AP197" s="46">
        <v>490</v>
      </c>
      <c r="AQ197" s="45">
        <v>45125</v>
      </c>
      <c r="AR197" s="193">
        <v>22800000</v>
      </c>
      <c r="AS197" s="225">
        <v>684</v>
      </c>
      <c r="AT197" s="25">
        <v>45126</v>
      </c>
      <c r="AU197" s="212">
        <v>22800000</v>
      </c>
      <c r="AV197" s="49">
        <v>1</v>
      </c>
      <c r="AW197" s="49">
        <v>61</v>
      </c>
      <c r="AX197" s="113">
        <v>45309</v>
      </c>
      <c r="AY197" s="50"/>
      <c r="AZ197" s="50"/>
      <c r="BA197" s="50"/>
      <c r="BB197" s="51"/>
      <c r="BC197" s="51"/>
      <c r="BD197" s="51"/>
      <c r="BE197" s="51"/>
      <c r="BF197" s="51"/>
      <c r="BG197" s="51"/>
      <c r="BH197" s="51"/>
      <c r="BI197" s="51"/>
      <c r="BJ197" s="51"/>
      <c r="BK197" s="51"/>
      <c r="BL197" s="447">
        <v>22800000</v>
      </c>
      <c r="BM197" s="49"/>
      <c r="BN197" s="49"/>
      <c r="BO197" s="49"/>
      <c r="BP197" s="49"/>
      <c r="BQ197" s="52" t="s">
        <v>15</v>
      </c>
      <c r="BR197" s="52" t="s">
        <v>15</v>
      </c>
      <c r="BS197" s="50"/>
      <c r="BT197" s="50"/>
      <c r="BU197" s="1" t="s">
        <v>2100</v>
      </c>
      <c r="BV197" s="46" t="s">
        <v>2138</v>
      </c>
      <c r="BW197" s="4"/>
      <c r="BX197" s="4"/>
      <c r="BY197" s="4"/>
      <c r="BZ197" s="4"/>
      <c r="CA197" s="4"/>
      <c r="CB197" s="4"/>
      <c r="CC197" s="4"/>
      <c r="CD197" s="1">
        <v>1</v>
      </c>
      <c r="CE197" s="1">
        <v>1</v>
      </c>
      <c r="CF197" s="18" t="s">
        <v>1804</v>
      </c>
      <c r="CG197" s="18" t="s">
        <v>23</v>
      </c>
      <c r="CH197" s="289">
        <v>45309</v>
      </c>
      <c r="CI197" s="275" t="s">
        <v>21</v>
      </c>
      <c r="CJ197" s="112"/>
      <c r="CK197" s="112"/>
      <c r="CL197" s="112"/>
      <c r="CM197" s="112"/>
      <c r="CN197" s="112"/>
      <c r="CO197" s="112"/>
      <c r="CP197" s="112"/>
      <c r="CQ197" s="112"/>
      <c r="CR197" s="112"/>
      <c r="CS197" s="112"/>
      <c r="CT197" s="112"/>
      <c r="CU197" s="112"/>
      <c r="CV197" s="112"/>
      <c r="CW197" s="112"/>
      <c r="CX197" s="112"/>
      <c r="CY197" s="112"/>
      <c r="CZ197" s="112"/>
      <c r="DA197" s="112"/>
      <c r="DB197" s="112"/>
      <c r="DC197" s="112"/>
      <c r="DD197" s="112"/>
      <c r="DE197" s="112"/>
      <c r="DF197" s="112"/>
      <c r="DG197" s="112"/>
      <c r="DH197" s="112"/>
      <c r="DI197" s="112"/>
      <c r="DJ197" s="112"/>
      <c r="DK197" s="112"/>
      <c r="DL197" s="112"/>
      <c r="DM197" s="112"/>
      <c r="DN197" s="112"/>
      <c r="DO197" s="112"/>
      <c r="DP197" s="112"/>
      <c r="DQ197" s="112"/>
      <c r="DR197" s="112"/>
      <c r="DS197" s="112"/>
      <c r="DT197" s="112"/>
      <c r="DU197" s="112"/>
      <c r="DV197" s="112"/>
      <c r="DW197" s="112"/>
      <c r="DX197" s="112"/>
      <c r="DY197" s="112"/>
      <c r="DZ197" s="112"/>
      <c r="EA197" s="112"/>
      <c r="EB197" s="112"/>
      <c r="EC197" s="112"/>
      <c r="ED197" s="112"/>
      <c r="EE197" s="112"/>
      <c r="EF197" s="112"/>
      <c r="EG197" s="112"/>
      <c r="EH197" s="112"/>
      <c r="EI197" s="112"/>
      <c r="EJ197" s="112"/>
      <c r="EK197" s="112"/>
      <c r="EL197" s="112"/>
      <c r="EM197" s="112"/>
      <c r="EN197" s="112"/>
      <c r="EO197" s="112"/>
      <c r="EP197" s="112"/>
      <c r="EQ197" s="112"/>
      <c r="ER197" s="112"/>
      <c r="ES197" s="112"/>
      <c r="ET197" s="112"/>
      <c r="EU197" s="112"/>
      <c r="EV197" s="112"/>
      <c r="EW197" s="112"/>
      <c r="EX197" s="112"/>
      <c r="EY197" s="112"/>
      <c r="EZ197" s="112"/>
      <c r="FA197" s="112"/>
      <c r="FB197" s="112"/>
      <c r="FC197" s="112"/>
      <c r="FD197" s="112"/>
      <c r="FE197" s="112"/>
      <c r="FF197" s="112"/>
      <c r="FG197" s="112"/>
      <c r="FH197" s="112"/>
      <c r="FI197" s="112"/>
      <c r="FJ197" s="112"/>
      <c r="FK197" s="112"/>
      <c r="FL197" s="112"/>
      <c r="FM197" s="112"/>
    </row>
    <row r="198" spans="1:169" ht="21.75" customHeight="1">
      <c r="A198" s="297">
        <v>196</v>
      </c>
      <c r="B198" s="7" t="s">
        <v>1887</v>
      </c>
      <c r="C198" s="40" t="s">
        <v>2139</v>
      </c>
      <c r="D198" s="13">
        <v>2023</v>
      </c>
      <c r="E198" s="1">
        <v>92457</v>
      </c>
      <c r="F198" s="13" t="s">
        <v>404</v>
      </c>
      <c r="G198" s="1" t="s">
        <v>2140</v>
      </c>
      <c r="H198" s="31" t="s">
        <v>2141</v>
      </c>
      <c r="I198" s="99" t="s">
        <v>59</v>
      </c>
      <c r="J198" s="7" t="s">
        <v>407</v>
      </c>
      <c r="K198" s="95" t="s">
        <v>60</v>
      </c>
      <c r="L198" s="1" t="s">
        <v>2142</v>
      </c>
      <c r="M198" s="1" t="s">
        <v>2143</v>
      </c>
      <c r="N198" s="1" t="s">
        <v>543</v>
      </c>
      <c r="O198" s="1">
        <v>2198</v>
      </c>
      <c r="P198" s="1" t="s">
        <v>61</v>
      </c>
      <c r="Q198" s="1">
        <v>57</v>
      </c>
      <c r="R198" s="30" t="s">
        <v>395</v>
      </c>
      <c r="S198" s="30">
        <v>79488817</v>
      </c>
      <c r="T198" s="30">
        <v>2</v>
      </c>
      <c r="U198" s="249" t="s">
        <v>720</v>
      </c>
      <c r="V198" s="30">
        <v>53</v>
      </c>
      <c r="W198" s="1" t="s">
        <v>62</v>
      </c>
      <c r="X198" s="1" t="s">
        <v>431</v>
      </c>
      <c r="Y198" s="30" t="s">
        <v>721</v>
      </c>
      <c r="Z198" s="30">
        <v>3202716325</v>
      </c>
      <c r="AA198" s="30" t="s">
        <v>722</v>
      </c>
      <c r="AB198" s="30" t="s">
        <v>561</v>
      </c>
      <c r="AC198" s="30" t="s">
        <v>433</v>
      </c>
      <c r="AD198" s="42" t="s">
        <v>2144</v>
      </c>
      <c r="AE198" s="42" t="s">
        <v>2145</v>
      </c>
      <c r="AF198" s="43">
        <v>45463</v>
      </c>
      <c r="AG198" s="4">
        <v>5</v>
      </c>
      <c r="AH198" s="193">
        <v>15510000</v>
      </c>
      <c r="AI198" s="193">
        <f>AH198/5</f>
        <v>3102000</v>
      </c>
      <c r="AJ198" s="193">
        <f t="shared" si="26"/>
        <v>103400</v>
      </c>
      <c r="AK198" s="45">
        <v>45126</v>
      </c>
      <c r="AL198" s="25">
        <v>45128</v>
      </c>
      <c r="AM198" s="25">
        <v>45280</v>
      </c>
      <c r="AN198" s="4">
        <v>5</v>
      </c>
      <c r="AO198" s="1">
        <v>150</v>
      </c>
      <c r="AP198" s="46">
        <v>498</v>
      </c>
      <c r="AQ198" s="45">
        <v>45126</v>
      </c>
      <c r="AR198" s="193">
        <v>15510000</v>
      </c>
      <c r="AS198" s="225">
        <v>688</v>
      </c>
      <c r="AT198" s="25">
        <v>45128</v>
      </c>
      <c r="AU198" s="212">
        <v>15510000</v>
      </c>
      <c r="AV198" s="49">
        <v>1</v>
      </c>
      <c r="AW198" s="49">
        <v>75</v>
      </c>
      <c r="AX198" s="113">
        <v>45356</v>
      </c>
      <c r="AY198" s="50"/>
      <c r="AZ198" s="50"/>
      <c r="BA198" s="50"/>
      <c r="BB198" s="51">
        <v>1</v>
      </c>
      <c r="BC198" s="300">
        <v>7755000</v>
      </c>
      <c r="BD198" s="242">
        <v>45280</v>
      </c>
      <c r="BE198" s="51"/>
      <c r="BF198" s="51"/>
      <c r="BG198" s="51"/>
      <c r="BH198" s="51"/>
      <c r="BI198" s="51"/>
      <c r="BJ198" s="51"/>
      <c r="BK198" s="51"/>
      <c r="BL198" s="447">
        <v>15510000</v>
      </c>
      <c r="BM198" s="49"/>
      <c r="BN198" s="49"/>
      <c r="BO198" s="49"/>
      <c r="BP198" s="49"/>
      <c r="BQ198" s="52" t="s">
        <v>15</v>
      </c>
      <c r="BR198" s="52" t="s">
        <v>15</v>
      </c>
      <c r="BS198" s="50"/>
      <c r="BT198" s="50"/>
      <c r="BU198" s="385" t="s">
        <v>1921</v>
      </c>
      <c r="BV198" s="225">
        <v>20236520006493</v>
      </c>
      <c r="BW198" s="4"/>
      <c r="BX198" s="4"/>
      <c r="BY198" s="4"/>
      <c r="BZ198" s="4"/>
      <c r="CA198" s="4"/>
      <c r="CB198" s="4"/>
      <c r="CC198" s="4"/>
      <c r="CD198" s="1">
        <v>1</v>
      </c>
      <c r="CE198" s="1">
        <v>1</v>
      </c>
      <c r="CF198" s="18" t="s">
        <v>1804</v>
      </c>
      <c r="CG198" s="18" t="s">
        <v>23</v>
      </c>
      <c r="CH198" s="343">
        <f>AX198</f>
        <v>45356</v>
      </c>
      <c r="CI198" s="275" t="s">
        <v>2082</v>
      </c>
      <c r="CJ198" s="87"/>
      <c r="CK198" s="87"/>
      <c r="CL198" s="87"/>
      <c r="CM198" s="87"/>
      <c r="CN198" s="87"/>
      <c r="CO198" s="87"/>
      <c r="CP198" s="87"/>
      <c r="CQ198" s="87"/>
      <c r="CR198" s="87"/>
      <c r="CS198" s="87"/>
      <c r="CT198" s="87"/>
      <c r="CU198" s="87"/>
      <c r="CV198" s="87"/>
      <c r="CW198" s="87"/>
      <c r="CX198" s="87"/>
      <c r="CY198" s="87"/>
      <c r="CZ198" s="87"/>
      <c r="DA198" s="87"/>
      <c r="DB198" s="87"/>
      <c r="DC198" s="87"/>
      <c r="DD198" s="87"/>
      <c r="DE198" s="87"/>
      <c r="DF198" s="87"/>
      <c r="DG198" s="87"/>
      <c r="DH198" s="87"/>
      <c r="DI198" s="87"/>
      <c r="DJ198" s="87"/>
      <c r="DK198" s="87"/>
      <c r="DL198" s="87"/>
      <c r="DM198" s="87"/>
      <c r="DN198" s="87"/>
      <c r="DO198" s="87"/>
      <c r="DP198" s="87"/>
      <c r="DQ198" s="87"/>
      <c r="DR198" s="87"/>
      <c r="DS198" s="87"/>
      <c r="DT198" s="87"/>
      <c r="DU198" s="87"/>
      <c r="DV198" s="87"/>
      <c r="DW198" s="87"/>
      <c r="DX198" s="87"/>
      <c r="DY198" s="87"/>
      <c r="DZ198" s="87"/>
      <c r="EA198" s="87"/>
      <c r="EB198" s="87"/>
      <c r="EC198" s="87"/>
      <c r="ED198" s="87"/>
      <c r="EE198" s="87"/>
      <c r="EF198" s="87"/>
      <c r="EG198" s="87"/>
      <c r="EH198" s="87"/>
      <c r="EI198" s="87"/>
      <c r="EJ198" s="87"/>
      <c r="EK198" s="87"/>
      <c r="EL198" s="87"/>
      <c r="EM198" s="87"/>
      <c r="EN198" s="87"/>
      <c r="EO198" s="87"/>
      <c r="EP198" s="87"/>
      <c r="EQ198" s="87"/>
      <c r="ER198" s="87"/>
      <c r="ES198" s="87"/>
      <c r="ET198" s="87"/>
      <c r="EU198" s="87"/>
      <c r="EV198" s="87"/>
      <c r="EW198" s="87"/>
      <c r="EX198" s="87"/>
      <c r="EY198" s="87"/>
      <c r="EZ198" s="87"/>
      <c r="FA198" s="87"/>
      <c r="FB198" s="87"/>
      <c r="FC198" s="87"/>
      <c r="FD198" s="87"/>
      <c r="FE198" s="87"/>
      <c r="FF198" s="87"/>
      <c r="FG198" s="87"/>
      <c r="FH198" s="87"/>
      <c r="FI198" s="87"/>
      <c r="FJ198" s="87"/>
      <c r="FK198" s="87"/>
      <c r="FL198" s="87"/>
      <c r="FM198" s="87"/>
    </row>
    <row r="199" spans="1:169" ht="27.75" customHeight="1">
      <c r="A199" s="39">
        <v>197</v>
      </c>
      <c r="B199" s="7"/>
      <c r="C199" s="40" t="s">
        <v>2146</v>
      </c>
      <c r="D199" s="13">
        <v>2023</v>
      </c>
      <c r="E199" s="1">
        <v>92420</v>
      </c>
      <c r="F199" s="13" t="s">
        <v>404</v>
      </c>
      <c r="G199" s="1" t="s">
        <v>2147</v>
      </c>
      <c r="H199" s="31" t="s">
        <v>2148</v>
      </c>
      <c r="I199" s="99" t="s">
        <v>59</v>
      </c>
      <c r="J199" s="100" t="s">
        <v>392</v>
      </c>
      <c r="K199" s="95" t="s">
        <v>60</v>
      </c>
      <c r="L199" s="1" t="s">
        <v>2149</v>
      </c>
      <c r="M199" s="1" t="s">
        <v>2150</v>
      </c>
      <c r="N199" s="1" t="s">
        <v>2151</v>
      </c>
      <c r="O199" s="1">
        <v>2209</v>
      </c>
      <c r="P199" s="1" t="s">
        <v>61</v>
      </c>
      <c r="Q199" s="1">
        <v>34</v>
      </c>
      <c r="R199" s="30" t="s">
        <v>395</v>
      </c>
      <c r="S199" s="30">
        <v>1026583068</v>
      </c>
      <c r="T199" s="30">
        <v>7</v>
      </c>
      <c r="U199" s="249" t="s">
        <v>2152</v>
      </c>
      <c r="V199" s="40">
        <v>27</v>
      </c>
      <c r="W199" s="1" t="s">
        <v>62</v>
      </c>
      <c r="X199" s="1" t="s">
        <v>431</v>
      </c>
      <c r="Y199" s="30" t="s">
        <v>569</v>
      </c>
      <c r="Z199" s="30">
        <v>3123124788</v>
      </c>
      <c r="AA199" s="30" t="s">
        <v>209</v>
      </c>
      <c r="AB199" s="30" t="s">
        <v>398</v>
      </c>
      <c r="AC199" s="30" t="s">
        <v>433</v>
      </c>
      <c r="AD199" s="42" t="s">
        <v>976</v>
      </c>
      <c r="AE199" s="42" t="s">
        <v>2153</v>
      </c>
      <c r="AF199" s="43">
        <v>45473</v>
      </c>
      <c r="AG199" s="4">
        <v>3</v>
      </c>
      <c r="AH199" s="193">
        <v>24450000</v>
      </c>
      <c r="AI199" s="193">
        <f>AH199/5</f>
        <v>4890000</v>
      </c>
      <c r="AJ199" s="193">
        <f t="shared" si="26"/>
        <v>163000</v>
      </c>
      <c r="AK199" s="45">
        <v>45128</v>
      </c>
      <c r="AL199" s="25">
        <v>45131</v>
      </c>
      <c r="AM199" s="25">
        <v>45283</v>
      </c>
      <c r="AN199" s="4">
        <v>5</v>
      </c>
      <c r="AO199" s="1">
        <v>150</v>
      </c>
      <c r="AP199" s="46">
        <v>503</v>
      </c>
      <c r="AQ199" s="45">
        <v>45128</v>
      </c>
      <c r="AR199" s="193">
        <v>24450000</v>
      </c>
      <c r="AS199" s="225">
        <v>692</v>
      </c>
      <c r="AT199" s="25">
        <v>45131</v>
      </c>
      <c r="AU199" s="212">
        <v>24450000</v>
      </c>
      <c r="AV199" s="49"/>
      <c r="AW199" s="49"/>
      <c r="AX199" s="49"/>
      <c r="AY199" s="50"/>
      <c r="AZ199" s="50"/>
      <c r="BA199" s="50"/>
      <c r="BB199" s="51"/>
      <c r="BC199" s="51"/>
      <c r="BD199" s="51"/>
      <c r="BE199" s="51"/>
      <c r="BF199" s="51"/>
      <c r="BG199" s="51"/>
      <c r="BH199" s="51"/>
      <c r="BI199" s="51"/>
      <c r="BJ199" s="51"/>
      <c r="BK199" s="51"/>
      <c r="BL199" s="447">
        <v>24450000</v>
      </c>
      <c r="BM199" s="49"/>
      <c r="BN199" s="49"/>
      <c r="BO199" s="49"/>
      <c r="BP199" s="49"/>
      <c r="BQ199" s="52" t="s">
        <v>15</v>
      </c>
      <c r="BR199" s="52" t="s">
        <v>15</v>
      </c>
      <c r="BS199" s="50"/>
      <c r="BT199" s="50"/>
      <c r="BU199" s="1" t="s">
        <v>2154</v>
      </c>
      <c r="BV199" s="46" t="s">
        <v>2155</v>
      </c>
      <c r="BW199" s="4"/>
      <c r="BX199" s="4"/>
      <c r="BY199" s="4"/>
      <c r="BZ199" s="4"/>
      <c r="CA199" s="4"/>
      <c r="CB199" s="4"/>
      <c r="CC199" s="4"/>
      <c r="CD199" s="1">
        <v>1</v>
      </c>
      <c r="CE199" s="1">
        <v>1</v>
      </c>
      <c r="CF199" s="18" t="s">
        <v>1804</v>
      </c>
      <c r="CG199" s="18" t="s">
        <v>23</v>
      </c>
      <c r="CH199" s="289">
        <v>45286</v>
      </c>
      <c r="CI199" s="275" t="s">
        <v>21</v>
      </c>
    </row>
    <row r="200" spans="1:169" ht="21" customHeight="1">
      <c r="A200" s="39">
        <v>198</v>
      </c>
      <c r="B200" s="7" t="s">
        <v>2156</v>
      </c>
      <c r="C200" s="40" t="s">
        <v>2157</v>
      </c>
      <c r="D200" s="13">
        <v>2023</v>
      </c>
      <c r="E200" s="1">
        <v>89838</v>
      </c>
      <c r="F200" s="13" t="s">
        <v>404</v>
      </c>
      <c r="G200" s="1" t="s">
        <v>2158</v>
      </c>
      <c r="H200" s="31" t="s">
        <v>2159</v>
      </c>
      <c r="I200" s="99" t="s">
        <v>245</v>
      </c>
      <c r="J200" s="99" t="s">
        <v>245</v>
      </c>
      <c r="K200" s="2" t="s">
        <v>1388</v>
      </c>
      <c r="L200" s="1" t="s">
        <v>325</v>
      </c>
      <c r="M200" s="1" t="s">
        <v>2160</v>
      </c>
      <c r="N200" s="1" t="s">
        <v>1177</v>
      </c>
      <c r="O200" s="1">
        <v>2207</v>
      </c>
      <c r="P200" s="1" t="s">
        <v>61</v>
      </c>
      <c r="Q200" s="1">
        <v>33</v>
      </c>
      <c r="R200" s="30" t="s">
        <v>1390</v>
      </c>
      <c r="S200" s="30">
        <v>900961137</v>
      </c>
      <c r="T200" s="30">
        <v>8</v>
      </c>
      <c r="U200" s="249" t="s">
        <v>2161</v>
      </c>
      <c r="V200" s="30">
        <v>44</v>
      </c>
      <c r="W200" s="1" t="s">
        <v>1392</v>
      </c>
      <c r="X200" s="30" t="s">
        <v>325</v>
      </c>
      <c r="Y200" s="30" t="s">
        <v>2162</v>
      </c>
      <c r="Z200" s="30">
        <v>4929235</v>
      </c>
      <c r="AA200" s="31" t="s">
        <v>2163</v>
      </c>
      <c r="AB200" s="30" t="s">
        <v>325</v>
      </c>
      <c r="AC200" s="30" t="s">
        <v>325</v>
      </c>
      <c r="AD200" s="42" t="s">
        <v>939</v>
      </c>
      <c r="AE200" s="42" t="s">
        <v>2164</v>
      </c>
      <c r="AF200" s="43">
        <v>47063</v>
      </c>
      <c r="AG200" s="4" t="s">
        <v>325</v>
      </c>
      <c r="AH200" s="193">
        <v>166256261.41</v>
      </c>
      <c r="AI200" s="193">
        <f>AH200/105</f>
        <v>1583392.9658095238</v>
      </c>
      <c r="AJ200" s="193">
        <f t="shared" si="26"/>
        <v>52779.765526984127</v>
      </c>
      <c r="AK200" s="45">
        <v>45124</v>
      </c>
      <c r="AL200" s="25">
        <v>45160</v>
      </c>
      <c r="AM200" s="25">
        <v>45237</v>
      </c>
      <c r="AN200" s="4" t="s">
        <v>2165</v>
      </c>
      <c r="AO200" s="1">
        <v>105</v>
      </c>
      <c r="AP200" s="46">
        <v>485</v>
      </c>
      <c r="AQ200" s="45">
        <v>45118</v>
      </c>
      <c r="AR200" s="193">
        <v>172590423</v>
      </c>
      <c r="AS200" s="225">
        <v>697</v>
      </c>
      <c r="AT200" s="25">
        <v>45131</v>
      </c>
      <c r="AU200" s="212">
        <v>166256262</v>
      </c>
      <c r="AV200" s="49">
        <v>1</v>
      </c>
      <c r="AW200" s="49" t="s">
        <v>2166</v>
      </c>
      <c r="AX200" s="113">
        <v>45384</v>
      </c>
      <c r="AY200" s="50"/>
      <c r="AZ200" s="50"/>
      <c r="BA200" s="50"/>
      <c r="BB200" s="51"/>
      <c r="BC200" s="51"/>
      <c r="BD200" s="51"/>
      <c r="BE200" s="51"/>
      <c r="BF200" s="51"/>
      <c r="BG200" s="51"/>
      <c r="BH200" s="51"/>
      <c r="BI200" s="51"/>
      <c r="BJ200" s="51"/>
      <c r="BK200" s="51"/>
      <c r="BL200" s="447">
        <v>166256261.41</v>
      </c>
      <c r="BM200" s="49">
        <v>1</v>
      </c>
      <c r="BN200" s="113">
        <v>45295</v>
      </c>
      <c r="BO200" s="49"/>
      <c r="BP200" s="49"/>
      <c r="BQ200" s="52" t="s">
        <v>15</v>
      </c>
      <c r="BR200" s="52" t="s">
        <v>15</v>
      </c>
      <c r="BS200" s="50"/>
      <c r="BT200" s="50"/>
      <c r="BU200" s="1" t="s">
        <v>2167</v>
      </c>
      <c r="BV200" s="46" t="s">
        <v>2168</v>
      </c>
      <c r="BW200" s="4"/>
      <c r="BX200" s="4"/>
      <c r="BY200" s="4"/>
      <c r="BZ200" s="4"/>
      <c r="CA200" s="4"/>
      <c r="CB200" s="4"/>
      <c r="CC200" s="4"/>
      <c r="CD200" s="1">
        <v>1</v>
      </c>
      <c r="CE200" s="1">
        <v>10</v>
      </c>
      <c r="CF200" s="18" t="s">
        <v>1804</v>
      </c>
      <c r="CG200" s="18" t="s">
        <v>23</v>
      </c>
      <c r="CH200" s="25">
        <v>45384</v>
      </c>
      <c r="CI200" s="275" t="s">
        <v>21</v>
      </c>
    </row>
    <row r="201" spans="1:169" ht="18.75" customHeight="1">
      <c r="A201" s="39">
        <v>199</v>
      </c>
      <c r="B201" s="7" t="s">
        <v>2042</v>
      </c>
      <c r="C201" s="40" t="s">
        <v>2169</v>
      </c>
      <c r="D201" s="13">
        <v>2023</v>
      </c>
      <c r="E201" s="1">
        <v>92375</v>
      </c>
      <c r="F201" s="13" t="s">
        <v>404</v>
      </c>
      <c r="G201" s="1" t="s">
        <v>2170</v>
      </c>
      <c r="H201" s="31" t="s">
        <v>2171</v>
      </c>
      <c r="I201" s="99" t="s">
        <v>2172</v>
      </c>
      <c r="J201" s="99" t="s">
        <v>392</v>
      </c>
      <c r="K201" s="99" t="s">
        <v>60</v>
      </c>
      <c r="L201" s="1" t="s">
        <v>1640</v>
      </c>
      <c r="M201" s="1" t="s">
        <v>2173</v>
      </c>
      <c r="N201" s="1" t="s">
        <v>2174</v>
      </c>
      <c r="O201" s="1">
        <v>2186</v>
      </c>
      <c r="P201" s="1" t="s">
        <v>61</v>
      </c>
      <c r="Q201" s="1">
        <v>57</v>
      </c>
      <c r="R201" s="30" t="s">
        <v>395</v>
      </c>
      <c r="S201" s="30">
        <v>26424812</v>
      </c>
      <c r="T201" s="30">
        <v>9</v>
      </c>
      <c r="U201" s="249" t="s">
        <v>2175</v>
      </c>
      <c r="V201" s="30">
        <v>46</v>
      </c>
      <c r="W201" s="1" t="s">
        <v>62</v>
      </c>
      <c r="X201" s="1" t="s">
        <v>396</v>
      </c>
      <c r="Y201" s="30" t="s">
        <v>2176</v>
      </c>
      <c r="Z201" s="30">
        <v>3105691632</v>
      </c>
      <c r="AA201" s="31" t="s">
        <v>2177</v>
      </c>
      <c r="AB201" s="30" t="s">
        <v>411</v>
      </c>
      <c r="AC201" s="30" t="s">
        <v>562</v>
      </c>
      <c r="AD201" s="42" t="s">
        <v>69</v>
      </c>
      <c r="AE201" s="42" t="s">
        <v>2178</v>
      </c>
      <c r="AF201" s="43">
        <v>45473</v>
      </c>
      <c r="AG201" s="4">
        <v>1</v>
      </c>
      <c r="AH201" s="193">
        <v>34320000</v>
      </c>
      <c r="AI201" s="193">
        <f>AH201/157</f>
        <v>218598.72611464967</v>
      </c>
      <c r="AJ201" s="193">
        <f t="shared" si="26"/>
        <v>7286.624203821656</v>
      </c>
      <c r="AK201" s="45">
        <v>45128</v>
      </c>
      <c r="AL201" s="25">
        <v>45132</v>
      </c>
      <c r="AM201" s="25">
        <v>45291</v>
      </c>
      <c r="AN201" s="4" t="s">
        <v>2179</v>
      </c>
      <c r="AO201" s="1">
        <v>156</v>
      </c>
      <c r="AP201" s="46">
        <v>500</v>
      </c>
      <c r="AQ201" s="45">
        <v>45126</v>
      </c>
      <c r="AR201" s="193">
        <v>34540000</v>
      </c>
      <c r="AS201" s="225">
        <v>691</v>
      </c>
      <c r="AT201" s="25">
        <v>45131</v>
      </c>
      <c r="AU201" s="212">
        <v>34540000</v>
      </c>
      <c r="AV201" s="49"/>
      <c r="AW201" s="49"/>
      <c r="AX201" s="49"/>
      <c r="AY201" s="50"/>
      <c r="AZ201" s="50"/>
      <c r="BA201" s="50"/>
      <c r="BB201" s="51"/>
      <c r="BC201" s="51"/>
      <c r="BD201" s="51"/>
      <c r="BE201" s="51"/>
      <c r="BF201" s="51"/>
      <c r="BG201" s="51"/>
      <c r="BH201" s="51"/>
      <c r="BI201" s="51"/>
      <c r="BJ201" s="51"/>
      <c r="BK201" s="51"/>
      <c r="BL201" s="306" t="s">
        <v>2180</v>
      </c>
      <c r="BM201" s="49"/>
      <c r="BN201" s="49"/>
      <c r="BO201" s="49"/>
      <c r="BP201" s="49"/>
      <c r="BQ201" s="52" t="s">
        <v>15</v>
      </c>
      <c r="BR201" s="52" t="s">
        <v>15</v>
      </c>
      <c r="BS201" s="50"/>
      <c r="BT201" s="50"/>
      <c r="BU201" s="2" t="s">
        <v>2081</v>
      </c>
      <c r="BV201" s="225">
        <v>20236520006753</v>
      </c>
      <c r="BW201" s="4"/>
      <c r="BX201" s="4"/>
      <c r="BY201" s="4"/>
      <c r="BZ201" s="4"/>
      <c r="CA201" s="4"/>
      <c r="CB201" s="4"/>
      <c r="CC201" s="4"/>
      <c r="CD201" s="1">
        <v>1</v>
      </c>
      <c r="CE201" s="1">
        <v>1</v>
      </c>
      <c r="CF201" s="18" t="s">
        <v>1804</v>
      </c>
      <c r="CG201" s="18" t="s">
        <v>23</v>
      </c>
      <c r="CH201" s="289">
        <v>45291</v>
      </c>
      <c r="CI201" s="275" t="s">
        <v>2082</v>
      </c>
    </row>
    <row r="202" spans="1:169" ht="25.5" customHeight="1">
      <c r="A202" s="39">
        <v>200</v>
      </c>
      <c r="B202" s="7" t="s">
        <v>1730</v>
      </c>
      <c r="C202" s="40" t="s">
        <v>2181</v>
      </c>
      <c r="D202" s="13">
        <v>2023</v>
      </c>
      <c r="E202" s="1">
        <v>92435</v>
      </c>
      <c r="F202" s="13" t="s">
        <v>404</v>
      </c>
      <c r="G202" s="1" t="s">
        <v>2182</v>
      </c>
      <c r="H202" s="31" t="s">
        <v>2183</v>
      </c>
      <c r="I202" s="99" t="s">
        <v>2172</v>
      </c>
      <c r="J202" s="7" t="s">
        <v>407</v>
      </c>
      <c r="K202" s="99" t="s">
        <v>60</v>
      </c>
      <c r="L202" s="1" t="s">
        <v>2184</v>
      </c>
      <c r="M202" s="1" t="s">
        <v>2185</v>
      </c>
      <c r="N202" s="1" t="s">
        <v>320</v>
      </c>
      <c r="O202" s="1">
        <v>2198</v>
      </c>
      <c r="P202" s="1" t="s">
        <v>61</v>
      </c>
      <c r="Q202" s="1">
        <v>57</v>
      </c>
      <c r="R202" s="30" t="s">
        <v>395</v>
      </c>
      <c r="S202" s="30">
        <v>79249106</v>
      </c>
      <c r="T202" s="30">
        <v>1</v>
      </c>
      <c r="U202" s="249" t="s">
        <v>2186</v>
      </c>
      <c r="V202" s="30">
        <v>52</v>
      </c>
      <c r="W202" s="1" t="s">
        <v>62</v>
      </c>
      <c r="X202" s="1" t="s">
        <v>431</v>
      </c>
      <c r="Y202" s="30" t="s">
        <v>677</v>
      </c>
      <c r="Z202" s="30">
        <v>3183876003</v>
      </c>
      <c r="AA202" s="31" t="s">
        <v>2187</v>
      </c>
      <c r="AB202" s="30" t="s">
        <v>422</v>
      </c>
      <c r="AC202" s="30" t="s">
        <v>433</v>
      </c>
      <c r="AD202" s="42" t="s">
        <v>2144</v>
      </c>
      <c r="AE202" s="42" t="s">
        <v>2188</v>
      </c>
      <c r="AF202" s="43">
        <v>45435</v>
      </c>
      <c r="AG202" s="4">
        <v>4</v>
      </c>
      <c r="AH202" s="193">
        <v>10200000</v>
      </c>
      <c r="AI202" s="193">
        <f>AH202/4</f>
        <v>2550000</v>
      </c>
      <c r="AJ202" s="193">
        <f t="shared" si="26"/>
        <v>85000</v>
      </c>
      <c r="AK202" s="45">
        <v>45128</v>
      </c>
      <c r="AL202" s="25">
        <v>45131</v>
      </c>
      <c r="AM202" s="25">
        <v>45253</v>
      </c>
      <c r="AN202" s="4">
        <v>4</v>
      </c>
      <c r="AO202" s="1">
        <v>120</v>
      </c>
      <c r="AP202" s="46">
        <v>502</v>
      </c>
      <c r="AQ202" s="45">
        <v>45128</v>
      </c>
      <c r="AR202" s="193">
        <v>20400000</v>
      </c>
      <c r="AS202" s="225">
        <v>693</v>
      </c>
      <c r="AT202" s="25">
        <v>45131</v>
      </c>
      <c r="AU202" s="212">
        <v>10200000</v>
      </c>
      <c r="AV202" s="49"/>
      <c r="AW202" s="49"/>
      <c r="AX202" s="49"/>
      <c r="AY202" s="50"/>
      <c r="AZ202" s="50"/>
      <c r="BA202" s="50"/>
      <c r="BB202" s="51"/>
      <c r="BC202" s="51"/>
      <c r="BD202" s="51"/>
      <c r="BE202" s="51"/>
      <c r="BF202" s="51"/>
      <c r="BG202" s="51"/>
      <c r="BH202" s="51"/>
      <c r="BI202" s="51"/>
      <c r="BJ202" s="51"/>
      <c r="BK202" s="51"/>
      <c r="BL202" s="447">
        <f>AH202+BC202</f>
        <v>10200000</v>
      </c>
      <c r="BM202" s="49"/>
      <c r="BN202" s="49"/>
      <c r="BO202" s="49"/>
      <c r="BP202" s="49"/>
      <c r="BQ202" s="52" t="s">
        <v>15</v>
      </c>
      <c r="BR202" s="52" t="s">
        <v>15</v>
      </c>
      <c r="BS202" s="50"/>
      <c r="BT202" s="50"/>
      <c r="BU202" s="1" t="s">
        <v>1921</v>
      </c>
      <c r="BV202" s="46">
        <v>20236520006723</v>
      </c>
      <c r="BW202" s="4"/>
      <c r="BX202" s="4"/>
      <c r="BY202" s="4"/>
      <c r="BZ202" s="4"/>
      <c r="CA202" s="4"/>
      <c r="CB202" s="4"/>
      <c r="CC202" s="4"/>
      <c r="CD202" s="1">
        <v>1</v>
      </c>
      <c r="CE202" s="1">
        <v>1</v>
      </c>
      <c r="CF202" s="18" t="s">
        <v>1804</v>
      </c>
      <c r="CG202" s="18" t="s">
        <v>23</v>
      </c>
      <c r="CH202" s="289">
        <v>45314</v>
      </c>
      <c r="CI202" s="275" t="s">
        <v>21</v>
      </c>
    </row>
    <row r="203" spans="1:169" ht="23.25" customHeight="1">
      <c r="A203" s="39">
        <v>201</v>
      </c>
      <c r="B203" s="7" t="s">
        <v>2189</v>
      </c>
      <c r="C203" s="40" t="s">
        <v>2190</v>
      </c>
      <c r="D203" s="13">
        <v>2023</v>
      </c>
      <c r="E203" s="1">
        <v>91752</v>
      </c>
      <c r="F203" s="13" t="s">
        <v>404</v>
      </c>
      <c r="G203" s="1" t="s">
        <v>2191</v>
      </c>
      <c r="H203" s="31" t="s">
        <v>2192</v>
      </c>
      <c r="I203" s="99" t="s">
        <v>245</v>
      </c>
      <c r="J203" s="99" t="s">
        <v>245</v>
      </c>
      <c r="K203" s="2" t="s">
        <v>1388</v>
      </c>
      <c r="L203" s="1" t="s">
        <v>325</v>
      </c>
      <c r="M203" s="1" t="s">
        <v>2193</v>
      </c>
      <c r="N203" s="1" t="s">
        <v>2194</v>
      </c>
      <c r="O203" s="1">
        <v>2210</v>
      </c>
      <c r="P203" s="1" t="s">
        <v>61</v>
      </c>
      <c r="Q203" s="1">
        <v>38</v>
      </c>
      <c r="R203" s="30" t="s">
        <v>395</v>
      </c>
      <c r="S203" s="30">
        <v>900017592</v>
      </c>
      <c r="T203" s="30">
        <v>8</v>
      </c>
      <c r="U203" s="249" t="s">
        <v>2195</v>
      </c>
      <c r="V203" s="30" t="s">
        <v>325</v>
      </c>
      <c r="W203" s="1" t="s">
        <v>1392</v>
      </c>
      <c r="X203" s="30" t="s">
        <v>325</v>
      </c>
      <c r="Y203" s="30" t="s">
        <v>1857</v>
      </c>
      <c r="Z203" s="30">
        <v>4656130</v>
      </c>
      <c r="AA203" s="31" t="s">
        <v>1858</v>
      </c>
      <c r="AB203" s="30" t="s">
        <v>325</v>
      </c>
      <c r="AC203" s="30" t="s">
        <v>325</v>
      </c>
      <c r="AD203" s="42" t="s">
        <v>1089</v>
      </c>
      <c r="AE203" s="42" t="s">
        <v>2196</v>
      </c>
      <c r="AF203" s="43">
        <v>46326</v>
      </c>
      <c r="AG203" s="4" t="s">
        <v>325</v>
      </c>
      <c r="AH203" s="193">
        <v>45261652</v>
      </c>
      <c r="AI203" s="193">
        <f>AH203/3</f>
        <v>15087217.333333334</v>
      </c>
      <c r="AJ203" s="193">
        <f t="shared" si="26"/>
        <v>502907.24444444448</v>
      </c>
      <c r="AK203" s="45">
        <v>45126</v>
      </c>
      <c r="AL203" s="45">
        <v>45173</v>
      </c>
      <c r="AM203" s="25">
        <v>45263</v>
      </c>
      <c r="AN203" s="4">
        <v>3</v>
      </c>
      <c r="AO203" s="1">
        <v>90</v>
      </c>
      <c r="AP203" s="46">
        <v>465</v>
      </c>
      <c r="AQ203" s="45">
        <v>45097</v>
      </c>
      <c r="AR203" s="193">
        <v>46033333</v>
      </c>
      <c r="AS203" s="46">
        <v>696</v>
      </c>
      <c r="AT203" s="45">
        <v>45131</v>
      </c>
      <c r="AU203" s="193">
        <v>45261652</v>
      </c>
      <c r="AV203" s="49"/>
      <c r="AW203" s="49"/>
      <c r="AX203" s="49"/>
      <c r="AY203" s="50"/>
      <c r="AZ203" s="50"/>
      <c r="BA203" s="50"/>
      <c r="BB203" s="51"/>
      <c r="BC203" s="51"/>
      <c r="BD203" s="51"/>
      <c r="BE203" s="51"/>
      <c r="BF203" s="51"/>
      <c r="BG203" s="51"/>
      <c r="BH203" s="51"/>
      <c r="BI203" s="51"/>
      <c r="BJ203" s="51"/>
      <c r="BK203" s="51"/>
      <c r="BL203" s="447">
        <v>45261652</v>
      </c>
      <c r="BM203" s="49"/>
      <c r="BN203" s="49"/>
      <c r="BO203" s="49"/>
      <c r="BP203" s="49"/>
      <c r="BQ203" s="52" t="s">
        <v>15</v>
      </c>
      <c r="BR203" s="52" t="s">
        <v>15</v>
      </c>
      <c r="BS203" s="50"/>
      <c r="BT203" s="50"/>
      <c r="BU203" s="2" t="s">
        <v>2197</v>
      </c>
      <c r="BV203" s="225">
        <v>20236520007363</v>
      </c>
      <c r="BW203" s="4"/>
      <c r="BX203" s="4"/>
      <c r="BY203" s="4"/>
      <c r="BZ203" s="4"/>
      <c r="CA203" s="4"/>
      <c r="CB203" s="4"/>
      <c r="CC203" s="4"/>
      <c r="CD203" s="1">
        <v>1</v>
      </c>
      <c r="CE203" s="1">
        <v>3</v>
      </c>
      <c r="CF203" s="18" t="s">
        <v>1791</v>
      </c>
      <c r="CG203" s="18" t="s">
        <v>23</v>
      </c>
      <c r="CH203" s="289">
        <v>45263</v>
      </c>
      <c r="CI203" s="275" t="s">
        <v>2082</v>
      </c>
    </row>
    <row r="204" spans="1:169" ht="25.5" customHeight="1">
      <c r="A204" s="39">
        <v>202</v>
      </c>
      <c r="B204" s="7" t="s">
        <v>1887</v>
      </c>
      <c r="C204" s="40" t="s">
        <v>2198</v>
      </c>
      <c r="D204" s="13">
        <v>2023</v>
      </c>
      <c r="E204" s="1">
        <v>92436</v>
      </c>
      <c r="F204" s="13" t="s">
        <v>404</v>
      </c>
      <c r="G204" s="1" t="s">
        <v>2199</v>
      </c>
      <c r="H204" s="31" t="s">
        <v>2200</v>
      </c>
      <c r="I204" s="99" t="s">
        <v>2172</v>
      </c>
      <c r="J204" s="7" t="s">
        <v>407</v>
      </c>
      <c r="K204" s="99" t="s">
        <v>60</v>
      </c>
      <c r="L204" s="1" t="s">
        <v>1411</v>
      </c>
      <c r="M204" s="1" t="s">
        <v>2201</v>
      </c>
      <c r="N204" s="1" t="s">
        <v>2202</v>
      </c>
      <c r="O204" s="1">
        <v>2198</v>
      </c>
      <c r="P204" s="1" t="s">
        <v>61</v>
      </c>
      <c r="Q204" s="1">
        <v>57</v>
      </c>
      <c r="R204" s="30" t="s">
        <v>395</v>
      </c>
      <c r="S204" s="30">
        <v>1013590912</v>
      </c>
      <c r="T204" s="30">
        <v>0</v>
      </c>
      <c r="U204" s="249" t="s">
        <v>2203</v>
      </c>
      <c r="V204" s="30">
        <v>36</v>
      </c>
      <c r="W204" s="1" t="s">
        <v>62</v>
      </c>
      <c r="X204" s="1" t="s">
        <v>431</v>
      </c>
      <c r="Y204" s="30" t="s">
        <v>93</v>
      </c>
      <c r="Z204" s="30">
        <v>3213193421</v>
      </c>
      <c r="AA204" s="31" t="s">
        <v>268</v>
      </c>
      <c r="AB204" s="30" t="s">
        <v>920</v>
      </c>
      <c r="AC204" s="30" t="s">
        <v>399</v>
      </c>
      <c r="AD204" s="42" t="s">
        <v>69</v>
      </c>
      <c r="AE204" s="42" t="s">
        <v>2204</v>
      </c>
      <c r="AF204" s="43">
        <v>45443</v>
      </c>
      <c r="AG204" s="4">
        <v>1</v>
      </c>
      <c r="AH204" s="193">
        <v>10200000</v>
      </c>
      <c r="AI204" s="193">
        <f>AH204/4</f>
        <v>2550000</v>
      </c>
      <c r="AJ204" s="193">
        <f t="shared" si="26"/>
        <v>85000</v>
      </c>
      <c r="AK204" s="45">
        <v>45131</v>
      </c>
      <c r="AL204" s="25">
        <v>45139</v>
      </c>
      <c r="AM204" s="25">
        <v>45253</v>
      </c>
      <c r="AN204" s="4">
        <v>4</v>
      </c>
      <c r="AO204" s="1">
        <v>120</v>
      </c>
      <c r="AP204" s="46">
        <v>504</v>
      </c>
      <c r="AQ204" s="45">
        <v>45126</v>
      </c>
      <c r="AR204" s="193">
        <v>10200000</v>
      </c>
      <c r="AS204" s="225">
        <v>694</v>
      </c>
      <c r="AT204" s="25">
        <v>45131</v>
      </c>
      <c r="AU204" s="212">
        <v>10200000</v>
      </c>
      <c r="AV204" s="49"/>
      <c r="AW204" s="49"/>
      <c r="AX204" s="49"/>
      <c r="AY204" s="50"/>
      <c r="AZ204" s="50"/>
      <c r="BA204" s="50"/>
      <c r="BB204" s="51"/>
      <c r="BC204" s="51"/>
      <c r="BD204" s="51"/>
      <c r="BE204" s="51"/>
      <c r="BF204" s="51"/>
      <c r="BG204" s="51"/>
      <c r="BH204" s="51"/>
      <c r="BI204" s="51"/>
      <c r="BJ204" s="51"/>
      <c r="BK204" s="51"/>
      <c r="BL204" s="447">
        <v>10200000</v>
      </c>
      <c r="BM204" s="49"/>
      <c r="BN204" s="49"/>
      <c r="BO204" s="49"/>
      <c r="BP204" s="49"/>
      <c r="BQ204" s="52" t="s">
        <v>15</v>
      </c>
      <c r="BR204" s="52" t="s">
        <v>15</v>
      </c>
      <c r="BS204" s="50"/>
      <c r="BT204" s="50"/>
      <c r="BU204" s="2" t="s">
        <v>2205</v>
      </c>
      <c r="BV204" s="225" t="s">
        <v>2206</v>
      </c>
      <c r="BW204" s="4"/>
      <c r="BX204" s="4"/>
      <c r="BY204" s="4"/>
      <c r="BZ204" s="4"/>
      <c r="CA204" s="4"/>
      <c r="CB204" s="4"/>
      <c r="CC204" s="4"/>
      <c r="CD204" s="1">
        <v>1</v>
      </c>
      <c r="CE204" s="1">
        <v>1</v>
      </c>
      <c r="CF204" s="18" t="s">
        <v>1804</v>
      </c>
      <c r="CG204" s="18" t="s">
        <v>23</v>
      </c>
      <c r="CH204" s="289">
        <v>45291</v>
      </c>
      <c r="CI204" s="275" t="s">
        <v>2082</v>
      </c>
    </row>
    <row r="205" spans="1:169" ht="28.5" customHeight="1">
      <c r="A205" s="39">
        <v>203</v>
      </c>
      <c r="B205" s="7" t="s">
        <v>2042</v>
      </c>
      <c r="C205" s="40" t="s">
        <v>2207</v>
      </c>
      <c r="D205" s="13">
        <v>2023</v>
      </c>
      <c r="E205" s="1">
        <v>92371</v>
      </c>
      <c r="F205" s="13" t="s">
        <v>404</v>
      </c>
      <c r="G205" s="1" t="s">
        <v>2208</v>
      </c>
      <c r="H205" s="31" t="s">
        <v>2209</v>
      </c>
      <c r="I205" s="99" t="s">
        <v>2172</v>
      </c>
      <c r="J205" s="99" t="s">
        <v>392</v>
      </c>
      <c r="K205" s="99" t="s">
        <v>60</v>
      </c>
      <c r="L205" s="1" t="s">
        <v>1986</v>
      </c>
      <c r="M205" s="1" t="s">
        <v>2086</v>
      </c>
      <c r="N205" s="1" t="s">
        <v>2033</v>
      </c>
      <c r="O205" s="1">
        <v>2186</v>
      </c>
      <c r="P205" s="1" t="s">
        <v>61</v>
      </c>
      <c r="Q205" s="1">
        <v>57</v>
      </c>
      <c r="R205" s="30" t="s">
        <v>395</v>
      </c>
      <c r="S205" s="30">
        <v>19272504</v>
      </c>
      <c r="T205" s="30">
        <v>6</v>
      </c>
      <c r="U205" s="249" t="s">
        <v>156</v>
      </c>
      <c r="V205" s="30">
        <v>67</v>
      </c>
      <c r="W205" s="1" t="s">
        <v>62</v>
      </c>
      <c r="X205" s="1" t="s">
        <v>431</v>
      </c>
      <c r="Y205" s="30" t="s">
        <v>2210</v>
      </c>
      <c r="Z205" s="30">
        <v>3184180885</v>
      </c>
      <c r="AA205" s="31" t="s">
        <v>2211</v>
      </c>
      <c r="AB205" s="30" t="s">
        <v>398</v>
      </c>
      <c r="AC205" s="30" t="s">
        <v>2212</v>
      </c>
      <c r="AD205" s="42" t="s">
        <v>2213</v>
      </c>
      <c r="AE205" s="42" t="s">
        <v>2214</v>
      </c>
      <c r="AF205" s="43">
        <v>45419</v>
      </c>
      <c r="AG205" s="4">
        <v>1</v>
      </c>
      <c r="AH205" s="193">
        <v>25265000</v>
      </c>
      <c r="AI205" s="193">
        <f>AH205/155</f>
        <v>163000</v>
      </c>
      <c r="AJ205" s="193">
        <f t="shared" si="26"/>
        <v>5433.333333333333</v>
      </c>
      <c r="AK205" s="45">
        <v>45131</v>
      </c>
      <c r="AL205" s="25">
        <v>45132</v>
      </c>
      <c r="AM205" s="25" t="s">
        <v>2215</v>
      </c>
      <c r="AN205" s="4" t="s">
        <v>2216</v>
      </c>
      <c r="AO205" s="1">
        <v>155</v>
      </c>
      <c r="AP205" s="46">
        <v>493</v>
      </c>
      <c r="AQ205" s="45">
        <v>45125</v>
      </c>
      <c r="AR205" s="212">
        <v>53138000</v>
      </c>
      <c r="AS205" s="225">
        <v>695</v>
      </c>
      <c r="AT205" s="25">
        <v>45131</v>
      </c>
      <c r="AU205" s="212">
        <v>25265000</v>
      </c>
      <c r="AV205" s="49"/>
      <c r="AW205" s="49"/>
      <c r="AX205" s="49"/>
      <c r="AY205" s="50"/>
      <c r="AZ205" s="50"/>
      <c r="BA205" s="50"/>
      <c r="BB205" s="51"/>
      <c r="BC205" s="51"/>
      <c r="BD205" s="51"/>
      <c r="BE205" s="51"/>
      <c r="BF205" s="51"/>
      <c r="BG205" s="51"/>
      <c r="BH205" s="51"/>
      <c r="BI205" s="51"/>
      <c r="BJ205" s="51"/>
      <c r="BK205" s="51"/>
      <c r="BL205" s="447">
        <v>25265000</v>
      </c>
      <c r="BM205" s="49"/>
      <c r="BN205" s="49"/>
      <c r="BO205" s="49"/>
      <c r="BP205" s="49"/>
      <c r="BQ205" s="52" t="s">
        <v>15</v>
      </c>
      <c r="BR205" s="52" t="s">
        <v>15</v>
      </c>
      <c r="BS205" s="50"/>
      <c r="BT205" s="50"/>
      <c r="BU205" s="2" t="s">
        <v>2217</v>
      </c>
      <c r="BV205" s="225" t="s">
        <v>2070</v>
      </c>
      <c r="BW205" s="4"/>
      <c r="BX205" s="4"/>
      <c r="BY205" s="4"/>
      <c r="BZ205" s="4"/>
      <c r="CA205" s="4"/>
      <c r="CB205" s="4"/>
      <c r="CC205" s="4"/>
      <c r="CD205" s="1">
        <v>1</v>
      </c>
      <c r="CE205" s="1">
        <v>1</v>
      </c>
      <c r="CF205" s="18" t="s">
        <v>1804</v>
      </c>
      <c r="CG205" s="18" t="s">
        <v>23</v>
      </c>
      <c r="CH205" s="289">
        <v>45289</v>
      </c>
      <c r="CI205" s="275" t="s">
        <v>2082</v>
      </c>
    </row>
    <row r="206" spans="1:169" ht="22.5" customHeight="1">
      <c r="A206" s="39">
        <v>204</v>
      </c>
      <c r="B206" s="7" t="s">
        <v>1966</v>
      </c>
      <c r="C206" s="40" t="s">
        <v>2218</v>
      </c>
      <c r="D206" s="13">
        <v>2023</v>
      </c>
      <c r="E206" s="1">
        <v>92391</v>
      </c>
      <c r="F206" s="13" t="s">
        <v>404</v>
      </c>
      <c r="G206" s="1" t="s">
        <v>2219</v>
      </c>
      <c r="H206" s="31" t="s">
        <v>2220</v>
      </c>
      <c r="I206" s="99" t="s">
        <v>1506</v>
      </c>
      <c r="J206" s="99" t="s">
        <v>1506</v>
      </c>
      <c r="K206" s="2" t="s">
        <v>1388</v>
      </c>
      <c r="L206" s="1" t="s">
        <v>325</v>
      </c>
      <c r="M206" s="1" t="s">
        <v>2221</v>
      </c>
      <c r="N206" s="1" t="s">
        <v>2222</v>
      </c>
      <c r="O206" s="1">
        <v>2206</v>
      </c>
      <c r="P206" s="1" t="s">
        <v>61</v>
      </c>
      <c r="Q206" s="1">
        <v>33</v>
      </c>
      <c r="R206" s="30" t="s">
        <v>395</v>
      </c>
      <c r="S206" s="30">
        <v>900359095</v>
      </c>
      <c r="T206" s="30">
        <v>6</v>
      </c>
      <c r="U206" s="249" t="s">
        <v>2223</v>
      </c>
      <c r="V206" s="30" t="s">
        <v>325</v>
      </c>
      <c r="W206" s="1" t="s">
        <v>1392</v>
      </c>
      <c r="X206" s="30" t="s">
        <v>325</v>
      </c>
      <c r="Y206" s="30" t="s">
        <v>2224</v>
      </c>
      <c r="Z206" s="30">
        <v>4610942</v>
      </c>
      <c r="AA206" s="31" t="s">
        <v>2225</v>
      </c>
      <c r="AB206" s="30" t="s">
        <v>325</v>
      </c>
      <c r="AC206" s="30" t="s">
        <v>325</v>
      </c>
      <c r="AD206" s="42" t="s">
        <v>2226</v>
      </c>
      <c r="AE206" s="42">
        <v>100272829</v>
      </c>
      <c r="AF206" s="43">
        <v>45408</v>
      </c>
      <c r="AG206" s="4" t="s">
        <v>325</v>
      </c>
      <c r="AH206" s="193">
        <v>24276400</v>
      </c>
      <c r="AI206" s="193">
        <f>AH206/3</f>
        <v>8092133.333333333</v>
      </c>
      <c r="AJ206" s="193">
        <f t="shared" si="26"/>
        <v>269737.77777777775</v>
      </c>
      <c r="AK206" s="45">
        <v>45131</v>
      </c>
      <c r="AL206" s="45">
        <v>45187</v>
      </c>
      <c r="AM206" s="25">
        <v>45277</v>
      </c>
      <c r="AN206" s="4">
        <v>3</v>
      </c>
      <c r="AO206" s="1">
        <v>90</v>
      </c>
      <c r="AP206" s="46">
        <v>484</v>
      </c>
      <c r="AQ206" s="45">
        <v>45112</v>
      </c>
      <c r="AR206" s="212">
        <v>31030000</v>
      </c>
      <c r="AS206" s="46">
        <v>698</v>
      </c>
      <c r="AT206" s="45">
        <v>45132</v>
      </c>
      <c r="AU206" s="193">
        <v>24276400</v>
      </c>
      <c r="AV206" s="49"/>
      <c r="AW206" s="49"/>
      <c r="AX206" s="49"/>
      <c r="AY206" s="50"/>
      <c r="AZ206" s="50"/>
      <c r="BA206" s="50"/>
      <c r="BB206" s="51"/>
      <c r="BC206" s="324"/>
      <c r="BD206" s="51"/>
      <c r="BE206" s="51"/>
      <c r="BF206" s="51"/>
      <c r="BG206" s="51"/>
      <c r="BH206" s="51"/>
      <c r="BI206" s="51"/>
      <c r="BJ206" s="51"/>
      <c r="BK206" s="51"/>
      <c r="BL206" s="447">
        <v>24276400</v>
      </c>
      <c r="BM206" s="49"/>
      <c r="BN206" s="49"/>
      <c r="BO206" s="49"/>
      <c r="BP206" s="49"/>
      <c r="BQ206" s="52" t="s">
        <v>15</v>
      </c>
      <c r="BR206" s="52" t="s">
        <v>15</v>
      </c>
      <c r="BS206" s="50"/>
      <c r="BT206" s="50"/>
      <c r="BU206" s="2" t="s">
        <v>2197</v>
      </c>
      <c r="BV206" s="225">
        <v>20236520008503</v>
      </c>
      <c r="BW206" s="4"/>
      <c r="BX206" s="4"/>
      <c r="BY206" s="4"/>
      <c r="BZ206" s="4"/>
      <c r="CA206" s="4"/>
      <c r="CB206" s="4"/>
      <c r="CC206" s="4"/>
      <c r="CD206" s="1">
        <v>1</v>
      </c>
      <c r="CE206" s="1">
        <v>4</v>
      </c>
      <c r="CF206" s="18" t="s">
        <v>1804</v>
      </c>
      <c r="CG206" s="18" t="s">
        <v>23</v>
      </c>
      <c r="CH206" s="289">
        <v>45260</v>
      </c>
      <c r="CI206" s="275" t="s">
        <v>2227</v>
      </c>
    </row>
    <row r="207" spans="1:169" ht="31.5" customHeight="1">
      <c r="A207" s="39">
        <v>205</v>
      </c>
      <c r="B207" s="7" t="s">
        <v>1966</v>
      </c>
      <c r="C207" s="40" t="s">
        <v>2228</v>
      </c>
      <c r="D207" s="13">
        <v>2023</v>
      </c>
      <c r="E207" s="1">
        <v>92474</v>
      </c>
      <c r="F207" s="13" t="s">
        <v>404</v>
      </c>
      <c r="G207" s="1" t="s">
        <v>2229</v>
      </c>
      <c r="H207" s="31" t="s">
        <v>2230</v>
      </c>
      <c r="I207" s="99" t="s">
        <v>2172</v>
      </c>
      <c r="J207" s="99" t="s">
        <v>392</v>
      </c>
      <c r="K207" s="99" t="s">
        <v>60</v>
      </c>
      <c r="L207" s="1" t="s">
        <v>1613</v>
      </c>
      <c r="M207" s="1" t="s">
        <v>2231</v>
      </c>
      <c r="N207" s="1" t="s">
        <v>543</v>
      </c>
      <c r="O207" s="1">
        <v>2198</v>
      </c>
      <c r="P207" s="1" t="s">
        <v>61</v>
      </c>
      <c r="Q207" s="1">
        <v>57</v>
      </c>
      <c r="R207" s="30" t="s">
        <v>395</v>
      </c>
      <c r="S207" s="30">
        <v>51964393</v>
      </c>
      <c r="T207" s="30">
        <v>1</v>
      </c>
      <c r="U207" s="249" t="s">
        <v>2232</v>
      </c>
      <c r="V207" s="30">
        <v>54</v>
      </c>
      <c r="W207" s="1" t="s">
        <v>62</v>
      </c>
      <c r="X207" s="1" t="s">
        <v>396</v>
      </c>
      <c r="Y207" s="30" t="s">
        <v>913</v>
      </c>
      <c r="Z207" s="30">
        <v>3115019867</v>
      </c>
      <c r="AA207" s="31" t="s">
        <v>194</v>
      </c>
      <c r="AB207" s="30" t="s">
        <v>714</v>
      </c>
      <c r="AC207" s="30" t="s">
        <v>399</v>
      </c>
      <c r="AD207" s="42" t="s">
        <v>2233</v>
      </c>
      <c r="AE207" s="42" t="s">
        <v>2234</v>
      </c>
      <c r="AF207" s="43">
        <v>45633</v>
      </c>
      <c r="AG207" s="4">
        <v>1</v>
      </c>
      <c r="AH207" s="193">
        <v>20688000</v>
      </c>
      <c r="AI207" s="193">
        <f>AH207/4</f>
        <v>5172000</v>
      </c>
      <c r="AJ207" s="193">
        <f t="shared" si="26"/>
        <v>172400</v>
      </c>
      <c r="AK207" s="45">
        <v>45132</v>
      </c>
      <c r="AL207" s="25">
        <v>45133</v>
      </c>
      <c r="AM207" s="25">
        <v>45255</v>
      </c>
      <c r="AN207" s="4">
        <v>4</v>
      </c>
      <c r="AO207" s="1">
        <v>120</v>
      </c>
      <c r="AP207" s="46">
        <v>511</v>
      </c>
      <c r="AQ207" s="45">
        <v>45131</v>
      </c>
      <c r="AR207" s="212">
        <v>20688000</v>
      </c>
      <c r="AS207" s="225">
        <v>701</v>
      </c>
      <c r="AT207" s="25">
        <v>45123</v>
      </c>
      <c r="AU207" s="212">
        <v>20688000</v>
      </c>
      <c r="AV207" s="49"/>
      <c r="AW207" s="49"/>
      <c r="AX207" s="49"/>
      <c r="AY207" s="50"/>
      <c r="AZ207" s="50"/>
      <c r="BA207" s="50"/>
      <c r="BB207" s="51"/>
      <c r="BC207" s="51"/>
      <c r="BD207" s="51"/>
      <c r="BE207" s="51"/>
      <c r="BF207" s="51"/>
      <c r="BG207" s="51"/>
      <c r="BH207" s="51"/>
      <c r="BI207" s="51"/>
      <c r="BJ207" s="51"/>
      <c r="BK207" s="51"/>
      <c r="BL207" s="447">
        <v>20688000</v>
      </c>
      <c r="BM207" s="49"/>
      <c r="BN207" s="49"/>
      <c r="BO207" s="49"/>
      <c r="BP207" s="49"/>
      <c r="BQ207" s="52" t="s">
        <v>15</v>
      </c>
      <c r="BR207" s="52" t="s">
        <v>15</v>
      </c>
      <c r="BS207" s="50"/>
      <c r="BT207" s="50"/>
      <c r="BU207" s="1" t="s">
        <v>2235</v>
      </c>
      <c r="BV207" s="46" t="s">
        <v>2236</v>
      </c>
      <c r="BW207" s="4"/>
      <c r="BX207" s="4"/>
      <c r="BY207" s="4"/>
      <c r="BZ207" s="4"/>
      <c r="CA207" s="4"/>
      <c r="CB207" s="4"/>
      <c r="CC207" s="4"/>
      <c r="CD207" s="1">
        <v>1</v>
      </c>
      <c r="CE207" s="1">
        <v>1</v>
      </c>
      <c r="CF207" s="18" t="s">
        <v>1804</v>
      </c>
      <c r="CG207" s="18" t="s">
        <v>23</v>
      </c>
      <c r="CH207" s="289">
        <v>45255</v>
      </c>
      <c r="CI207" s="275" t="s">
        <v>21</v>
      </c>
    </row>
    <row r="208" spans="1:169" ht="26.25" customHeight="1">
      <c r="A208" s="39">
        <v>206</v>
      </c>
      <c r="B208" s="7" t="s">
        <v>1966</v>
      </c>
      <c r="C208" s="40" t="s">
        <v>2237</v>
      </c>
      <c r="D208" s="13">
        <v>2023</v>
      </c>
      <c r="E208" s="1">
        <v>92472</v>
      </c>
      <c r="F208" s="13" t="s">
        <v>404</v>
      </c>
      <c r="G208" s="1" t="s">
        <v>2238</v>
      </c>
      <c r="H208" s="31" t="s">
        <v>2239</v>
      </c>
      <c r="I208" s="99" t="s">
        <v>2172</v>
      </c>
      <c r="J208" s="99" t="s">
        <v>392</v>
      </c>
      <c r="K208" s="99" t="s">
        <v>60</v>
      </c>
      <c r="L208" s="1" t="s">
        <v>759</v>
      </c>
      <c r="M208" s="1" t="s">
        <v>2240</v>
      </c>
      <c r="N208" s="1" t="s">
        <v>1757</v>
      </c>
      <c r="O208" s="1">
        <v>2189</v>
      </c>
      <c r="P208" s="1" t="s">
        <v>61</v>
      </c>
      <c r="Q208" s="1">
        <v>57</v>
      </c>
      <c r="R208" s="30" t="s">
        <v>395</v>
      </c>
      <c r="S208" s="30">
        <v>1020720869</v>
      </c>
      <c r="T208" s="30">
        <v>6</v>
      </c>
      <c r="U208" s="249" t="s">
        <v>2241</v>
      </c>
      <c r="V208" s="30">
        <v>38</v>
      </c>
      <c r="W208" s="1" t="s">
        <v>62</v>
      </c>
      <c r="X208" s="1" t="s">
        <v>396</v>
      </c>
      <c r="Y208" s="30" t="s">
        <v>2242</v>
      </c>
      <c r="Z208" s="30">
        <v>3148624814</v>
      </c>
      <c r="AA208" s="31" t="s">
        <v>2243</v>
      </c>
      <c r="AB208" s="30" t="s">
        <v>411</v>
      </c>
      <c r="AC208" s="30" t="s">
        <v>412</v>
      </c>
      <c r="AD208" s="42" t="s">
        <v>1233</v>
      </c>
      <c r="AE208" s="42" t="s">
        <v>2244</v>
      </c>
      <c r="AF208" s="43">
        <v>45457</v>
      </c>
      <c r="AG208" s="4">
        <v>1</v>
      </c>
      <c r="AH208" s="193">
        <v>19560000</v>
      </c>
      <c r="AI208" s="193">
        <f>AH208/4</f>
        <v>4890000</v>
      </c>
      <c r="AJ208" s="193">
        <f t="shared" si="26"/>
        <v>163000</v>
      </c>
      <c r="AK208" s="45">
        <v>45132</v>
      </c>
      <c r="AL208" s="25">
        <v>45135</v>
      </c>
      <c r="AM208" s="25">
        <v>45255</v>
      </c>
      <c r="AN208" s="4">
        <v>4</v>
      </c>
      <c r="AO208" s="1">
        <v>120</v>
      </c>
      <c r="AP208" s="46">
        <v>512</v>
      </c>
      <c r="AQ208" s="45">
        <v>45131</v>
      </c>
      <c r="AR208" s="212">
        <v>19560000</v>
      </c>
      <c r="AS208" s="225">
        <v>702</v>
      </c>
      <c r="AT208" s="25">
        <v>45133</v>
      </c>
      <c r="AU208" s="212">
        <v>19560000</v>
      </c>
      <c r="AV208" s="49"/>
      <c r="AW208" s="49"/>
      <c r="AX208" s="49"/>
      <c r="AY208" s="50"/>
      <c r="AZ208" s="50"/>
      <c r="BA208" s="50"/>
      <c r="BB208" s="51"/>
      <c r="BC208" s="51"/>
      <c r="BD208" s="51"/>
      <c r="BE208" s="51"/>
      <c r="BF208" s="51"/>
      <c r="BG208" s="51"/>
      <c r="BH208" s="51"/>
      <c r="BI208" s="51"/>
      <c r="BJ208" s="51"/>
      <c r="BK208" s="51"/>
      <c r="BL208" s="447">
        <v>19560000</v>
      </c>
      <c r="BM208" s="49"/>
      <c r="BN208" s="49"/>
      <c r="BO208" s="49"/>
      <c r="BP208" s="49"/>
      <c r="BQ208" s="52" t="s">
        <v>15</v>
      </c>
      <c r="BR208" s="52" t="s">
        <v>15</v>
      </c>
      <c r="BS208" s="50"/>
      <c r="BT208" s="50"/>
      <c r="BU208" s="1" t="s">
        <v>272</v>
      </c>
      <c r="BV208" s="46">
        <v>20236520006743</v>
      </c>
      <c r="BW208" s="4"/>
      <c r="BX208" s="4"/>
      <c r="BY208" s="4"/>
      <c r="BZ208" s="4"/>
      <c r="CA208" s="4"/>
      <c r="CB208" s="4"/>
      <c r="CC208" s="4"/>
      <c r="CD208" s="1">
        <v>1</v>
      </c>
      <c r="CE208" s="1">
        <v>1</v>
      </c>
      <c r="CF208" s="18" t="s">
        <v>1804</v>
      </c>
      <c r="CG208" s="18" t="s">
        <v>23</v>
      </c>
      <c r="CH208" s="289">
        <v>45318</v>
      </c>
      <c r="CI208" s="275" t="s">
        <v>21</v>
      </c>
    </row>
    <row r="209" spans="1:87" ht="33" customHeight="1">
      <c r="A209" s="39">
        <v>207</v>
      </c>
      <c r="B209" s="7" t="s">
        <v>1966</v>
      </c>
      <c r="C209" s="40" t="s">
        <v>2245</v>
      </c>
      <c r="D209" s="13">
        <v>2023</v>
      </c>
      <c r="E209" s="1">
        <v>92501</v>
      </c>
      <c r="F209" s="13" t="s">
        <v>404</v>
      </c>
      <c r="G209" s="1" t="s">
        <v>2246</v>
      </c>
      <c r="H209" s="31" t="s">
        <v>2247</v>
      </c>
      <c r="I209" s="99" t="s">
        <v>2172</v>
      </c>
      <c r="J209" s="7" t="s">
        <v>407</v>
      </c>
      <c r="K209" s="99" t="s">
        <v>60</v>
      </c>
      <c r="L209" s="1" t="s">
        <v>2248</v>
      </c>
      <c r="M209" s="1" t="s">
        <v>1808</v>
      </c>
      <c r="N209" s="1" t="s">
        <v>1757</v>
      </c>
      <c r="O209" s="1">
        <v>2189</v>
      </c>
      <c r="P209" s="1" t="s">
        <v>61</v>
      </c>
      <c r="Q209" s="1">
        <v>57</v>
      </c>
      <c r="R209" s="30" t="s">
        <v>395</v>
      </c>
      <c r="S209" s="30">
        <v>52540855</v>
      </c>
      <c r="T209" s="30">
        <v>6</v>
      </c>
      <c r="U209" s="249" t="s">
        <v>2249</v>
      </c>
      <c r="V209" s="30">
        <v>43</v>
      </c>
      <c r="W209" s="1" t="s">
        <v>62</v>
      </c>
      <c r="X209" s="1" t="s">
        <v>396</v>
      </c>
      <c r="Y209" s="30" t="s">
        <v>2250</v>
      </c>
      <c r="Z209" s="30">
        <v>3014224436</v>
      </c>
      <c r="AA209" s="31" t="s">
        <v>2251</v>
      </c>
      <c r="AB209" s="30" t="s">
        <v>422</v>
      </c>
      <c r="AC209" s="30" t="s">
        <v>433</v>
      </c>
      <c r="AD209" s="42" t="s">
        <v>1173</v>
      </c>
      <c r="AE209" s="42" t="s">
        <v>2252</v>
      </c>
      <c r="AF209" s="43">
        <v>45499</v>
      </c>
      <c r="AG209" s="4">
        <v>5</v>
      </c>
      <c r="AH209" s="193">
        <v>12070000</v>
      </c>
      <c r="AI209" s="193">
        <f>AH209/5</f>
        <v>2414000</v>
      </c>
      <c r="AJ209" s="193">
        <f t="shared" si="26"/>
        <v>80466.666666666672</v>
      </c>
      <c r="AK209" s="45">
        <v>45133</v>
      </c>
      <c r="AL209" s="25">
        <v>45147</v>
      </c>
      <c r="AM209" s="25">
        <v>45291</v>
      </c>
      <c r="AN209" s="4" t="s">
        <v>2253</v>
      </c>
      <c r="AO209" s="1">
        <v>142</v>
      </c>
      <c r="AP209" s="46">
        <v>505</v>
      </c>
      <c r="AQ209" s="45">
        <v>45131</v>
      </c>
      <c r="AR209" s="212">
        <v>89250000</v>
      </c>
      <c r="AS209" s="225">
        <v>729</v>
      </c>
      <c r="AT209" s="25">
        <v>45142</v>
      </c>
      <c r="AU209" s="212">
        <v>12750000</v>
      </c>
      <c r="AV209" s="49"/>
      <c r="AW209" s="49"/>
      <c r="AX209" s="49"/>
      <c r="AY209" s="50"/>
      <c r="AZ209" s="50"/>
      <c r="BA209" s="50"/>
      <c r="BB209" s="51"/>
      <c r="BC209" s="51"/>
      <c r="BD209" s="51"/>
      <c r="BE209" s="51"/>
      <c r="BF209" s="51"/>
      <c r="BG209" s="51"/>
      <c r="BH209" s="51"/>
      <c r="BI209" s="51"/>
      <c r="BJ209" s="51"/>
      <c r="BK209" s="51"/>
      <c r="BL209" s="447">
        <v>12070000</v>
      </c>
      <c r="BM209" s="49"/>
      <c r="BN209" s="49"/>
      <c r="BO209" s="49"/>
      <c r="BP209" s="49"/>
      <c r="BQ209" s="52" t="s">
        <v>15</v>
      </c>
      <c r="BR209" s="52" t="s">
        <v>15</v>
      </c>
      <c r="BS209" s="50"/>
      <c r="BT209" s="50"/>
      <c r="BU209" s="1" t="s">
        <v>2254</v>
      </c>
      <c r="BV209" s="46" t="s">
        <v>2255</v>
      </c>
      <c r="BW209" s="4"/>
      <c r="BX209" s="4"/>
      <c r="BY209" s="4"/>
      <c r="BZ209" s="4"/>
      <c r="CA209" s="4"/>
      <c r="CB209" s="4"/>
      <c r="CC209" s="4"/>
      <c r="CD209" s="1">
        <v>1</v>
      </c>
      <c r="CE209" s="1">
        <v>1</v>
      </c>
      <c r="CF209" s="18" t="s">
        <v>1804</v>
      </c>
      <c r="CG209" s="18" t="s">
        <v>23</v>
      </c>
      <c r="CH209" s="289">
        <v>45147</v>
      </c>
      <c r="CI209" s="275" t="s">
        <v>21</v>
      </c>
    </row>
    <row r="210" spans="1:87" ht="28.5" customHeight="1">
      <c r="A210" s="39">
        <v>208</v>
      </c>
      <c r="B210" s="7" t="s">
        <v>1966</v>
      </c>
      <c r="C210" s="99" t="s">
        <v>2256</v>
      </c>
      <c r="D210" s="13">
        <v>2023</v>
      </c>
      <c r="E210" s="99">
        <v>92473</v>
      </c>
      <c r="F210" s="13" t="s">
        <v>404</v>
      </c>
      <c r="G210" s="99" t="s">
        <v>2257</v>
      </c>
      <c r="H210" s="350" t="s">
        <v>2258</v>
      </c>
      <c r="I210" s="99" t="s">
        <v>2172</v>
      </c>
      <c r="J210" s="7" t="s">
        <v>407</v>
      </c>
      <c r="K210" s="99" t="s">
        <v>60</v>
      </c>
      <c r="L210" s="1" t="s">
        <v>1441</v>
      </c>
      <c r="M210" s="1" t="s">
        <v>2259</v>
      </c>
      <c r="N210" s="1" t="s">
        <v>1757</v>
      </c>
      <c r="O210" s="1">
        <v>2189</v>
      </c>
      <c r="P210" s="1" t="s">
        <v>61</v>
      </c>
      <c r="Q210" s="1">
        <v>57</v>
      </c>
      <c r="R210" s="30" t="s">
        <v>395</v>
      </c>
      <c r="S210" s="30">
        <v>1013646511</v>
      </c>
      <c r="T210" s="30">
        <v>3</v>
      </c>
      <c r="U210" s="249" t="s">
        <v>137</v>
      </c>
      <c r="V210" s="30">
        <v>28</v>
      </c>
      <c r="W210" s="1" t="s">
        <v>62</v>
      </c>
      <c r="X210" s="1" t="s">
        <v>396</v>
      </c>
      <c r="Y210" s="30" t="s">
        <v>138</v>
      </c>
      <c r="Z210" s="30">
        <v>3123643401</v>
      </c>
      <c r="AA210" s="313" t="s">
        <v>265</v>
      </c>
      <c r="AB210" s="30" t="s">
        <v>714</v>
      </c>
      <c r="AC210" s="30" t="s">
        <v>412</v>
      </c>
      <c r="AD210" s="42" t="s">
        <v>2260</v>
      </c>
      <c r="AE210" s="42">
        <v>100004185</v>
      </c>
      <c r="AF210" s="43">
        <v>45438</v>
      </c>
      <c r="AG210" s="4">
        <v>5</v>
      </c>
      <c r="AH210" s="199">
        <v>10200000</v>
      </c>
      <c r="AI210" s="193">
        <f>AH210/4</f>
        <v>2550000</v>
      </c>
      <c r="AJ210" s="193">
        <f t="shared" si="26"/>
        <v>85000</v>
      </c>
      <c r="AK210" s="45">
        <v>45133</v>
      </c>
      <c r="AL210" s="25">
        <v>45142</v>
      </c>
      <c r="AM210" s="25">
        <v>45256</v>
      </c>
      <c r="AN210" s="4">
        <v>4</v>
      </c>
      <c r="AO210" s="1">
        <v>120</v>
      </c>
      <c r="AP210" s="46">
        <v>514</v>
      </c>
      <c r="AQ210" s="45">
        <v>45131</v>
      </c>
      <c r="AR210" s="212">
        <v>10200000</v>
      </c>
      <c r="AS210" s="225">
        <v>730</v>
      </c>
      <c r="AT210" s="25">
        <v>45142</v>
      </c>
      <c r="AU210" s="212">
        <v>10200000</v>
      </c>
      <c r="AV210" s="49">
        <v>1</v>
      </c>
      <c r="AW210" s="49">
        <v>60</v>
      </c>
      <c r="AX210" s="113">
        <v>45325</v>
      </c>
      <c r="AY210" s="50"/>
      <c r="AZ210" s="50"/>
      <c r="BA210" s="50"/>
      <c r="BB210" s="51"/>
      <c r="BC210" s="51"/>
      <c r="BD210" s="51"/>
      <c r="BE210" s="51"/>
      <c r="BF210" s="51"/>
      <c r="BG210" s="51"/>
      <c r="BH210" s="51"/>
      <c r="BI210" s="51"/>
      <c r="BJ210" s="51"/>
      <c r="BK210" s="51"/>
      <c r="BL210" s="447">
        <v>10200000</v>
      </c>
      <c r="BM210" s="49"/>
      <c r="BN210" s="49"/>
      <c r="BO210" s="49"/>
      <c r="BP210" s="49"/>
      <c r="BQ210" s="52" t="s">
        <v>15</v>
      </c>
      <c r="BR210" s="52" t="s">
        <v>15</v>
      </c>
      <c r="BS210" s="50"/>
      <c r="BT210" s="50"/>
      <c r="BU210" s="1" t="s">
        <v>2261</v>
      </c>
      <c r="BV210" s="46">
        <v>20236520007233</v>
      </c>
      <c r="BW210" s="4"/>
      <c r="BX210" s="4"/>
      <c r="BY210" s="4"/>
      <c r="BZ210" s="4"/>
      <c r="CA210" s="4"/>
      <c r="CB210" s="4"/>
      <c r="CC210" s="4"/>
      <c r="CD210" s="1">
        <v>1</v>
      </c>
      <c r="CE210" s="1">
        <v>1</v>
      </c>
      <c r="CF210" s="18" t="s">
        <v>1804</v>
      </c>
      <c r="CG210" s="18" t="s">
        <v>23</v>
      </c>
      <c r="CH210" s="289">
        <v>45325</v>
      </c>
      <c r="CI210" s="275" t="s">
        <v>21</v>
      </c>
    </row>
    <row r="211" spans="1:87" ht="24" customHeight="1">
      <c r="A211" s="297">
        <v>209</v>
      </c>
      <c r="B211" s="7" t="s">
        <v>1887</v>
      </c>
      <c r="C211" s="13" t="s">
        <v>2262</v>
      </c>
      <c r="D211" s="13">
        <v>2023</v>
      </c>
      <c r="E211" s="1">
        <v>92438</v>
      </c>
      <c r="F211" s="13" t="s">
        <v>404</v>
      </c>
      <c r="G211" s="1" t="s">
        <v>2263</v>
      </c>
      <c r="H211" s="31" t="s">
        <v>2264</v>
      </c>
      <c r="I211" s="99" t="s">
        <v>2172</v>
      </c>
      <c r="J211" s="7" t="s">
        <v>407</v>
      </c>
      <c r="K211" s="99" t="s">
        <v>60</v>
      </c>
      <c r="L211" s="1" t="s">
        <v>2265</v>
      </c>
      <c r="M211" s="1" t="s">
        <v>2266</v>
      </c>
      <c r="N211" s="1" t="s">
        <v>1757</v>
      </c>
      <c r="O211" s="1">
        <v>2189</v>
      </c>
      <c r="P211" s="1" t="s">
        <v>61</v>
      </c>
      <c r="Q211" s="1">
        <v>57</v>
      </c>
      <c r="R211" s="30" t="s">
        <v>395</v>
      </c>
      <c r="S211" s="30">
        <v>53029627</v>
      </c>
      <c r="T211" s="30">
        <v>7</v>
      </c>
      <c r="U211" s="249" t="s">
        <v>2267</v>
      </c>
      <c r="V211" s="30">
        <v>39</v>
      </c>
      <c r="W211" s="1" t="s">
        <v>62</v>
      </c>
      <c r="X211" s="1" t="s">
        <v>396</v>
      </c>
      <c r="Y211" s="30" t="s">
        <v>2268</v>
      </c>
      <c r="Z211" s="30">
        <v>4718757</v>
      </c>
      <c r="AA211" s="181" t="s">
        <v>235</v>
      </c>
      <c r="AB211" s="30" t="s">
        <v>398</v>
      </c>
      <c r="AC211" s="30" t="s">
        <v>412</v>
      </c>
      <c r="AD211" s="42" t="s">
        <v>2226</v>
      </c>
      <c r="AE211" s="42">
        <v>100272574</v>
      </c>
      <c r="AF211" s="43">
        <v>45468</v>
      </c>
      <c r="AG211" s="4">
        <v>1</v>
      </c>
      <c r="AH211" s="199">
        <v>24450000</v>
      </c>
      <c r="AI211" s="193">
        <f>AH211/5</f>
        <v>4890000</v>
      </c>
      <c r="AJ211" s="193">
        <f t="shared" si="26"/>
        <v>163000</v>
      </c>
      <c r="AK211" s="45">
        <v>45131</v>
      </c>
      <c r="AL211" s="25">
        <v>45133</v>
      </c>
      <c r="AM211" s="25">
        <v>45285</v>
      </c>
      <c r="AN211" s="4">
        <v>5</v>
      </c>
      <c r="AO211" s="1">
        <v>150</v>
      </c>
      <c r="AP211" s="46">
        <v>499</v>
      </c>
      <c r="AQ211" s="45">
        <v>45126</v>
      </c>
      <c r="AR211" s="212">
        <v>97800000</v>
      </c>
      <c r="AS211" s="225">
        <v>700</v>
      </c>
      <c r="AT211" s="25">
        <v>45132</v>
      </c>
      <c r="AU211" s="212">
        <v>24450000</v>
      </c>
      <c r="AV211" s="49">
        <v>1</v>
      </c>
      <c r="AW211" s="49">
        <v>75</v>
      </c>
      <c r="AX211" s="113">
        <v>45363</v>
      </c>
      <c r="AY211" s="50"/>
      <c r="AZ211" s="50"/>
      <c r="BA211" s="50"/>
      <c r="BB211" s="51">
        <v>1</v>
      </c>
      <c r="BC211" s="300">
        <v>12225000</v>
      </c>
      <c r="BD211" s="242">
        <v>45281</v>
      </c>
      <c r="BE211" s="51"/>
      <c r="BF211" s="51"/>
      <c r="BG211" s="51"/>
      <c r="BH211" s="51"/>
      <c r="BI211" s="51"/>
      <c r="BJ211" s="51"/>
      <c r="BK211" s="51"/>
      <c r="BL211" s="447">
        <v>24450000</v>
      </c>
      <c r="BM211" s="49"/>
      <c r="BN211" s="49"/>
      <c r="BO211" s="49"/>
      <c r="BP211" s="49"/>
      <c r="BQ211" s="52" t="s">
        <v>15</v>
      </c>
      <c r="BR211" s="52" t="s">
        <v>15</v>
      </c>
      <c r="BS211" s="50"/>
      <c r="BT211" s="50"/>
      <c r="BU211" s="2" t="s">
        <v>2269</v>
      </c>
      <c r="BV211" s="225" t="s">
        <v>2270</v>
      </c>
      <c r="BW211" s="4"/>
      <c r="BX211" s="4"/>
      <c r="BY211" s="4"/>
      <c r="BZ211" s="4"/>
      <c r="CA211" s="4"/>
      <c r="CB211" s="4"/>
      <c r="CC211" s="4"/>
      <c r="CD211" s="1">
        <v>1</v>
      </c>
      <c r="CE211" s="1">
        <v>1</v>
      </c>
      <c r="CF211" s="18" t="s">
        <v>1804</v>
      </c>
      <c r="CG211" s="18" t="s">
        <v>23</v>
      </c>
      <c r="CH211" s="343">
        <f>AX211</f>
        <v>45363</v>
      </c>
      <c r="CI211" s="275" t="s">
        <v>2227</v>
      </c>
    </row>
    <row r="212" spans="1:87" ht="30.75" customHeight="1">
      <c r="A212" s="39">
        <v>210</v>
      </c>
      <c r="B212" s="7" t="s">
        <v>2271</v>
      </c>
      <c r="C212" s="13" t="s">
        <v>2272</v>
      </c>
      <c r="D212" s="13">
        <v>2023</v>
      </c>
      <c r="E212" s="1">
        <v>92431</v>
      </c>
      <c r="F212" s="13" t="s">
        <v>404</v>
      </c>
      <c r="G212" s="1" t="s">
        <v>2272</v>
      </c>
      <c r="H212" s="31" t="s">
        <v>2273</v>
      </c>
      <c r="I212" s="99" t="s">
        <v>2172</v>
      </c>
      <c r="J212" s="99" t="s">
        <v>392</v>
      </c>
      <c r="K212" s="99" t="s">
        <v>60</v>
      </c>
      <c r="L212" s="1" t="s">
        <v>2274</v>
      </c>
      <c r="M212" s="1" t="s">
        <v>2275</v>
      </c>
      <c r="N212" s="1" t="s">
        <v>543</v>
      </c>
      <c r="O212" s="1">
        <v>2198</v>
      </c>
      <c r="P212" s="1" t="s">
        <v>61</v>
      </c>
      <c r="Q212" s="1">
        <v>57</v>
      </c>
      <c r="R212" s="30" t="s">
        <v>395</v>
      </c>
      <c r="S212" s="30">
        <v>79890568</v>
      </c>
      <c r="T212" s="30">
        <v>6</v>
      </c>
      <c r="U212" s="249" t="s">
        <v>2276</v>
      </c>
      <c r="V212" s="40">
        <v>46</v>
      </c>
      <c r="W212" s="1" t="s">
        <v>62</v>
      </c>
      <c r="X212" s="1" t="s">
        <v>431</v>
      </c>
      <c r="Y212" s="30" t="s">
        <v>81</v>
      </c>
      <c r="Z212" s="30">
        <v>4432490</v>
      </c>
      <c r="AA212" s="181" t="s">
        <v>160</v>
      </c>
      <c r="AB212" s="30" t="s">
        <v>411</v>
      </c>
      <c r="AC212" s="30" t="s">
        <v>412</v>
      </c>
      <c r="AD212" s="42" t="s">
        <v>183</v>
      </c>
      <c r="AE212" s="42" t="s">
        <v>2277</v>
      </c>
      <c r="AF212" s="43">
        <v>45436</v>
      </c>
      <c r="AG212" s="4">
        <v>1</v>
      </c>
      <c r="AH212" s="199">
        <v>22440000</v>
      </c>
      <c r="AI212" s="193">
        <f>AH212/4</f>
        <v>5610000</v>
      </c>
      <c r="AJ212" s="193">
        <f t="shared" si="26"/>
        <v>187000</v>
      </c>
      <c r="AK212" s="45">
        <v>45131</v>
      </c>
      <c r="AL212" s="25">
        <v>45132</v>
      </c>
      <c r="AM212" s="25">
        <v>45254</v>
      </c>
      <c r="AN212" s="4">
        <v>4</v>
      </c>
      <c r="AO212" s="1">
        <v>120</v>
      </c>
      <c r="AP212" s="46">
        <v>525</v>
      </c>
      <c r="AQ212" s="45">
        <v>45131</v>
      </c>
      <c r="AR212" s="212">
        <v>22440000</v>
      </c>
      <c r="AS212" s="225">
        <v>699</v>
      </c>
      <c r="AT212" s="25">
        <v>45132</v>
      </c>
      <c r="AU212" s="212">
        <v>22440000</v>
      </c>
      <c r="AV212" s="49">
        <v>1</v>
      </c>
      <c r="AW212" s="49">
        <v>61</v>
      </c>
      <c r="AX212" s="113">
        <v>45317</v>
      </c>
      <c r="AY212" s="50"/>
      <c r="AZ212" s="50"/>
      <c r="BA212" s="50"/>
      <c r="BB212" s="51"/>
      <c r="BC212" s="51"/>
      <c r="BD212" s="51"/>
      <c r="BE212" s="51"/>
      <c r="BF212" s="51"/>
      <c r="BG212" s="51"/>
      <c r="BH212" s="51"/>
      <c r="BI212" s="51"/>
      <c r="BJ212" s="51"/>
      <c r="BK212" s="51"/>
      <c r="BL212" s="447">
        <v>22440000</v>
      </c>
      <c r="BM212" s="49"/>
      <c r="BN212" s="49"/>
      <c r="BO212" s="49"/>
      <c r="BP212" s="49"/>
      <c r="BQ212" s="52" t="s">
        <v>15</v>
      </c>
      <c r="BR212" s="52" t="s">
        <v>15</v>
      </c>
      <c r="BS212" s="50"/>
      <c r="BT212" s="50"/>
      <c r="BU212" s="1" t="s">
        <v>1921</v>
      </c>
      <c r="BV212" s="46">
        <v>20236520006723</v>
      </c>
      <c r="BW212" s="4"/>
      <c r="BX212" s="4"/>
      <c r="BY212" s="4"/>
      <c r="BZ212" s="4"/>
      <c r="CA212" s="4"/>
      <c r="CB212" s="4"/>
      <c r="CC212" s="4"/>
      <c r="CD212" s="1">
        <v>1</v>
      </c>
      <c r="CE212" s="1">
        <v>1</v>
      </c>
      <c r="CF212" s="18" t="s">
        <v>1804</v>
      </c>
      <c r="CG212" s="18" t="s">
        <v>23</v>
      </c>
      <c r="CH212" s="289">
        <v>45317</v>
      </c>
      <c r="CI212" s="275" t="s">
        <v>21</v>
      </c>
    </row>
    <row r="213" spans="1:87" ht="28.5" customHeight="1">
      <c r="A213" s="39">
        <v>211</v>
      </c>
      <c r="B213" s="7" t="s">
        <v>1887</v>
      </c>
      <c r="C213" s="13" t="s">
        <v>2278</v>
      </c>
      <c r="D213" s="13">
        <v>2023</v>
      </c>
      <c r="E213" s="1">
        <v>92438</v>
      </c>
      <c r="F213" s="13" t="s">
        <v>404</v>
      </c>
      <c r="G213" s="1" t="s">
        <v>2279</v>
      </c>
      <c r="H213" s="31" t="s">
        <v>2280</v>
      </c>
      <c r="I213" s="99" t="s">
        <v>2172</v>
      </c>
      <c r="J213" s="7" t="s">
        <v>407</v>
      </c>
      <c r="K213" s="99" t="s">
        <v>60</v>
      </c>
      <c r="L213" s="1" t="s">
        <v>1159</v>
      </c>
      <c r="M213" s="1" t="s">
        <v>2281</v>
      </c>
      <c r="N213" s="1" t="s">
        <v>2282</v>
      </c>
      <c r="O213" s="1">
        <v>2189</v>
      </c>
      <c r="P213" s="1" t="s">
        <v>61</v>
      </c>
      <c r="Q213" s="1">
        <v>57</v>
      </c>
      <c r="R213" s="30" t="s">
        <v>395</v>
      </c>
      <c r="S213" s="30">
        <v>1014241981</v>
      </c>
      <c r="T213" s="30">
        <v>6</v>
      </c>
      <c r="U213" s="249" t="s">
        <v>2283</v>
      </c>
      <c r="V213" s="40">
        <v>30</v>
      </c>
      <c r="W213" s="1" t="s">
        <v>62</v>
      </c>
      <c r="X213" s="1" t="s">
        <v>396</v>
      </c>
      <c r="Y213" s="30" t="s">
        <v>2284</v>
      </c>
      <c r="Z213" s="30">
        <v>3004200015</v>
      </c>
      <c r="AA213" s="181" t="s">
        <v>2285</v>
      </c>
      <c r="AB213" s="30" t="s">
        <v>1811</v>
      </c>
      <c r="AC213" s="30" t="s">
        <v>433</v>
      </c>
      <c r="AD213" s="42" t="s">
        <v>1173</v>
      </c>
      <c r="AE213" s="42" t="s">
        <v>2286</v>
      </c>
      <c r="AF213" s="43">
        <v>45483</v>
      </c>
      <c r="AG213" s="4">
        <v>1</v>
      </c>
      <c r="AH213" s="199">
        <v>24450000</v>
      </c>
      <c r="AI213" s="193">
        <f>AH213/5</f>
        <v>4890000</v>
      </c>
      <c r="AJ213" s="193">
        <f t="shared" si="26"/>
        <v>163000</v>
      </c>
      <c r="AK213" s="45">
        <v>45132</v>
      </c>
      <c r="AL213" s="25">
        <v>45133</v>
      </c>
      <c r="AM213" s="25">
        <v>45285</v>
      </c>
      <c r="AN213" s="4">
        <v>5</v>
      </c>
      <c r="AO213" s="1">
        <v>150</v>
      </c>
      <c r="AP213" s="46">
        <v>499</v>
      </c>
      <c r="AQ213" s="45">
        <v>45126</v>
      </c>
      <c r="AR213" s="212">
        <v>97800000</v>
      </c>
      <c r="AS213" s="225">
        <v>706</v>
      </c>
      <c r="AT213" s="25">
        <v>45133</v>
      </c>
      <c r="AU213" s="212">
        <v>24450000</v>
      </c>
      <c r="AV213" s="49"/>
      <c r="AW213" s="49"/>
      <c r="AX213" s="49"/>
      <c r="AY213" s="50">
        <v>1013631868</v>
      </c>
      <c r="AZ213" s="50" t="s">
        <v>2287</v>
      </c>
      <c r="BA213" s="56">
        <v>45174</v>
      </c>
      <c r="BB213" s="51"/>
      <c r="BC213" s="51"/>
      <c r="BD213" s="51"/>
      <c r="BE213" s="51"/>
      <c r="BF213" s="51"/>
      <c r="BG213" s="51"/>
      <c r="BH213" s="51"/>
      <c r="BI213" s="51"/>
      <c r="BJ213" s="51"/>
      <c r="BK213" s="51"/>
      <c r="BL213" s="447">
        <v>24450000</v>
      </c>
      <c r="BM213" s="49"/>
      <c r="BN213" s="49"/>
      <c r="BO213" s="49"/>
      <c r="BP213" s="49"/>
      <c r="BQ213" s="52" t="s">
        <v>15</v>
      </c>
      <c r="BR213" s="52" t="s">
        <v>15</v>
      </c>
      <c r="BS213" s="50"/>
      <c r="BT213" s="50"/>
      <c r="BU213" s="2" t="s">
        <v>272</v>
      </c>
      <c r="BV213" s="225">
        <v>20236520006743</v>
      </c>
      <c r="BW213" s="4"/>
      <c r="BX213" s="4"/>
      <c r="BY213" s="4"/>
      <c r="BZ213" s="4"/>
      <c r="CA213" s="4"/>
      <c r="CB213" s="4"/>
      <c r="CC213" s="4"/>
      <c r="CD213" s="1">
        <v>1</v>
      </c>
      <c r="CE213" s="1">
        <v>1</v>
      </c>
      <c r="CF213" s="18" t="s">
        <v>1804</v>
      </c>
      <c r="CG213" s="18" t="s">
        <v>23</v>
      </c>
      <c r="CH213" s="289">
        <v>45285</v>
      </c>
      <c r="CI213" s="275" t="s">
        <v>2288</v>
      </c>
    </row>
    <row r="214" spans="1:87" ht="27" customHeight="1">
      <c r="A214" s="39">
        <v>212</v>
      </c>
      <c r="B214" s="7" t="s">
        <v>1730</v>
      </c>
      <c r="C214" s="13" t="s">
        <v>2289</v>
      </c>
      <c r="D214" s="13">
        <v>2023</v>
      </c>
      <c r="E214" s="1">
        <v>92435</v>
      </c>
      <c r="F214" s="13" t="s">
        <v>404</v>
      </c>
      <c r="G214" s="1" t="s">
        <v>2290</v>
      </c>
      <c r="H214" s="31" t="s">
        <v>2291</v>
      </c>
      <c r="I214" s="99" t="s">
        <v>2172</v>
      </c>
      <c r="J214" s="7" t="s">
        <v>407</v>
      </c>
      <c r="K214" s="99" t="s">
        <v>60</v>
      </c>
      <c r="L214" s="1" t="s">
        <v>2184</v>
      </c>
      <c r="M214" s="1" t="s">
        <v>2185</v>
      </c>
      <c r="N214" s="1" t="s">
        <v>320</v>
      </c>
      <c r="O214" s="1">
        <v>2198</v>
      </c>
      <c r="P214" s="1" t="s">
        <v>61</v>
      </c>
      <c r="Q214" s="1">
        <v>57</v>
      </c>
      <c r="R214" s="30" t="s">
        <v>395</v>
      </c>
      <c r="S214" s="30">
        <v>79392568</v>
      </c>
      <c r="T214" s="30">
        <v>1</v>
      </c>
      <c r="U214" s="249" t="s">
        <v>2292</v>
      </c>
      <c r="V214" s="40">
        <v>57</v>
      </c>
      <c r="W214" s="1" t="s">
        <v>62</v>
      </c>
      <c r="X214" s="1" t="s">
        <v>431</v>
      </c>
      <c r="Y214" s="30" t="s">
        <v>90</v>
      </c>
      <c r="Z214" s="30">
        <v>3041159374</v>
      </c>
      <c r="AA214" s="181" t="s">
        <v>182</v>
      </c>
      <c r="AB214" s="30" t="s">
        <v>398</v>
      </c>
      <c r="AC214" s="30" t="s">
        <v>433</v>
      </c>
      <c r="AD214" s="42" t="s">
        <v>2144</v>
      </c>
      <c r="AE214" s="42" t="s">
        <v>2293</v>
      </c>
      <c r="AF214" s="43">
        <v>45437</v>
      </c>
      <c r="AG214" s="4">
        <v>4</v>
      </c>
      <c r="AH214" s="199">
        <v>10200000</v>
      </c>
      <c r="AI214" s="193">
        <f>AH214/4</f>
        <v>2550000</v>
      </c>
      <c r="AJ214" s="193">
        <f t="shared" si="26"/>
        <v>85000</v>
      </c>
      <c r="AK214" s="45">
        <v>45132</v>
      </c>
      <c r="AL214" s="25">
        <v>45133</v>
      </c>
      <c r="AM214" s="25">
        <v>45255</v>
      </c>
      <c r="AN214" s="4">
        <v>4</v>
      </c>
      <c r="AO214" s="1">
        <v>120</v>
      </c>
      <c r="AP214" s="46">
        <v>502</v>
      </c>
      <c r="AQ214" s="45">
        <v>45128</v>
      </c>
      <c r="AR214" s="212" t="s">
        <v>2294</v>
      </c>
      <c r="AS214" s="225">
        <v>703</v>
      </c>
      <c r="AT214" s="25">
        <v>45133</v>
      </c>
      <c r="AU214" s="212" t="s">
        <v>2295</v>
      </c>
      <c r="AV214" s="49">
        <v>1</v>
      </c>
      <c r="AW214" s="49">
        <v>61</v>
      </c>
      <c r="AX214" s="113">
        <v>45316</v>
      </c>
      <c r="AY214" s="50"/>
      <c r="AZ214" s="50"/>
      <c r="BA214" s="50"/>
      <c r="BB214" s="51"/>
      <c r="BC214" s="51"/>
      <c r="BD214" s="51"/>
      <c r="BE214" s="51"/>
      <c r="BF214" s="51"/>
      <c r="BG214" s="51"/>
      <c r="BH214" s="51"/>
      <c r="BI214" s="51"/>
      <c r="BJ214" s="51"/>
      <c r="BK214" s="51"/>
      <c r="BL214" s="447">
        <v>10200000</v>
      </c>
      <c r="BM214" s="49"/>
      <c r="BN214" s="49"/>
      <c r="BO214" s="49"/>
      <c r="BP214" s="49"/>
      <c r="BQ214" s="52" t="s">
        <v>15</v>
      </c>
      <c r="BR214" s="52" t="s">
        <v>15</v>
      </c>
      <c r="BS214" s="50"/>
      <c r="BT214" s="50"/>
      <c r="BU214" s="1" t="s">
        <v>1921</v>
      </c>
      <c r="BV214" s="46">
        <v>20236520006723</v>
      </c>
      <c r="BW214" s="4"/>
      <c r="BX214" s="4"/>
      <c r="BY214" s="4"/>
      <c r="BZ214" s="4"/>
      <c r="CA214" s="4"/>
      <c r="CB214" s="4"/>
      <c r="CC214" s="4"/>
      <c r="CD214" s="1">
        <v>1</v>
      </c>
      <c r="CE214" s="1">
        <v>1</v>
      </c>
      <c r="CF214" s="18" t="s">
        <v>1804</v>
      </c>
      <c r="CG214" s="18" t="s">
        <v>23</v>
      </c>
      <c r="CH214" s="289">
        <v>45316</v>
      </c>
      <c r="CI214" s="275" t="s">
        <v>21</v>
      </c>
    </row>
    <row r="215" spans="1:87" ht="33" customHeight="1">
      <c r="A215" s="39">
        <v>213</v>
      </c>
      <c r="B215" s="7" t="s">
        <v>1730</v>
      </c>
      <c r="C215" s="13" t="s">
        <v>2296</v>
      </c>
      <c r="D215" s="13">
        <v>2023</v>
      </c>
      <c r="E215" s="1">
        <v>92471</v>
      </c>
      <c r="F215" s="13" t="s">
        <v>404</v>
      </c>
      <c r="G215" s="1" t="s">
        <v>2297</v>
      </c>
      <c r="H215" s="31" t="s">
        <v>2239</v>
      </c>
      <c r="I215" s="99" t="s">
        <v>2172</v>
      </c>
      <c r="J215" s="7" t="s">
        <v>407</v>
      </c>
      <c r="K215" s="99" t="s">
        <v>60</v>
      </c>
      <c r="L215" s="1" t="s">
        <v>537</v>
      </c>
      <c r="M215" s="1" t="s">
        <v>2298</v>
      </c>
      <c r="N215" s="1" t="s">
        <v>320</v>
      </c>
      <c r="O215" s="1">
        <v>2198</v>
      </c>
      <c r="P215" s="1" t="s">
        <v>61</v>
      </c>
      <c r="Q215" s="1">
        <v>57</v>
      </c>
      <c r="R215" s="30" t="s">
        <v>395</v>
      </c>
      <c r="S215" s="30">
        <v>1152684527</v>
      </c>
      <c r="T215" s="30">
        <v>7</v>
      </c>
      <c r="U215" s="249" t="s">
        <v>2299</v>
      </c>
      <c r="V215" s="40">
        <v>31</v>
      </c>
      <c r="W215" s="1" t="s">
        <v>62</v>
      </c>
      <c r="X215" s="1" t="s">
        <v>396</v>
      </c>
      <c r="Y215" s="30" t="s">
        <v>2300</v>
      </c>
      <c r="Z215" s="30">
        <v>3128823228</v>
      </c>
      <c r="AA215" s="181" t="s">
        <v>301</v>
      </c>
      <c r="AB215" s="30" t="s">
        <v>518</v>
      </c>
      <c r="AC215" s="30" t="s">
        <v>433</v>
      </c>
      <c r="AD215" s="42" t="s">
        <v>117</v>
      </c>
      <c r="AE215" s="42">
        <v>100028752</v>
      </c>
      <c r="AF215" s="43">
        <v>45448</v>
      </c>
      <c r="AG215" s="4">
        <v>1</v>
      </c>
      <c r="AH215" s="199">
        <v>11400000</v>
      </c>
      <c r="AI215" s="193">
        <f>AH215/4</f>
        <v>2850000</v>
      </c>
      <c r="AJ215" s="193">
        <f t="shared" si="26"/>
        <v>95000</v>
      </c>
      <c r="AK215" s="45">
        <v>45132</v>
      </c>
      <c r="AL215" s="25">
        <v>45139</v>
      </c>
      <c r="AM215" s="25">
        <v>45255</v>
      </c>
      <c r="AN215" s="4">
        <v>4</v>
      </c>
      <c r="AO215" s="1">
        <v>120</v>
      </c>
      <c r="AP215" s="46">
        <v>515</v>
      </c>
      <c r="AQ215" s="45">
        <v>45131</v>
      </c>
      <c r="AR215" s="212">
        <v>11400000</v>
      </c>
      <c r="AS215" s="225">
        <v>704</v>
      </c>
      <c r="AT215" s="25">
        <v>45133</v>
      </c>
      <c r="AU215" s="212">
        <v>11400000</v>
      </c>
      <c r="AV215" s="49">
        <v>1</v>
      </c>
      <c r="AW215" s="49">
        <v>31</v>
      </c>
      <c r="AX215" s="113">
        <v>45291</v>
      </c>
      <c r="AY215" s="50"/>
      <c r="AZ215" s="50"/>
      <c r="BA215" s="50"/>
      <c r="BB215" s="51"/>
      <c r="BC215" s="51"/>
      <c r="BD215" s="51"/>
      <c r="BE215" s="51"/>
      <c r="BF215" s="51"/>
      <c r="BG215" s="51"/>
      <c r="BH215" s="51"/>
      <c r="BI215" s="51"/>
      <c r="BJ215" s="51"/>
      <c r="BK215" s="51"/>
      <c r="BL215" s="447">
        <v>11400000</v>
      </c>
      <c r="BM215" s="49"/>
      <c r="BN215" s="49"/>
      <c r="BO215" s="49"/>
      <c r="BP215" s="49"/>
      <c r="BQ215" s="52" t="s">
        <v>15</v>
      </c>
      <c r="BR215" s="52" t="s">
        <v>15</v>
      </c>
      <c r="BS215" s="50"/>
      <c r="BT215" s="50"/>
      <c r="BU215" s="1" t="s">
        <v>83</v>
      </c>
      <c r="BV215" s="46">
        <v>20236520007123</v>
      </c>
      <c r="BW215" s="4"/>
      <c r="BX215" s="4"/>
      <c r="BY215" s="4"/>
      <c r="BZ215" s="4"/>
      <c r="CA215" s="4"/>
      <c r="CB215" s="4"/>
      <c r="CC215" s="4"/>
      <c r="CD215" s="1">
        <v>1</v>
      </c>
      <c r="CE215" s="1">
        <v>1</v>
      </c>
      <c r="CF215" s="18" t="s">
        <v>1804</v>
      </c>
      <c r="CG215" s="18" t="s">
        <v>23</v>
      </c>
      <c r="CH215" s="289">
        <v>45291</v>
      </c>
      <c r="CI215" s="275" t="s">
        <v>21</v>
      </c>
    </row>
    <row r="216" spans="1:87" ht="31.5" customHeight="1">
      <c r="A216" s="297">
        <v>214</v>
      </c>
      <c r="B216" s="7" t="s">
        <v>1887</v>
      </c>
      <c r="C216" s="13" t="s">
        <v>2301</v>
      </c>
      <c r="D216" s="13">
        <v>2023</v>
      </c>
      <c r="E216" s="1">
        <v>92506</v>
      </c>
      <c r="F216" s="13" t="s">
        <v>404</v>
      </c>
      <c r="G216" s="1" t="s">
        <v>2302</v>
      </c>
      <c r="H216" s="31" t="s">
        <v>2303</v>
      </c>
      <c r="I216" s="99" t="s">
        <v>2172</v>
      </c>
      <c r="J216" s="7" t="s">
        <v>407</v>
      </c>
      <c r="K216" s="99" t="s">
        <v>60</v>
      </c>
      <c r="L216" s="1" t="s">
        <v>1613</v>
      </c>
      <c r="M216" s="1" t="s">
        <v>2304</v>
      </c>
      <c r="N216" s="1" t="s">
        <v>2305</v>
      </c>
      <c r="O216" s="1">
        <v>2210</v>
      </c>
      <c r="P216" s="1" t="s">
        <v>61</v>
      </c>
      <c r="Q216" s="1">
        <v>39</v>
      </c>
      <c r="R216" s="30" t="s">
        <v>395</v>
      </c>
      <c r="S216" s="30">
        <v>1013636599</v>
      </c>
      <c r="T216" s="30">
        <v>8</v>
      </c>
      <c r="U216" s="249" t="s">
        <v>2306</v>
      </c>
      <c r="V216" s="40">
        <v>31</v>
      </c>
      <c r="W216" s="1" t="s">
        <v>62</v>
      </c>
      <c r="X216" s="1" t="s">
        <v>396</v>
      </c>
      <c r="Y216" s="30" t="s">
        <v>864</v>
      </c>
      <c r="Z216" s="30">
        <v>3192929446</v>
      </c>
      <c r="AA216" s="181" t="s">
        <v>214</v>
      </c>
      <c r="AB216" s="30" t="s">
        <v>398</v>
      </c>
      <c r="AC216" s="30" t="s">
        <v>412</v>
      </c>
      <c r="AD216" s="42" t="s">
        <v>1104</v>
      </c>
      <c r="AE216" s="42" t="s">
        <v>2307</v>
      </c>
      <c r="AF216" s="43">
        <v>45499</v>
      </c>
      <c r="AG216" s="4">
        <v>3</v>
      </c>
      <c r="AH216" s="199">
        <v>24450000</v>
      </c>
      <c r="AI216" s="193">
        <f>AH216/5</f>
        <v>4890000</v>
      </c>
      <c r="AJ216" s="193">
        <f t="shared" si="26"/>
        <v>163000</v>
      </c>
      <c r="AK216" s="45">
        <v>45133</v>
      </c>
      <c r="AL216" s="25">
        <v>45133</v>
      </c>
      <c r="AM216" s="25">
        <v>45286</v>
      </c>
      <c r="AN216" s="4">
        <v>5</v>
      </c>
      <c r="AO216" s="1">
        <v>150</v>
      </c>
      <c r="AP216" s="46">
        <v>527</v>
      </c>
      <c r="AQ216" s="45">
        <v>45132</v>
      </c>
      <c r="AR216" s="212">
        <v>24450000</v>
      </c>
      <c r="AS216" s="225">
        <v>705</v>
      </c>
      <c r="AT216" s="25">
        <v>45133</v>
      </c>
      <c r="AU216" s="212">
        <v>24450000</v>
      </c>
      <c r="AV216" s="49">
        <v>1</v>
      </c>
      <c r="AW216" s="49">
        <v>75</v>
      </c>
      <c r="AX216" s="113">
        <v>45363</v>
      </c>
      <c r="AY216" s="50"/>
      <c r="AZ216" s="50"/>
      <c r="BA216" s="50"/>
      <c r="BB216" s="51">
        <v>1</v>
      </c>
      <c r="BC216" s="300">
        <v>12225000</v>
      </c>
      <c r="BD216" s="242">
        <v>45281</v>
      </c>
      <c r="BE216" s="51"/>
      <c r="BF216" s="51"/>
      <c r="BG216" s="51"/>
      <c r="BH216" s="51"/>
      <c r="BI216" s="51"/>
      <c r="BJ216" s="51"/>
      <c r="BK216" s="51"/>
      <c r="BL216" s="447">
        <v>24450000</v>
      </c>
      <c r="BM216" s="49"/>
      <c r="BN216" s="49"/>
      <c r="BO216" s="49"/>
      <c r="BP216" s="49"/>
      <c r="BQ216" s="52" t="s">
        <v>15</v>
      </c>
      <c r="BR216" s="52" t="s">
        <v>15</v>
      </c>
      <c r="BS216" s="50"/>
      <c r="BT216" s="50"/>
      <c r="BU216" s="2" t="s">
        <v>1921</v>
      </c>
      <c r="BV216" s="225">
        <v>20236520007693</v>
      </c>
      <c r="BW216" s="4"/>
      <c r="BX216" s="4"/>
      <c r="BY216" s="4"/>
      <c r="BZ216" s="4"/>
      <c r="CA216" s="4"/>
      <c r="CB216" s="4"/>
      <c r="CC216" s="4"/>
      <c r="CD216" s="1">
        <v>1</v>
      </c>
      <c r="CE216" s="1">
        <v>1</v>
      </c>
      <c r="CF216" s="18" t="s">
        <v>1804</v>
      </c>
      <c r="CG216" s="18" t="s">
        <v>23</v>
      </c>
      <c r="CH216" s="343">
        <v>45361</v>
      </c>
      <c r="CI216" s="275" t="s">
        <v>2308</v>
      </c>
    </row>
    <row r="217" spans="1:87" ht="25.5" customHeight="1">
      <c r="A217" s="39">
        <v>215</v>
      </c>
      <c r="B217" s="7" t="s">
        <v>1720</v>
      </c>
      <c r="C217" s="13" t="s">
        <v>2309</v>
      </c>
      <c r="D217" s="13">
        <v>2023</v>
      </c>
      <c r="E217" s="1">
        <v>92500</v>
      </c>
      <c r="F217" s="13" t="s">
        <v>404</v>
      </c>
      <c r="G217" s="1" t="s">
        <v>2310</v>
      </c>
      <c r="H217" s="31" t="s">
        <v>2311</v>
      </c>
      <c r="I217" s="99" t="s">
        <v>2172</v>
      </c>
      <c r="J217" s="7" t="s">
        <v>407</v>
      </c>
      <c r="K217" s="99" t="s">
        <v>60</v>
      </c>
      <c r="L217" s="1" t="s">
        <v>1159</v>
      </c>
      <c r="M217" s="1" t="s">
        <v>2312</v>
      </c>
      <c r="N217" s="1" t="s">
        <v>543</v>
      </c>
      <c r="O217" s="1">
        <v>2210</v>
      </c>
      <c r="P217" s="1" t="s">
        <v>61</v>
      </c>
      <c r="Q217" s="1">
        <v>57</v>
      </c>
      <c r="R217" s="30" t="s">
        <v>395</v>
      </c>
      <c r="S217" s="30">
        <v>71594128</v>
      </c>
      <c r="T217" s="30">
        <v>0</v>
      </c>
      <c r="U217" s="249" t="s">
        <v>2313</v>
      </c>
      <c r="V217" s="40">
        <v>63</v>
      </c>
      <c r="W217" s="1" t="s">
        <v>62</v>
      </c>
      <c r="X217" s="1" t="s">
        <v>431</v>
      </c>
      <c r="Y217" s="30" t="s">
        <v>2314</v>
      </c>
      <c r="Z217" s="30">
        <v>9437156</v>
      </c>
      <c r="AA217" s="181" t="s">
        <v>231</v>
      </c>
      <c r="AB217" s="30" t="s">
        <v>518</v>
      </c>
      <c r="AC217" s="30" t="s">
        <v>433</v>
      </c>
      <c r="AD217" s="42" t="s">
        <v>2233</v>
      </c>
      <c r="AE217" s="42" t="s">
        <v>2315</v>
      </c>
      <c r="AF217" s="43">
        <v>45443</v>
      </c>
      <c r="AG217" s="4">
        <v>5</v>
      </c>
      <c r="AH217" s="199">
        <v>10200000</v>
      </c>
      <c r="AI217" s="193">
        <f>AH217/4</f>
        <v>2550000</v>
      </c>
      <c r="AJ217" s="193">
        <f t="shared" si="26"/>
        <v>85000</v>
      </c>
      <c r="AK217" s="45">
        <v>45133</v>
      </c>
      <c r="AL217" s="25">
        <v>45142</v>
      </c>
      <c r="AM217" s="25">
        <v>45256</v>
      </c>
      <c r="AN217" s="4">
        <v>4</v>
      </c>
      <c r="AO217" s="1">
        <v>120</v>
      </c>
      <c r="AP217" s="46">
        <v>523</v>
      </c>
      <c r="AQ217" s="45">
        <v>45131</v>
      </c>
      <c r="AR217" s="212">
        <v>20400000</v>
      </c>
      <c r="AS217" s="225">
        <v>722</v>
      </c>
      <c r="AT217" s="25">
        <v>45142</v>
      </c>
      <c r="AU217" s="212">
        <v>10200000</v>
      </c>
      <c r="AV217" s="49">
        <v>1</v>
      </c>
      <c r="AW217" s="49">
        <v>62</v>
      </c>
      <c r="AX217" s="113">
        <v>45325</v>
      </c>
      <c r="AY217" s="50"/>
      <c r="AZ217" s="50"/>
      <c r="BA217" s="50"/>
      <c r="BB217" s="51"/>
      <c r="BC217" s="51"/>
      <c r="BD217" s="51"/>
      <c r="BE217" s="51"/>
      <c r="BF217" s="51"/>
      <c r="BG217" s="51"/>
      <c r="BH217" s="51"/>
      <c r="BI217" s="51"/>
      <c r="BJ217" s="51"/>
      <c r="BK217" s="51"/>
      <c r="BL217" s="447">
        <v>10200000</v>
      </c>
      <c r="BM217" s="49"/>
      <c r="BN217" s="49"/>
      <c r="BO217" s="49"/>
      <c r="BP217" s="49"/>
      <c r="BQ217" s="52" t="s">
        <v>15</v>
      </c>
      <c r="BR217" s="52" t="s">
        <v>15</v>
      </c>
      <c r="BS217" s="50"/>
      <c r="BT217" s="50"/>
      <c r="BU217" s="1" t="s">
        <v>2316</v>
      </c>
      <c r="BV217" s="46" t="s">
        <v>2317</v>
      </c>
      <c r="BW217" s="4"/>
      <c r="BX217" s="4"/>
      <c r="BY217" s="4"/>
      <c r="BZ217" s="4"/>
      <c r="CA217" s="4"/>
      <c r="CB217" s="4"/>
      <c r="CC217" s="4"/>
      <c r="CD217" s="1">
        <v>1</v>
      </c>
      <c r="CE217" s="1">
        <v>1</v>
      </c>
      <c r="CF217" s="18" t="s">
        <v>1804</v>
      </c>
      <c r="CG217" s="18" t="s">
        <v>23</v>
      </c>
      <c r="CH217" s="289">
        <v>45325</v>
      </c>
      <c r="CI217" s="275" t="s">
        <v>21</v>
      </c>
    </row>
    <row r="218" spans="1:87" ht="26.25" customHeight="1">
      <c r="A218" s="39">
        <v>216</v>
      </c>
      <c r="B218" s="7" t="s">
        <v>1720</v>
      </c>
      <c r="C218" s="13" t="s">
        <v>2318</v>
      </c>
      <c r="D218" s="13">
        <v>2023</v>
      </c>
      <c r="E218" s="1">
        <v>92500</v>
      </c>
      <c r="F218" s="13" t="s">
        <v>404</v>
      </c>
      <c r="G218" s="1" t="s">
        <v>2319</v>
      </c>
      <c r="H218" s="31" t="s">
        <v>2320</v>
      </c>
      <c r="I218" s="99" t="s">
        <v>2172</v>
      </c>
      <c r="J218" s="7" t="s">
        <v>407</v>
      </c>
      <c r="K218" s="99" t="s">
        <v>60</v>
      </c>
      <c r="L218" s="1" t="s">
        <v>1062</v>
      </c>
      <c r="M218" s="1" t="s">
        <v>2312</v>
      </c>
      <c r="N218" s="1" t="s">
        <v>543</v>
      </c>
      <c r="O218" s="1">
        <v>2198</v>
      </c>
      <c r="P218" s="1" t="s">
        <v>61</v>
      </c>
      <c r="Q218" s="1">
        <v>57</v>
      </c>
      <c r="R218" s="30" t="s">
        <v>395</v>
      </c>
      <c r="S218" s="30">
        <v>79469325</v>
      </c>
      <c r="T218" s="30">
        <v>1</v>
      </c>
      <c r="U218" s="249" t="s">
        <v>2321</v>
      </c>
      <c r="V218" s="40">
        <v>55</v>
      </c>
      <c r="W218" s="1" t="s">
        <v>62</v>
      </c>
      <c r="X218" s="1" t="s">
        <v>431</v>
      </c>
      <c r="Y218" s="30" t="s">
        <v>1064</v>
      </c>
      <c r="Z218" s="30">
        <v>3144416085</v>
      </c>
      <c r="AA218" s="181" t="s">
        <v>161</v>
      </c>
      <c r="AB218" s="30" t="s">
        <v>561</v>
      </c>
      <c r="AC218" s="30" t="s">
        <v>433</v>
      </c>
      <c r="AD218" s="42" t="s">
        <v>1104</v>
      </c>
      <c r="AE218" s="42" t="s">
        <v>2322</v>
      </c>
      <c r="AF218" s="43">
        <v>45442</v>
      </c>
      <c r="AG218" s="4">
        <v>5</v>
      </c>
      <c r="AH218" s="199">
        <v>10200000</v>
      </c>
      <c r="AI218" s="193">
        <f>AH218/4</f>
        <v>2550000</v>
      </c>
      <c r="AJ218" s="193">
        <f t="shared" si="26"/>
        <v>85000</v>
      </c>
      <c r="AK218" s="45">
        <v>45133</v>
      </c>
      <c r="AL218" s="25">
        <v>45142</v>
      </c>
      <c r="AM218" s="25">
        <v>45256</v>
      </c>
      <c r="AN218" s="4">
        <v>4</v>
      </c>
      <c r="AO218" s="1">
        <v>120</v>
      </c>
      <c r="AP218" s="46">
        <v>523</v>
      </c>
      <c r="AQ218" s="45">
        <v>45131</v>
      </c>
      <c r="AR218" s="212">
        <v>20400000</v>
      </c>
      <c r="AS218" s="225">
        <v>723</v>
      </c>
      <c r="AT218" s="25">
        <v>45142</v>
      </c>
      <c r="AU218" s="212">
        <v>10200000</v>
      </c>
      <c r="AV218" s="49">
        <v>1</v>
      </c>
      <c r="AW218" s="49">
        <v>62</v>
      </c>
      <c r="AX218" s="113">
        <v>45325</v>
      </c>
      <c r="AY218" s="50"/>
      <c r="AZ218" s="50"/>
      <c r="BA218" s="50"/>
      <c r="BB218" s="51"/>
      <c r="BC218" s="51"/>
      <c r="BD218" s="51"/>
      <c r="BE218" s="51"/>
      <c r="BF218" s="51"/>
      <c r="BG218" s="51"/>
      <c r="BH218" s="51"/>
      <c r="BI218" s="51"/>
      <c r="BJ218" s="51"/>
      <c r="BK218" s="51"/>
      <c r="BL218" s="447">
        <v>10200000</v>
      </c>
      <c r="BM218" s="49"/>
      <c r="BN218" s="49"/>
      <c r="BO218" s="49"/>
      <c r="BP218" s="49"/>
      <c r="BQ218" s="52" t="s">
        <v>15</v>
      </c>
      <c r="BR218" s="52" t="s">
        <v>15</v>
      </c>
      <c r="BS218" s="50"/>
      <c r="BT218" s="50"/>
      <c r="BU218" s="1" t="s">
        <v>1921</v>
      </c>
      <c r="BV218" s="46">
        <v>20236520007133</v>
      </c>
      <c r="BW218" s="4"/>
      <c r="BX218" s="4"/>
      <c r="BY218" s="4"/>
      <c r="BZ218" s="4"/>
      <c r="CA218" s="4"/>
      <c r="CB218" s="4"/>
      <c r="CC218" s="4"/>
      <c r="CD218" s="1">
        <v>1</v>
      </c>
      <c r="CE218" s="1">
        <v>1</v>
      </c>
      <c r="CF218" s="18" t="s">
        <v>1804</v>
      </c>
      <c r="CG218" s="18" t="s">
        <v>23</v>
      </c>
      <c r="CH218" s="289">
        <v>45325</v>
      </c>
      <c r="CI218" s="275" t="s">
        <v>21</v>
      </c>
    </row>
    <row r="219" spans="1:87" ht="27" customHeight="1">
      <c r="A219" s="39">
        <v>217</v>
      </c>
      <c r="B219" s="7" t="s">
        <v>1850</v>
      </c>
      <c r="C219" s="13" t="s">
        <v>2323</v>
      </c>
      <c r="D219" s="13">
        <v>2023</v>
      </c>
      <c r="E219" s="1">
        <v>92475</v>
      </c>
      <c r="F219" s="13" t="s">
        <v>404</v>
      </c>
      <c r="G219" s="1" t="s">
        <v>2324</v>
      </c>
      <c r="H219" s="31" t="s">
        <v>2325</v>
      </c>
      <c r="I219" s="99" t="s">
        <v>2172</v>
      </c>
      <c r="J219" s="7" t="s">
        <v>407</v>
      </c>
      <c r="K219" s="99" t="s">
        <v>60</v>
      </c>
      <c r="L219" s="1" t="s">
        <v>2326</v>
      </c>
      <c r="M219" s="1" t="s">
        <v>2327</v>
      </c>
      <c r="N219" s="1" t="s">
        <v>543</v>
      </c>
      <c r="O219" s="1">
        <v>2198</v>
      </c>
      <c r="P219" s="1" t="s">
        <v>61</v>
      </c>
      <c r="Q219" s="1">
        <v>57</v>
      </c>
      <c r="R219" s="30" t="s">
        <v>395</v>
      </c>
      <c r="S219" s="30">
        <v>1088323270</v>
      </c>
      <c r="T219" s="30">
        <v>1</v>
      </c>
      <c r="U219" s="249" t="s">
        <v>2328</v>
      </c>
      <c r="V219" s="40">
        <v>39</v>
      </c>
      <c r="W219" s="1" t="s">
        <v>62</v>
      </c>
      <c r="X219" s="1" t="s">
        <v>396</v>
      </c>
      <c r="Y219" s="30" t="s">
        <v>2329</v>
      </c>
      <c r="Z219" s="30">
        <v>3113502062</v>
      </c>
      <c r="AA219" s="181" t="s">
        <v>2330</v>
      </c>
      <c r="AB219" s="30" t="s">
        <v>411</v>
      </c>
      <c r="AC219" s="30" t="s">
        <v>399</v>
      </c>
      <c r="AD219" s="42" t="s">
        <v>1705</v>
      </c>
      <c r="AE219" s="42">
        <v>100004298</v>
      </c>
      <c r="AF219" s="43">
        <v>45438</v>
      </c>
      <c r="AG219" s="4">
        <v>3</v>
      </c>
      <c r="AH219" s="199">
        <v>18018000</v>
      </c>
      <c r="AI219" s="193">
        <f>AH219/4</f>
        <v>4504500</v>
      </c>
      <c r="AJ219" s="193">
        <f>+AH219/AO219</f>
        <v>150150</v>
      </c>
      <c r="AK219" s="45">
        <v>45133</v>
      </c>
      <c r="AL219" s="25">
        <v>45142</v>
      </c>
      <c r="AM219" s="25">
        <v>45275</v>
      </c>
      <c r="AN219" s="4">
        <v>4</v>
      </c>
      <c r="AO219" s="1">
        <v>120</v>
      </c>
      <c r="AP219" s="46">
        <v>517</v>
      </c>
      <c r="AQ219" s="45">
        <v>45131</v>
      </c>
      <c r="AR219" s="212" t="s">
        <v>2331</v>
      </c>
      <c r="AS219" s="225">
        <v>737</v>
      </c>
      <c r="AT219" s="25">
        <v>45142</v>
      </c>
      <c r="AU219" s="212">
        <v>18018000</v>
      </c>
      <c r="AV219" s="49"/>
      <c r="AW219" s="49"/>
      <c r="AX219" s="49"/>
      <c r="AY219" s="56">
        <v>45210</v>
      </c>
      <c r="AZ219" s="50" t="s">
        <v>2332</v>
      </c>
      <c r="BA219" s="56">
        <v>45326</v>
      </c>
      <c r="BB219" s="51"/>
      <c r="BC219" s="51"/>
      <c r="BD219" s="51"/>
      <c r="BE219" s="51"/>
      <c r="BF219" s="51"/>
      <c r="BG219" s="51"/>
      <c r="BH219" s="51"/>
      <c r="BI219" s="51"/>
      <c r="BJ219" s="51"/>
      <c r="BK219" s="51"/>
      <c r="BL219" s="447">
        <v>18018000</v>
      </c>
      <c r="BM219" s="49">
        <v>1</v>
      </c>
      <c r="BN219" s="113">
        <v>45149</v>
      </c>
      <c r="BO219" s="49" t="s">
        <v>2333</v>
      </c>
      <c r="BP219" s="49"/>
      <c r="BQ219" s="52" t="s">
        <v>15</v>
      </c>
      <c r="BR219" s="52" t="s">
        <v>15</v>
      </c>
      <c r="BS219" s="50"/>
      <c r="BT219" s="50"/>
      <c r="BU219" s="2" t="s">
        <v>2334</v>
      </c>
      <c r="BV219" s="225" t="s">
        <v>2335</v>
      </c>
      <c r="BW219" s="4"/>
      <c r="BX219" s="4"/>
      <c r="BY219" s="4"/>
      <c r="BZ219" s="4"/>
      <c r="CA219" s="4"/>
      <c r="CB219" s="4"/>
      <c r="CC219" s="4"/>
      <c r="CD219" s="1">
        <v>1</v>
      </c>
      <c r="CE219" s="1">
        <v>1</v>
      </c>
      <c r="CF219" s="18" t="s">
        <v>1804</v>
      </c>
      <c r="CG219" s="18" t="s">
        <v>23</v>
      </c>
      <c r="CH219" s="289">
        <v>45263</v>
      </c>
      <c r="CI219" s="272" t="s">
        <v>2227</v>
      </c>
    </row>
    <row r="220" spans="1:87" ht="24.75" customHeight="1">
      <c r="A220" s="39">
        <v>218</v>
      </c>
      <c r="B220" s="7" t="s">
        <v>1730</v>
      </c>
      <c r="C220" s="13" t="s">
        <v>2336</v>
      </c>
      <c r="D220" s="13">
        <v>2023</v>
      </c>
      <c r="E220" s="1">
        <v>92535</v>
      </c>
      <c r="F220" s="13" t="s">
        <v>404</v>
      </c>
      <c r="G220" s="1" t="s">
        <v>2337</v>
      </c>
      <c r="H220" s="31" t="s">
        <v>2338</v>
      </c>
      <c r="I220" s="99" t="s">
        <v>2172</v>
      </c>
      <c r="J220" s="99" t="s">
        <v>392</v>
      </c>
      <c r="K220" s="99" t="s">
        <v>60</v>
      </c>
      <c r="L220" s="1" t="s">
        <v>2248</v>
      </c>
      <c r="M220" s="1" t="s">
        <v>2339</v>
      </c>
      <c r="N220" s="1" t="s">
        <v>543</v>
      </c>
      <c r="O220" s="1">
        <v>2198</v>
      </c>
      <c r="P220" s="1" t="s">
        <v>61</v>
      </c>
      <c r="Q220" s="1">
        <v>57</v>
      </c>
      <c r="R220" s="30" t="s">
        <v>395</v>
      </c>
      <c r="S220" s="30">
        <v>53052079</v>
      </c>
      <c r="T220" s="30">
        <v>7</v>
      </c>
      <c r="U220" s="249" t="s">
        <v>2340</v>
      </c>
      <c r="V220" s="40">
        <v>40</v>
      </c>
      <c r="W220" s="1" t="s">
        <v>62</v>
      </c>
      <c r="X220" s="1" t="s">
        <v>396</v>
      </c>
      <c r="Y220" s="30" t="s">
        <v>2341</v>
      </c>
      <c r="Z220" s="30">
        <v>3102113431</v>
      </c>
      <c r="AA220" s="181" t="s">
        <v>2342</v>
      </c>
      <c r="AB220" s="30" t="s">
        <v>398</v>
      </c>
      <c r="AC220" s="30" t="s">
        <v>399</v>
      </c>
      <c r="AD220" s="42" t="s">
        <v>2343</v>
      </c>
      <c r="AE220" s="42" t="s">
        <v>2344</v>
      </c>
      <c r="AF220" s="43">
        <v>45438</v>
      </c>
      <c r="AG220" s="4">
        <v>5</v>
      </c>
      <c r="AH220" s="199">
        <v>19560000</v>
      </c>
      <c r="AI220" s="193">
        <f>AH220/4</f>
        <v>4890000</v>
      </c>
      <c r="AJ220" s="193">
        <f t="shared" ref="AJ220:AJ225" si="28">AI220/30</f>
        <v>163000</v>
      </c>
      <c r="AK220" s="45">
        <v>45133</v>
      </c>
      <c r="AL220" s="25">
        <v>45139</v>
      </c>
      <c r="AM220" s="25">
        <v>45256</v>
      </c>
      <c r="AN220" s="4">
        <v>4</v>
      </c>
      <c r="AO220" s="1">
        <v>120</v>
      </c>
      <c r="AP220" s="46">
        <v>526</v>
      </c>
      <c r="AQ220" s="45">
        <v>45132</v>
      </c>
      <c r="AR220" s="212">
        <v>19560000</v>
      </c>
      <c r="AS220" s="225">
        <v>707</v>
      </c>
      <c r="AT220" s="25">
        <v>45133</v>
      </c>
      <c r="AU220" s="212">
        <v>19560000</v>
      </c>
      <c r="AV220" s="49">
        <v>1</v>
      </c>
      <c r="AW220" s="49">
        <v>31</v>
      </c>
      <c r="AX220" s="113">
        <v>45291</v>
      </c>
      <c r="AY220" s="50"/>
      <c r="AZ220" s="50"/>
      <c r="BA220" s="50"/>
      <c r="BB220" s="51"/>
      <c r="BC220" s="51"/>
      <c r="BD220" s="51"/>
      <c r="BE220" s="51"/>
      <c r="BF220" s="51"/>
      <c r="BG220" s="51"/>
      <c r="BH220" s="51"/>
      <c r="BI220" s="51"/>
      <c r="BJ220" s="51"/>
      <c r="BK220" s="51"/>
      <c r="BL220" s="447">
        <v>19560000</v>
      </c>
      <c r="BM220" s="49"/>
      <c r="BN220" s="49"/>
      <c r="BO220" s="49"/>
      <c r="BP220" s="49"/>
      <c r="BQ220" s="52" t="s">
        <v>15</v>
      </c>
      <c r="BR220" s="52" t="s">
        <v>15</v>
      </c>
      <c r="BS220" s="50"/>
      <c r="BT220" s="50"/>
      <c r="BU220" s="1" t="s">
        <v>1886</v>
      </c>
      <c r="BV220" s="46">
        <v>20236520007183</v>
      </c>
      <c r="BW220" s="4"/>
      <c r="BX220" s="4"/>
      <c r="BY220" s="4"/>
      <c r="BZ220" s="4"/>
      <c r="CA220" s="4"/>
      <c r="CB220" s="4"/>
      <c r="CC220" s="4"/>
      <c r="CD220" s="1">
        <v>1</v>
      </c>
      <c r="CE220" s="1">
        <v>1</v>
      </c>
      <c r="CF220" s="18" t="s">
        <v>1804</v>
      </c>
      <c r="CG220" s="18" t="s">
        <v>23</v>
      </c>
      <c r="CH220" s="289">
        <v>45291</v>
      </c>
      <c r="CI220" s="275" t="s">
        <v>21</v>
      </c>
    </row>
    <row r="221" spans="1:87" ht="19.5" customHeight="1">
      <c r="A221" s="39">
        <v>219</v>
      </c>
      <c r="B221" s="7" t="s">
        <v>1887</v>
      </c>
      <c r="C221" s="13" t="s">
        <v>2345</v>
      </c>
      <c r="D221" s="13">
        <v>2023</v>
      </c>
      <c r="E221" s="1">
        <v>92470</v>
      </c>
      <c r="F221" s="13" t="s">
        <v>404</v>
      </c>
      <c r="G221" s="1" t="s">
        <v>2346</v>
      </c>
      <c r="H221" s="31" t="s">
        <v>2347</v>
      </c>
      <c r="I221" s="99" t="s">
        <v>2172</v>
      </c>
      <c r="J221" s="7" t="s">
        <v>407</v>
      </c>
      <c r="K221" s="99" t="s">
        <v>60</v>
      </c>
      <c r="L221" s="1" t="s">
        <v>1493</v>
      </c>
      <c r="M221" s="1" t="s">
        <v>2348</v>
      </c>
      <c r="N221" s="1" t="s">
        <v>543</v>
      </c>
      <c r="O221" s="1">
        <v>2198</v>
      </c>
      <c r="P221" s="1" t="s">
        <v>61</v>
      </c>
      <c r="Q221" s="1">
        <v>57</v>
      </c>
      <c r="R221" s="30" t="s">
        <v>395</v>
      </c>
      <c r="S221" s="30">
        <v>52103693</v>
      </c>
      <c r="T221" s="30">
        <v>6</v>
      </c>
      <c r="U221" s="249" t="s">
        <v>2349</v>
      </c>
      <c r="V221" s="40">
        <v>51</v>
      </c>
      <c r="W221" s="1" t="s">
        <v>62</v>
      </c>
      <c r="X221" s="1" t="s">
        <v>396</v>
      </c>
      <c r="Y221" s="30" t="s">
        <v>1261</v>
      </c>
      <c r="Z221" s="30">
        <v>3103081333</v>
      </c>
      <c r="AA221" s="181" t="s">
        <v>229</v>
      </c>
      <c r="AB221" s="30" t="s">
        <v>422</v>
      </c>
      <c r="AC221" s="30" t="s">
        <v>399</v>
      </c>
      <c r="AD221" s="42" t="s">
        <v>2350</v>
      </c>
      <c r="AE221" s="42">
        <v>100034851</v>
      </c>
      <c r="AF221" s="43">
        <v>45443</v>
      </c>
      <c r="AG221" s="4">
        <v>1</v>
      </c>
      <c r="AH221" s="199">
        <v>20688000</v>
      </c>
      <c r="AI221" s="193">
        <f>AH221/4</f>
        <v>5172000</v>
      </c>
      <c r="AJ221" s="193">
        <f t="shared" si="28"/>
        <v>172400</v>
      </c>
      <c r="AK221" s="45">
        <v>45133</v>
      </c>
      <c r="AL221" s="25">
        <v>45142</v>
      </c>
      <c r="AM221" s="25">
        <v>45256</v>
      </c>
      <c r="AN221" s="4">
        <v>4</v>
      </c>
      <c r="AO221" s="1">
        <v>120</v>
      </c>
      <c r="AP221" s="46">
        <v>542</v>
      </c>
      <c r="AQ221" s="45">
        <v>45133</v>
      </c>
      <c r="AR221" s="212">
        <v>20688000</v>
      </c>
      <c r="AS221" s="225">
        <v>714</v>
      </c>
      <c r="AT221" s="25">
        <v>45142</v>
      </c>
      <c r="AU221" s="212" t="s">
        <v>2351</v>
      </c>
      <c r="AV221" s="49">
        <v>1</v>
      </c>
      <c r="AW221" s="49">
        <v>62</v>
      </c>
      <c r="AX221" s="113">
        <v>45325</v>
      </c>
      <c r="AY221" s="50"/>
      <c r="AZ221" s="50"/>
      <c r="BA221" s="50"/>
      <c r="BB221" s="51"/>
      <c r="BC221" s="51"/>
      <c r="BD221" s="51"/>
      <c r="BE221" s="51"/>
      <c r="BF221" s="51"/>
      <c r="BG221" s="51"/>
      <c r="BH221" s="51"/>
      <c r="BI221" s="51"/>
      <c r="BJ221" s="51"/>
      <c r="BK221" s="51"/>
      <c r="BL221" s="447">
        <v>20688000</v>
      </c>
      <c r="BM221" s="49"/>
      <c r="BN221" s="49"/>
      <c r="BO221" s="49"/>
      <c r="BP221" s="49"/>
      <c r="BQ221" s="52" t="s">
        <v>15</v>
      </c>
      <c r="BR221" s="52" t="s">
        <v>15</v>
      </c>
      <c r="BS221" s="50"/>
      <c r="BT221" s="50"/>
      <c r="BU221" s="2" t="s">
        <v>83</v>
      </c>
      <c r="BV221" s="225">
        <v>20236520007123</v>
      </c>
      <c r="BW221" s="4"/>
      <c r="BX221" s="4"/>
      <c r="BY221" s="4"/>
      <c r="BZ221" s="4"/>
      <c r="CA221" s="4"/>
      <c r="CB221" s="4"/>
      <c r="CC221" s="4"/>
      <c r="CD221" s="1">
        <v>1</v>
      </c>
      <c r="CE221" s="1">
        <v>1</v>
      </c>
      <c r="CF221" s="18" t="s">
        <v>1804</v>
      </c>
      <c r="CG221" s="18" t="s">
        <v>23</v>
      </c>
      <c r="CH221" s="289">
        <v>45325</v>
      </c>
      <c r="CI221" s="275" t="s">
        <v>2288</v>
      </c>
    </row>
    <row r="222" spans="1:87" ht="22.5" customHeight="1">
      <c r="A222" s="297">
        <v>220</v>
      </c>
      <c r="B222" s="7" t="s">
        <v>1887</v>
      </c>
      <c r="C222" s="13" t="s">
        <v>2352</v>
      </c>
      <c r="D222" s="13">
        <v>2023</v>
      </c>
      <c r="E222" s="1">
        <v>92465</v>
      </c>
      <c r="F222" s="13" t="s">
        <v>404</v>
      </c>
      <c r="G222" s="1" t="s">
        <v>2353</v>
      </c>
      <c r="H222" s="31" t="s">
        <v>2354</v>
      </c>
      <c r="I222" s="99" t="s">
        <v>2172</v>
      </c>
      <c r="J222" s="99" t="s">
        <v>392</v>
      </c>
      <c r="K222" s="99" t="s">
        <v>60</v>
      </c>
      <c r="L222" s="1" t="s">
        <v>2094</v>
      </c>
      <c r="M222" s="1" t="s">
        <v>2355</v>
      </c>
      <c r="N222" s="1" t="s">
        <v>2356</v>
      </c>
      <c r="O222" s="1">
        <v>2201</v>
      </c>
      <c r="P222" s="1" t="s">
        <v>61</v>
      </c>
      <c r="Q222" s="1">
        <v>21</v>
      </c>
      <c r="R222" s="30" t="s">
        <v>395</v>
      </c>
      <c r="S222" s="30">
        <v>1019002889</v>
      </c>
      <c r="T222" s="30">
        <v>1</v>
      </c>
      <c r="U222" s="249" t="s">
        <v>2357</v>
      </c>
      <c r="V222" s="30">
        <v>37</v>
      </c>
      <c r="W222" s="1" t="s">
        <v>62</v>
      </c>
      <c r="X222" s="1" t="s">
        <v>431</v>
      </c>
      <c r="Y222" s="30" t="s">
        <v>1253</v>
      </c>
      <c r="Z222" s="30">
        <v>3138557537</v>
      </c>
      <c r="AA222" s="181" t="s">
        <v>159</v>
      </c>
      <c r="AB222" s="30" t="s">
        <v>422</v>
      </c>
      <c r="AC222" s="30" t="s">
        <v>433</v>
      </c>
      <c r="AD222" s="42" t="s">
        <v>2358</v>
      </c>
      <c r="AE222" s="42" t="s">
        <v>2359</v>
      </c>
      <c r="AF222" s="43">
        <v>45473</v>
      </c>
      <c r="AG222" s="4">
        <v>1</v>
      </c>
      <c r="AH222" s="199">
        <v>30000000</v>
      </c>
      <c r="AI222" s="193">
        <f>AH222/5</f>
        <v>6000000</v>
      </c>
      <c r="AJ222" s="193">
        <f t="shared" si="28"/>
        <v>200000</v>
      </c>
      <c r="AK222" s="45">
        <v>45133</v>
      </c>
      <c r="AL222" s="25">
        <v>45135</v>
      </c>
      <c r="AM222" s="25">
        <v>45286</v>
      </c>
      <c r="AN222" s="4">
        <v>5</v>
      </c>
      <c r="AO222" s="1">
        <v>150</v>
      </c>
      <c r="AP222" s="46">
        <v>530</v>
      </c>
      <c r="AQ222" s="45">
        <v>45133</v>
      </c>
      <c r="AR222" s="212">
        <v>30000000</v>
      </c>
      <c r="AS222" s="225">
        <v>711</v>
      </c>
      <c r="AT222" s="25">
        <v>45133</v>
      </c>
      <c r="AU222" s="212">
        <v>30000000</v>
      </c>
      <c r="AV222" s="49">
        <v>1</v>
      </c>
      <c r="AW222" s="49">
        <v>75</v>
      </c>
      <c r="AX222" s="113">
        <v>45365</v>
      </c>
      <c r="AY222" s="50">
        <v>79664175</v>
      </c>
      <c r="AZ222" s="50" t="s">
        <v>2360</v>
      </c>
      <c r="BA222" s="56">
        <v>45342</v>
      </c>
      <c r="BB222" s="51">
        <v>1</v>
      </c>
      <c r="BC222" s="300">
        <v>15000000</v>
      </c>
      <c r="BD222" s="242">
        <v>45286</v>
      </c>
      <c r="BE222" s="51"/>
      <c r="BF222" s="51"/>
      <c r="BG222" s="51"/>
      <c r="BH222" s="51"/>
      <c r="BI222" s="51"/>
      <c r="BJ222" s="51"/>
      <c r="BK222" s="51"/>
      <c r="BL222" s="447">
        <v>30000000</v>
      </c>
      <c r="BM222" s="49"/>
      <c r="BN222" s="49"/>
      <c r="BO222" s="49"/>
      <c r="BP222" s="49"/>
      <c r="BQ222" s="52" t="s">
        <v>15</v>
      </c>
      <c r="BR222" s="52" t="s">
        <v>15</v>
      </c>
      <c r="BS222" s="50"/>
      <c r="BT222" s="50"/>
      <c r="BU222" s="2" t="s">
        <v>1849</v>
      </c>
      <c r="BV222" s="225">
        <v>20236520010123</v>
      </c>
      <c r="BW222" s="4"/>
      <c r="BX222" s="4"/>
      <c r="BY222" s="4"/>
      <c r="BZ222" s="4"/>
      <c r="CA222" s="4"/>
      <c r="CB222" s="4"/>
      <c r="CC222" s="4"/>
      <c r="CD222" s="1">
        <v>1</v>
      </c>
      <c r="CE222" s="1">
        <v>1</v>
      </c>
      <c r="CF222" s="18" t="s">
        <v>1804</v>
      </c>
      <c r="CG222" s="18" t="s">
        <v>23</v>
      </c>
      <c r="CH222" s="343">
        <v>45365</v>
      </c>
      <c r="CI222" s="275" t="s">
        <v>2361</v>
      </c>
    </row>
    <row r="223" spans="1:87" ht="27" customHeight="1">
      <c r="A223" s="39">
        <v>221</v>
      </c>
      <c r="B223" s="7" t="s">
        <v>1730</v>
      </c>
      <c r="C223" s="13" t="s">
        <v>2362</v>
      </c>
      <c r="D223" s="13">
        <v>2023</v>
      </c>
      <c r="E223" s="1">
        <v>92501</v>
      </c>
      <c r="F223" s="13" t="s">
        <v>404</v>
      </c>
      <c r="G223" s="1" t="s">
        <v>2363</v>
      </c>
      <c r="H223" s="31" t="s">
        <v>2364</v>
      </c>
      <c r="I223" s="99" t="s">
        <v>2172</v>
      </c>
      <c r="J223" s="7" t="s">
        <v>407</v>
      </c>
      <c r="K223" s="99" t="s">
        <v>60</v>
      </c>
      <c r="L223" s="1" t="s">
        <v>2248</v>
      </c>
      <c r="M223" s="1" t="s">
        <v>2365</v>
      </c>
      <c r="N223" s="1" t="s">
        <v>313</v>
      </c>
      <c r="O223" s="1">
        <v>2189</v>
      </c>
      <c r="P223" s="1" t="s">
        <v>61</v>
      </c>
      <c r="Q223" s="1">
        <v>57</v>
      </c>
      <c r="R223" s="30" t="s">
        <v>395</v>
      </c>
      <c r="S223" s="30">
        <v>19425371</v>
      </c>
      <c r="T223" s="30">
        <v>1</v>
      </c>
      <c r="U223" s="248" t="s">
        <v>277</v>
      </c>
      <c r="V223" s="40">
        <v>62</v>
      </c>
      <c r="W223" s="1" t="s">
        <v>62</v>
      </c>
      <c r="X223" s="1" t="s">
        <v>431</v>
      </c>
      <c r="Y223" s="30" t="s">
        <v>278</v>
      </c>
      <c r="Z223" s="30">
        <v>3144716476</v>
      </c>
      <c r="AA223" s="181" t="s">
        <v>279</v>
      </c>
      <c r="AB223" s="30" t="s">
        <v>411</v>
      </c>
      <c r="AC223" s="30" t="s">
        <v>412</v>
      </c>
      <c r="AD223" s="42" t="s">
        <v>1233</v>
      </c>
      <c r="AE223" s="42" t="s">
        <v>2366</v>
      </c>
      <c r="AF223" s="43">
        <v>45469</v>
      </c>
      <c r="AG223" s="4">
        <v>5</v>
      </c>
      <c r="AH223" s="199">
        <v>12750000</v>
      </c>
      <c r="AI223" s="193">
        <f>AH223/5</f>
        <v>2550000</v>
      </c>
      <c r="AJ223" s="193">
        <f t="shared" si="28"/>
        <v>85000</v>
      </c>
      <c r="AK223" s="45">
        <v>45133</v>
      </c>
      <c r="AL223" s="25">
        <v>45139</v>
      </c>
      <c r="AM223" s="25">
        <v>45256</v>
      </c>
      <c r="AN223" s="4">
        <v>5</v>
      </c>
      <c r="AO223" s="1">
        <v>150</v>
      </c>
      <c r="AP223" s="46">
        <v>505</v>
      </c>
      <c r="AQ223" s="45">
        <v>45131</v>
      </c>
      <c r="AR223" s="212" t="s">
        <v>2367</v>
      </c>
      <c r="AS223" s="225">
        <v>708</v>
      </c>
      <c r="AT223" s="25">
        <v>45133</v>
      </c>
      <c r="AU223" s="212">
        <v>12750000</v>
      </c>
      <c r="AV223" s="49"/>
      <c r="AW223" s="49"/>
      <c r="AX223" s="49"/>
      <c r="AY223" s="50"/>
      <c r="AZ223" s="50"/>
      <c r="BA223" s="50"/>
      <c r="BB223" s="51"/>
      <c r="BC223" s="51"/>
      <c r="BD223" s="51"/>
      <c r="BE223" s="51"/>
      <c r="BF223" s="51"/>
      <c r="BG223" s="51"/>
      <c r="BH223" s="51"/>
      <c r="BI223" s="51"/>
      <c r="BJ223" s="51"/>
      <c r="BK223" s="51"/>
      <c r="BL223" s="306" t="s">
        <v>2368</v>
      </c>
      <c r="BM223" s="49"/>
      <c r="BN223" s="49"/>
      <c r="BO223" s="49"/>
      <c r="BP223" s="49"/>
      <c r="BQ223" s="52" t="s">
        <v>15</v>
      </c>
      <c r="BR223" s="52" t="s">
        <v>15</v>
      </c>
      <c r="BS223" s="50"/>
      <c r="BT223" s="50"/>
      <c r="BU223" s="1" t="s">
        <v>2254</v>
      </c>
      <c r="BV223" s="46" t="s">
        <v>2369</v>
      </c>
      <c r="BW223" s="4"/>
      <c r="BX223" s="4"/>
      <c r="BY223" s="4"/>
      <c r="BZ223" s="4"/>
      <c r="CA223" s="4"/>
      <c r="CB223" s="4"/>
      <c r="CC223" s="4"/>
      <c r="CD223" s="1">
        <v>1</v>
      </c>
      <c r="CE223" s="1">
        <v>1</v>
      </c>
      <c r="CF223" s="18" t="s">
        <v>1804</v>
      </c>
      <c r="CG223" s="18" t="s">
        <v>23</v>
      </c>
      <c r="CH223" s="289">
        <v>45290</v>
      </c>
      <c r="CI223" s="275" t="s">
        <v>21</v>
      </c>
    </row>
    <row r="224" spans="1:87" ht="23.25" customHeight="1">
      <c r="A224" s="297">
        <v>222</v>
      </c>
      <c r="B224" s="7" t="s">
        <v>1730</v>
      </c>
      <c r="C224" s="13" t="s">
        <v>2370</v>
      </c>
      <c r="D224" s="13">
        <v>2023</v>
      </c>
      <c r="E224" s="1">
        <v>92432</v>
      </c>
      <c r="F224" s="13" t="s">
        <v>404</v>
      </c>
      <c r="G224" s="1" t="s">
        <v>2371</v>
      </c>
      <c r="H224" s="31" t="s">
        <v>2372</v>
      </c>
      <c r="I224" s="99" t="s">
        <v>2172</v>
      </c>
      <c r="J224" s="7" t="s">
        <v>407</v>
      </c>
      <c r="K224" s="99" t="s">
        <v>60</v>
      </c>
      <c r="L224" s="1" t="s">
        <v>759</v>
      </c>
      <c r="M224" s="1" t="s">
        <v>2373</v>
      </c>
      <c r="N224" s="1" t="s">
        <v>313</v>
      </c>
      <c r="O224" s="1">
        <v>2189</v>
      </c>
      <c r="P224" s="1" t="s">
        <v>61</v>
      </c>
      <c r="Q224" s="1">
        <v>57</v>
      </c>
      <c r="R224" s="30" t="s">
        <v>395</v>
      </c>
      <c r="S224" s="30">
        <v>93399784</v>
      </c>
      <c r="T224" s="30">
        <v>7</v>
      </c>
      <c r="U224" s="248" t="s">
        <v>2374</v>
      </c>
      <c r="V224" s="30">
        <v>47</v>
      </c>
      <c r="W224" s="1" t="s">
        <v>62</v>
      </c>
      <c r="X224" s="1" t="s">
        <v>431</v>
      </c>
      <c r="Y224" s="30" t="s">
        <v>270</v>
      </c>
      <c r="Z224" s="30">
        <v>3202861807</v>
      </c>
      <c r="AA224" s="181" t="s">
        <v>271</v>
      </c>
      <c r="AB224" s="30" t="s">
        <v>561</v>
      </c>
      <c r="AC224" s="30" t="s">
        <v>433</v>
      </c>
      <c r="AD224" s="42" t="s">
        <v>2375</v>
      </c>
      <c r="AE224" s="42" t="s">
        <v>2376</v>
      </c>
      <c r="AF224" s="43">
        <v>45499</v>
      </c>
      <c r="AG224" s="4">
        <v>1</v>
      </c>
      <c r="AH224" s="199">
        <v>12750000</v>
      </c>
      <c r="AI224" s="193">
        <f>AH224/5</f>
        <v>2550000</v>
      </c>
      <c r="AJ224" s="193">
        <f t="shared" si="28"/>
        <v>85000</v>
      </c>
      <c r="AK224" s="45">
        <v>45133</v>
      </c>
      <c r="AL224" s="25">
        <v>45139</v>
      </c>
      <c r="AM224" s="25">
        <v>45256</v>
      </c>
      <c r="AN224" s="4">
        <v>5</v>
      </c>
      <c r="AO224" s="1">
        <v>150</v>
      </c>
      <c r="AP224" s="46">
        <v>516</v>
      </c>
      <c r="AQ224" s="45">
        <v>45131</v>
      </c>
      <c r="AR224" s="212">
        <v>25500000</v>
      </c>
      <c r="AS224" s="225">
        <v>709</v>
      </c>
      <c r="AT224" s="25">
        <v>45133</v>
      </c>
      <c r="AU224" s="212">
        <v>12750000</v>
      </c>
      <c r="AV224" s="49">
        <v>1</v>
      </c>
      <c r="AW224" s="49">
        <v>67</v>
      </c>
      <c r="AX224" s="113">
        <v>45358</v>
      </c>
      <c r="AY224" s="50"/>
      <c r="AZ224" s="50"/>
      <c r="BA224" s="50"/>
      <c r="BB224" s="51">
        <v>1</v>
      </c>
      <c r="BC224" s="300">
        <v>5780000</v>
      </c>
      <c r="BD224" s="242">
        <v>45289</v>
      </c>
      <c r="BE224" s="51"/>
      <c r="BF224" s="51"/>
      <c r="BG224" s="51"/>
      <c r="BH224" s="51"/>
      <c r="BI224" s="51"/>
      <c r="BJ224" s="51"/>
      <c r="BK224" s="51"/>
      <c r="BL224" s="447">
        <v>12750000</v>
      </c>
      <c r="BM224" s="49"/>
      <c r="BN224" s="49"/>
      <c r="BO224" s="49"/>
      <c r="BP224" s="49"/>
      <c r="BQ224" s="52" t="s">
        <v>15</v>
      </c>
      <c r="BR224" s="52" t="s">
        <v>15</v>
      </c>
      <c r="BS224" s="50"/>
      <c r="BT224" s="50"/>
      <c r="BU224" s="1" t="s">
        <v>272</v>
      </c>
      <c r="BV224" s="46">
        <v>20236520007393</v>
      </c>
      <c r="BW224" s="4"/>
      <c r="BX224" s="4"/>
      <c r="BY224" s="4"/>
      <c r="BZ224" s="4"/>
      <c r="CA224" s="4"/>
      <c r="CB224" s="4"/>
      <c r="CC224" s="4"/>
      <c r="CD224" s="1">
        <v>1</v>
      </c>
      <c r="CE224" s="1">
        <v>1</v>
      </c>
      <c r="CF224" s="18" t="s">
        <v>1804</v>
      </c>
      <c r="CG224" s="18" t="s">
        <v>23</v>
      </c>
      <c r="CH224" s="343">
        <f>AX224</f>
        <v>45358</v>
      </c>
      <c r="CI224" s="275" t="s">
        <v>21</v>
      </c>
    </row>
    <row r="225" spans="1:87" ht="29.25" customHeight="1">
      <c r="A225" s="39">
        <v>223</v>
      </c>
      <c r="B225" s="7" t="s">
        <v>1730</v>
      </c>
      <c r="C225" s="13" t="s">
        <v>2377</v>
      </c>
      <c r="D225" s="13">
        <v>2023</v>
      </c>
      <c r="E225" s="1">
        <v>92501</v>
      </c>
      <c r="F225" s="13" t="s">
        <v>404</v>
      </c>
      <c r="G225" s="1" t="s">
        <v>2378</v>
      </c>
      <c r="H225" s="31" t="s">
        <v>2379</v>
      </c>
      <c r="I225" s="99" t="s">
        <v>2172</v>
      </c>
      <c r="J225" s="7" t="s">
        <v>407</v>
      </c>
      <c r="K225" s="99" t="s">
        <v>60</v>
      </c>
      <c r="L225" s="1" t="s">
        <v>2248</v>
      </c>
      <c r="M225" s="1" t="s">
        <v>2365</v>
      </c>
      <c r="N225" s="1" t="s">
        <v>313</v>
      </c>
      <c r="O225" s="1">
        <v>2189</v>
      </c>
      <c r="P225" s="1" t="s">
        <v>61</v>
      </c>
      <c r="Q225" s="1">
        <v>57</v>
      </c>
      <c r="R225" s="30" t="s">
        <v>395</v>
      </c>
      <c r="S225" s="30">
        <v>1000622241</v>
      </c>
      <c r="T225" s="30">
        <v>9</v>
      </c>
      <c r="U225" s="248" t="s">
        <v>2380</v>
      </c>
      <c r="V225" s="30">
        <v>30</v>
      </c>
      <c r="W225" s="1" t="s">
        <v>62</v>
      </c>
      <c r="X225" s="1" t="s">
        <v>431</v>
      </c>
      <c r="Y225" s="30" t="s">
        <v>2381</v>
      </c>
      <c r="Z225" s="30">
        <v>573026458239</v>
      </c>
      <c r="AA225" s="181" t="s">
        <v>2382</v>
      </c>
      <c r="AB225" s="30" t="s">
        <v>398</v>
      </c>
      <c r="AC225" s="30" t="s">
        <v>433</v>
      </c>
      <c r="AD225" s="42" t="s">
        <v>2226</v>
      </c>
      <c r="AE225" s="42">
        <v>100028787</v>
      </c>
      <c r="AF225" s="43">
        <v>45298</v>
      </c>
      <c r="AG225" s="4">
        <v>5</v>
      </c>
      <c r="AH225" s="199">
        <v>12750000</v>
      </c>
      <c r="AI225" s="193">
        <f>AH225/5</f>
        <v>2550000</v>
      </c>
      <c r="AJ225" s="193">
        <f t="shared" si="28"/>
        <v>85000</v>
      </c>
      <c r="AK225" s="45">
        <v>45133</v>
      </c>
      <c r="AL225" s="25">
        <v>45139</v>
      </c>
      <c r="AM225" s="25">
        <v>45256</v>
      </c>
      <c r="AN225" s="4">
        <v>5</v>
      </c>
      <c r="AO225" s="1">
        <v>150</v>
      </c>
      <c r="AP225" s="46">
        <v>505</v>
      </c>
      <c r="AQ225" s="45">
        <v>45131</v>
      </c>
      <c r="AR225" s="212">
        <v>89250000</v>
      </c>
      <c r="AS225" s="225">
        <v>710</v>
      </c>
      <c r="AT225" s="25">
        <v>45133</v>
      </c>
      <c r="AU225" s="212">
        <v>12750000</v>
      </c>
      <c r="AV225" s="49"/>
      <c r="AW225" s="49"/>
      <c r="AX225" s="49"/>
      <c r="AY225" s="50"/>
      <c r="AZ225" s="50"/>
      <c r="BA225" s="50"/>
      <c r="BB225" s="51"/>
      <c r="BC225" s="51"/>
      <c r="BD225" s="51"/>
      <c r="BE225" s="51"/>
      <c r="BF225" s="51"/>
      <c r="BG225" s="51"/>
      <c r="BH225" s="51"/>
      <c r="BI225" s="51"/>
      <c r="BJ225" s="51"/>
      <c r="BK225" s="51"/>
      <c r="BL225" s="447">
        <v>12750000</v>
      </c>
      <c r="BM225" s="49"/>
      <c r="BN225" s="49"/>
      <c r="BO225" s="49"/>
      <c r="BP225" s="49"/>
      <c r="BQ225" s="52" t="s">
        <v>15</v>
      </c>
      <c r="BR225" s="52" t="s">
        <v>15</v>
      </c>
      <c r="BS225" s="50"/>
      <c r="BT225" s="50"/>
      <c r="BU225" s="1" t="s">
        <v>2254</v>
      </c>
      <c r="BV225" s="46" t="s">
        <v>2369</v>
      </c>
      <c r="BW225" s="4"/>
      <c r="BX225" s="4"/>
      <c r="BY225" s="4"/>
      <c r="BZ225" s="4"/>
      <c r="CA225" s="4"/>
      <c r="CB225" s="4"/>
      <c r="CC225" s="4"/>
      <c r="CD225" s="1">
        <v>1</v>
      </c>
      <c r="CE225" s="1">
        <v>1</v>
      </c>
      <c r="CF225" s="18" t="s">
        <v>1804</v>
      </c>
      <c r="CG225" s="18" t="s">
        <v>23</v>
      </c>
      <c r="CH225" s="289">
        <v>45290</v>
      </c>
      <c r="CI225" s="275" t="s">
        <v>21</v>
      </c>
    </row>
    <row r="226" spans="1:87" ht="15.75" customHeight="1">
      <c r="A226" s="39">
        <v>224</v>
      </c>
      <c r="B226" s="164" t="s">
        <v>233</v>
      </c>
      <c r="C226" s="164" t="s">
        <v>233</v>
      </c>
      <c r="D226" s="164" t="s">
        <v>233</v>
      </c>
      <c r="E226" s="164" t="s">
        <v>233</v>
      </c>
      <c r="F226" s="164" t="s">
        <v>233</v>
      </c>
      <c r="G226" s="164" t="s">
        <v>233</v>
      </c>
      <c r="H226" s="164" t="s">
        <v>233</v>
      </c>
      <c r="I226" s="164" t="s">
        <v>233</v>
      </c>
      <c r="J226" s="164" t="s">
        <v>233</v>
      </c>
      <c r="K226" s="164" t="s">
        <v>233</v>
      </c>
      <c r="L226" s="164" t="s">
        <v>233</v>
      </c>
      <c r="M226" s="164" t="s">
        <v>233</v>
      </c>
      <c r="N226" s="164" t="s">
        <v>233</v>
      </c>
      <c r="O226" s="164" t="s">
        <v>233</v>
      </c>
      <c r="P226" s="164" t="s">
        <v>233</v>
      </c>
      <c r="Q226" s="164" t="s">
        <v>233</v>
      </c>
      <c r="R226" s="164" t="s">
        <v>233</v>
      </c>
      <c r="S226" s="164" t="s">
        <v>233</v>
      </c>
      <c r="T226" s="164" t="s">
        <v>233</v>
      </c>
      <c r="U226" s="250" t="s">
        <v>233</v>
      </c>
      <c r="V226" s="164" t="s">
        <v>233</v>
      </c>
      <c r="W226" s="164" t="s">
        <v>233</v>
      </c>
      <c r="X226" s="164" t="s">
        <v>233</v>
      </c>
      <c r="Y226" s="164" t="s">
        <v>233</v>
      </c>
      <c r="Z226" s="164" t="s">
        <v>233</v>
      </c>
      <c r="AA226" s="320" t="s">
        <v>233</v>
      </c>
      <c r="AB226" s="164" t="s">
        <v>233</v>
      </c>
      <c r="AC226" s="164" t="s">
        <v>233</v>
      </c>
      <c r="AD226" s="164" t="s">
        <v>233</v>
      </c>
      <c r="AE226" s="164" t="s">
        <v>233</v>
      </c>
      <c r="AF226" s="165" t="s">
        <v>233</v>
      </c>
      <c r="AG226" s="164" t="s">
        <v>233</v>
      </c>
      <c r="AH226" s="323" t="s">
        <v>233</v>
      </c>
      <c r="AI226" s="194" t="s">
        <v>233</v>
      </c>
      <c r="AJ226" s="194" t="s">
        <v>233</v>
      </c>
      <c r="AK226" s="165" t="s">
        <v>233</v>
      </c>
      <c r="AL226" s="165" t="s">
        <v>233</v>
      </c>
      <c r="AM226" s="165" t="s">
        <v>233</v>
      </c>
      <c r="AN226" s="164" t="s">
        <v>233</v>
      </c>
      <c r="AO226" s="164" t="s">
        <v>233</v>
      </c>
      <c r="AP226" s="223" t="s">
        <v>233</v>
      </c>
      <c r="AQ226" s="165" t="s">
        <v>233</v>
      </c>
      <c r="AR226" s="194" t="s">
        <v>233</v>
      </c>
      <c r="AS226" s="223" t="s">
        <v>233</v>
      </c>
      <c r="AT226" s="165" t="s">
        <v>233</v>
      </c>
      <c r="AU226" s="194" t="s">
        <v>233</v>
      </c>
      <c r="AV226" s="164" t="s">
        <v>233</v>
      </c>
      <c r="AW226" s="164" t="s">
        <v>233</v>
      </c>
      <c r="AX226" s="164" t="s">
        <v>233</v>
      </c>
      <c r="AY226" s="164" t="s">
        <v>233</v>
      </c>
      <c r="AZ226" s="164" t="s">
        <v>233</v>
      </c>
      <c r="BA226" s="164" t="s">
        <v>233</v>
      </c>
      <c r="BB226" s="164" t="s">
        <v>233</v>
      </c>
      <c r="BC226" s="164" t="s">
        <v>233</v>
      </c>
      <c r="BD226" s="164" t="s">
        <v>233</v>
      </c>
      <c r="BE226" s="164" t="s">
        <v>233</v>
      </c>
      <c r="BF226" s="164" t="s">
        <v>233</v>
      </c>
      <c r="BG226" s="164" t="s">
        <v>233</v>
      </c>
      <c r="BH226" s="164" t="s">
        <v>233</v>
      </c>
      <c r="BI226" s="164" t="s">
        <v>233</v>
      </c>
      <c r="BJ226" s="164" t="s">
        <v>233</v>
      </c>
      <c r="BK226" s="164" t="s">
        <v>233</v>
      </c>
      <c r="BL226" s="448" t="s">
        <v>233</v>
      </c>
      <c r="BM226" s="164" t="s">
        <v>233</v>
      </c>
      <c r="BN226" s="164" t="s">
        <v>233</v>
      </c>
      <c r="BO226" s="164" t="s">
        <v>233</v>
      </c>
      <c r="BP226" s="164" t="s">
        <v>233</v>
      </c>
      <c r="BQ226" s="164" t="s">
        <v>233</v>
      </c>
      <c r="BR226" s="164" t="s">
        <v>233</v>
      </c>
      <c r="BS226" s="164" t="s">
        <v>233</v>
      </c>
      <c r="BT226" s="164" t="s">
        <v>233</v>
      </c>
      <c r="BU226" s="164" t="s">
        <v>233</v>
      </c>
      <c r="BV226" s="223" t="s">
        <v>233</v>
      </c>
      <c r="BW226" s="164" t="s">
        <v>233</v>
      </c>
      <c r="BX226" s="164" t="s">
        <v>233</v>
      </c>
      <c r="BY226" s="164" t="s">
        <v>233</v>
      </c>
      <c r="BZ226" s="164" t="s">
        <v>233</v>
      </c>
      <c r="CA226" s="164" t="s">
        <v>233</v>
      </c>
      <c r="CB226" s="164" t="s">
        <v>233</v>
      </c>
      <c r="CC226" s="164" t="s">
        <v>233</v>
      </c>
      <c r="CD226" s="164" t="s">
        <v>233</v>
      </c>
      <c r="CE226" s="164" t="s">
        <v>233</v>
      </c>
      <c r="CF226" s="164" t="s">
        <v>233</v>
      </c>
      <c r="CG226" s="164" t="s">
        <v>233</v>
      </c>
      <c r="CH226" s="165" t="s">
        <v>233</v>
      </c>
      <c r="CI226" s="337" t="s">
        <v>233</v>
      </c>
    </row>
    <row r="227" spans="1:87" ht="27" customHeight="1">
      <c r="A227" s="39">
        <v>225</v>
      </c>
      <c r="B227" s="7" t="s">
        <v>2383</v>
      </c>
      <c r="C227" s="13" t="s">
        <v>2384</v>
      </c>
      <c r="D227" s="13">
        <v>2023</v>
      </c>
      <c r="E227" s="1">
        <v>92509</v>
      </c>
      <c r="F227" s="13" t="s">
        <v>404</v>
      </c>
      <c r="G227" s="1" t="s">
        <v>2385</v>
      </c>
      <c r="H227" s="31" t="s">
        <v>2386</v>
      </c>
      <c r="I227" s="99" t="s">
        <v>2172</v>
      </c>
      <c r="J227" s="99" t="s">
        <v>392</v>
      </c>
      <c r="K227" s="99" t="s">
        <v>60</v>
      </c>
      <c r="L227" s="1" t="s">
        <v>759</v>
      </c>
      <c r="M227" s="1" t="s">
        <v>2387</v>
      </c>
      <c r="N227" s="1" t="s">
        <v>313</v>
      </c>
      <c r="O227" s="1">
        <v>2189</v>
      </c>
      <c r="P227" s="1" t="s">
        <v>61</v>
      </c>
      <c r="Q227" s="1">
        <v>57</v>
      </c>
      <c r="R227" s="30" t="s">
        <v>395</v>
      </c>
      <c r="S227" s="30">
        <v>13702988</v>
      </c>
      <c r="T227" s="30">
        <v>1</v>
      </c>
      <c r="U227" s="248" t="s">
        <v>2388</v>
      </c>
      <c r="V227" s="30">
        <v>44</v>
      </c>
      <c r="W227" s="1" t="s">
        <v>62</v>
      </c>
      <c r="X227" s="1" t="s">
        <v>431</v>
      </c>
      <c r="Y227" s="30" t="s">
        <v>895</v>
      </c>
      <c r="Z227" s="30">
        <v>3213979732</v>
      </c>
      <c r="AA227" s="181" t="s">
        <v>288</v>
      </c>
      <c r="AB227" s="30" t="s">
        <v>411</v>
      </c>
      <c r="AC227" s="30" t="s">
        <v>399</v>
      </c>
      <c r="AD227" s="42" t="s">
        <v>2226</v>
      </c>
      <c r="AE227" s="42">
        <v>100028753</v>
      </c>
      <c r="AF227" s="43">
        <v>45419</v>
      </c>
      <c r="AG227" s="4">
        <v>3</v>
      </c>
      <c r="AH227" s="199">
        <v>22028800</v>
      </c>
      <c r="AI227" s="193">
        <f>AH227/5</f>
        <v>4405760</v>
      </c>
      <c r="AJ227" s="193">
        <f t="shared" ref="AJ227:AJ233" si="29">AI227/30</f>
        <v>146858.66666666666</v>
      </c>
      <c r="AK227" s="45">
        <v>45133</v>
      </c>
      <c r="AL227" s="25">
        <v>45142</v>
      </c>
      <c r="AM227" s="25">
        <v>45291</v>
      </c>
      <c r="AN227" s="4" t="s">
        <v>2389</v>
      </c>
      <c r="AO227" s="1">
        <v>147</v>
      </c>
      <c r="AP227" s="46">
        <v>524</v>
      </c>
      <c r="AQ227" s="45">
        <v>45131</v>
      </c>
      <c r="AR227" s="212">
        <v>24450000</v>
      </c>
      <c r="AS227" s="225">
        <v>719</v>
      </c>
      <c r="AT227" s="25">
        <v>45142</v>
      </c>
      <c r="AU227" s="212">
        <v>24450000</v>
      </c>
      <c r="AV227" s="49"/>
      <c r="AW227" s="49"/>
      <c r="AX227" s="49"/>
      <c r="AY227" s="50"/>
      <c r="AZ227" s="50"/>
      <c r="BA227" s="50"/>
      <c r="BB227" s="51"/>
      <c r="BC227" s="51"/>
      <c r="BD227" s="51"/>
      <c r="BE227" s="51"/>
      <c r="BF227" s="51"/>
      <c r="BG227" s="51"/>
      <c r="BH227" s="51"/>
      <c r="BI227" s="51"/>
      <c r="BJ227" s="51"/>
      <c r="BK227" s="51"/>
      <c r="BL227" s="447">
        <v>23961000</v>
      </c>
      <c r="BM227" s="49"/>
      <c r="BN227" s="49"/>
      <c r="BO227" s="49"/>
      <c r="BP227" s="49"/>
      <c r="BQ227" s="52" t="s">
        <v>15</v>
      </c>
      <c r="BR227" s="52" t="s">
        <v>15</v>
      </c>
      <c r="BS227" s="50"/>
      <c r="BT227" s="50"/>
      <c r="BU227" s="1" t="s">
        <v>2254</v>
      </c>
      <c r="BV227" s="46" t="s">
        <v>2369</v>
      </c>
      <c r="BW227" s="4"/>
      <c r="BX227" s="4"/>
      <c r="BY227" s="4"/>
      <c r="BZ227" s="4"/>
      <c r="CA227" s="4"/>
      <c r="CB227" s="4"/>
      <c r="CC227" s="4"/>
      <c r="CD227" s="1">
        <v>1</v>
      </c>
      <c r="CE227" s="1">
        <v>1</v>
      </c>
      <c r="CF227" s="18" t="s">
        <v>1804</v>
      </c>
      <c r="CG227" s="18" t="s">
        <v>23</v>
      </c>
      <c r="CH227" s="289">
        <v>45291</v>
      </c>
      <c r="CI227" s="275" t="s">
        <v>21</v>
      </c>
    </row>
    <row r="228" spans="1:87" ht="23.25" customHeight="1">
      <c r="A228" s="39">
        <v>226</v>
      </c>
      <c r="B228" s="7" t="s">
        <v>2390</v>
      </c>
      <c r="C228" s="13" t="s">
        <v>2391</v>
      </c>
      <c r="D228" s="13">
        <v>2023</v>
      </c>
      <c r="E228" s="1">
        <v>92539</v>
      </c>
      <c r="F228" s="13" t="s">
        <v>404</v>
      </c>
      <c r="G228" s="1" t="s">
        <v>2392</v>
      </c>
      <c r="H228" s="31" t="s">
        <v>2393</v>
      </c>
      <c r="I228" s="99" t="s">
        <v>2172</v>
      </c>
      <c r="J228" s="99" t="s">
        <v>392</v>
      </c>
      <c r="K228" s="99" t="s">
        <v>60</v>
      </c>
      <c r="L228" s="1" t="s">
        <v>1037</v>
      </c>
      <c r="M228" s="1" t="s">
        <v>2394</v>
      </c>
      <c r="N228" s="1" t="s">
        <v>543</v>
      </c>
      <c r="O228" s="1">
        <v>2198</v>
      </c>
      <c r="P228" s="1" t="s">
        <v>61</v>
      </c>
      <c r="Q228" s="1">
        <v>57</v>
      </c>
      <c r="R228" s="30" t="s">
        <v>395</v>
      </c>
      <c r="S228" s="30">
        <v>1032486522</v>
      </c>
      <c r="T228" s="30">
        <v>6</v>
      </c>
      <c r="U228" s="249" t="s">
        <v>1585</v>
      </c>
      <c r="V228" s="30">
        <v>26</v>
      </c>
      <c r="W228" s="1" t="s">
        <v>62</v>
      </c>
      <c r="X228" s="1" t="s">
        <v>431</v>
      </c>
      <c r="Y228" s="30" t="s">
        <v>1586</v>
      </c>
      <c r="Z228" s="30">
        <v>3124694463</v>
      </c>
      <c r="AA228" s="181" t="s">
        <v>1587</v>
      </c>
      <c r="AB228" s="30" t="s">
        <v>1588</v>
      </c>
      <c r="AC228" s="30" t="s">
        <v>433</v>
      </c>
      <c r="AD228" s="42" t="s">
        <v>2395</v>
      </c>
      <c r="AE228" s="42" t="s">
        <v>2396</v>
      </c>
      <c r="AF228" s="43">
        <v>45505</v>
      </c>
      <c r="AG228" s="4">
        <v>1</v>
      </c>
      <c r="AH228" s="199">
        <v>22575000</v>
      </c>
      <c r="AI228" s="193">
        <f>AH228/5</f>
        <v>4515000</v>
      </c>
      <c r="AJ228" s="193">
        <f t="shared" si="29"/>
        <v>150500</v>
      </c>
      <c r="AK228" s="45">
        <v>45133</v>
      </c>
      <c r="AL228" s="25">
        <v>45139</v>
      </c>
      <c r="AM228" s="25">
        <v>45286</v>
      </c>
      <c r="AN228" s="4">
        <v>5</v>
      </c>
      <c r="AO228" s="1">
        <v>150</v>
      </c>
      <c r="AP228" s="46">
        <v>533</v>
      </c>
      <c r="AQ228" s="45">
        <v>45133</v>
      </c>
      <c r="AR228" s="212">
        <v>22575000</v>
      </c>
      <c r="AS228" s="225">
        <v>712</v>
      </c>
      <c r="AT228" s="25">
        <v>45133</v>
      </c>
      <c r="AU228" s="212" t="s">
        <v>2397</v>
      </c>
      <c r="AV228" s="49"/>
      <c r="AW228" s="49"/>
      <c r="AX228" s="49"/>
      <c r="AY228" s="50">
        <v>1070949424</v>
      </c>
      <c r="AZ228" s="50" t="s">
        <v>2398</v>
      </c>
      <c r="BA228" s="56">
        <v>45204</v>
      </c>
      <c r="BB228" s="51"/>
      <c r="BC228" s="51"/>
      <c r="BD228" s="51"/>
      <c r="BE228" s="51"/>
      <c r="BF228" s="51"/>
      <c r="BG228" s="51"/>
      <c r="BH228" s="51"/>
      <c r="BI228" s="51"/>
      <c r="BJ228" s="51"/>
      <c r="BK228" s="51"/>
      <c r="BL228" s="447">
        <v>22575000</v>
      </c>
      <c r="BM228" s="49"/>
      <c r="BN228" s="49"/>
      <c r="BO228" s="49"/>
      <c r="BP228" s="49"/>
      <c r="BQ228" s="52" t="s">
        <v>15</v>
      </c>
      <c r="BR228" s="52" t="s">
        <v>15</v>
      </c>
      <c r="BS228" s="50"/>
      <c r="BT228" s="50"/>
      <c r="BU228" s="2" t="s">
        <v>73</v>
      </c>
      <c r="BV228" s="225">
        <v>20236520008983</v>
      </c>
      <c r="BW228" s="4"/>
      <c r="BX228" s="4"/>
      <c r="BY228" s="4"/>
      <c r="BZ228" s="4"/>
      <c r="CA228" s="4"/>
      <c r="CB228" s="4"/>
      <c r="CC228" s="4"/>
      <c r="CD228" s="1">
        <v>1</v>
      </c>
      <c r="CE228" s="1">
        <v>1</v>
      </c>
      <c r="CF228" s="18" t="s">
        <v>1804</v>
      </c>
      <c r="CG228" s="18" t="s">
        <v>23</v>
      </c>
      <c r="CH228" s="289">
        <v>45291</v>
      </c>
      <c r="CI228" s="272" t="s">
        <v>2399</v>
      </c>
    </row>
    <row r="229" spans="1:87" ht="21.75" customHeight="1">
      <c r="A229" s="39">
        <v>227</v>
      </c>
      <c r="B229" s="7" t="s">
        <v>2383</v>
      </c>
      <c r="C229" s="13" t="s">
        <v>2400</v>
      </c>
      <c r="D229" s="13">
        <v>2023</v>
      </c>
      <c r="E229" s="1">
        <v>91922</v>
      </c>
      <c r="F229" s="13" t="s">
        <v>404</v>
      </c>
      <c r="G229" s="1" t="s">
        <v>2401</v>
      </c>
      <c r="H229" s="31" t="s">
        <v>2402</v>
      </c>
      <c r="I229" s="99" t="s">
        <v>2172</v>
      </c>
      <c r="J229" s="7" t="s">
        <v>407</v>
      </c>
      <c r="K229" s="99" t="s">
        <v>60</v>
      </c>
      <c r="L229" s="1" t="s">
        <v>1228</v>
      </c>
      <c r="M229" s="1" t="s">
        <v>2105</v>
      </c>
      <c r="N229" s="1" t="s">
        <v>543</v>
      </c>
      <c r="O229" s="1">
        <v>2198</v>
      </c>
      <c r="P229" s="1" t="s">
        <v>61</v>
      </c>
      <c r="Q229" s="1">
        <v>57</v>
      </c>
      <c r="R229" s="30" t="s">
        <v>395</v>
      </c>
      <c r="S229" s="30">
        <v>53017119</v>
      </c>
      <c r="T229" s="30">
        <v>5</v>
      </c>
      <c r="U229" s="249" t="s">
        <v>1230</v>
      </c>
      <c r="V229" s="30">
        <v>38</v>
      </c>
      <c r="W229" s="1" t="s">
        <v>62</v>
      </c>
      <c r="X229" s="1" t="s">
        <v>396</v>
      </c>
      <c r="Y229" s="30" t="s">
        <v>1231</v>
      </c>
      <c r="Z229" s="30">
        <v>2282888</v>
      </c>
      <c r="AA229" s="181" t="s">
        <v>2403</v>
      </c>
      <c r="AB229" s="30" t="s">
        <v>411</v>
      </c>
      <c r="AC229" s="30" t="s">
        <v>562</v>
      </c>
      <c r="AD229" s="42" t="s">
        <v>2404</v>
      </c>
      <c r="AE229" s="42" t="s">
        <v>2405</v>
      </c>
      <c r="AF229" s="43">
        <v>45439</v>
      </c>
      <c r="AG229" s="4">
        <v>1</v>
      </c>
      <c r="AH229" s="199">
        <v>12828000</v>
      </c>
      <c r="AI229" s="193">
        <f>AH229/4</f>
        <v>3207000</v>
      </c>
      <c r="AJ229" s="193">
        <f t="shared" si="29"/>
        <v>106900</v>
      </c>
      <c r="AK229" s="45">
        <v>45133</v>
      </c>
      <c r="AL229" s="25">
        <v>45142</v>
      </c>
      <c r="AM229" s="25">
        <v>45256</v>
      </c>
      <c r="AN229" s="4">
        <v>4</v>
      </c>
      <c r="AO229" s="1">
        <v>120</v>
      </c>
      <c r="AP229" s="46">
        <v>496</v>
      </c>
      <c r="AQ229" s="45">
        <v>45125</v>
      </c>
      <c r="AR229" s="212">
        <v>25656000</v>
      </c>
      <c r="AS229" s="225">
        <v>725</v>
      </c>
      <c r="AT229" s="25">
        <v>45142</v>
      </c>
      <c r="AU229" s="212">
        <v>12828000</v>
      </c>
      <c r="AV229" s="49">
        <v>1</v>
      </c>
      <c r="AW229" s="49">
        <v>62</v>
      </c>
      <c r="AX229" s="113">
        <v>45325</v>
      </c>
      <c r="AY229" s="50"/>
      <c r="AZ229" s="50"/>
      <c r="BA229" s="50"/>
      <c r="BB229" s="51"/>
      <c r="BC229" s="51"/>
      <c r="BD229" s="51"/>
      <c r="BE229" s="51"/>
      <c r="BF229" s="51"/>
      <c r="BG229" s="51"/>
      <c r="BH229" s="51"/>
      <c r="BI229" s="51"/>
      <c r="BJ229" s="51"/>
      <c r="BK229" s="51"/>
      <c r="BL229" s="447">
        <v>12828000</v>
      </c>
      <c r="BM229" s="49"/>
      <c r="BN229" s="49"/>
      <c r="BO229" s="49"/>
      <c r="BP229" s="49"/>
      <c r="BQ229" s="52" t="s">
        <v>15</v>
      </c>
      <c r="BR229" s="52" t="s">
        <v>15</v>
      </c>
      <c r="BS229" s="50"/>
      <c r="BT229" s="50"/>
      <c r="BU229" s="1" t="s">
        <v>1921</v>
      </c>
      <c r="BV229" s="46">
        <v>20236520007133</v>
      </c>
      <c r="BW229" s="4"/>
      <c r="BX229" s="4"/>
      <c r="BY229" s="4"/>
      <c r="BZ229" s="4"/>
      <c r="CA229" s="4"/>
      <c r="CB229" s="4"/>
      <c r="CC229" s="4"/>
      <c r="CD229" s="1">
        <v>1</v>
      </c>
      <c r="CE229" s="1">
        <v>1</v>
      </c>
      <c r="CF229" s="18" t="s">
        <v>1804</v>
      </c>
      <c r="CG229" s="18" t="s">
        <v>23</v>
      </c>
      <c r="CH229" s="289">
        <v>45325</v>
      </c>
      <c r="CI229" s="275" t="s">
        <v>21</v>
      </c>
    </row>
    <row r="230" spans="1:87" ht="23.25" customHeight="1">
      <c r="A230" s="297">
        <v>228</v>
      </c>
      <c r="B230" s="7" t="s">
        <v>2383</v>
      </c>
      <c r="C230" s="13" t="s">
        <v>2406</v>
      </c>
      <c r="D230" s="13">
        <v>2023</v>
      </c>
      <c r="E230" s="1">
        <v>92502</v>
      </c>
      <c r="F230" s="13" t="s">
        <v>404</v>
      </c>
      <c r="G230" s="1" t="s">
        <v>2407</v>
      </c>
      <c r="H230" s="31" t="s">
        <v>2408</v>
      </c>
      <c r="I230" s="99" t="s">
        <v>2172</v>
      </c>
      <c r="J230" s="7" t="s">
        <v>407</v>
      </c>
      <c r="K230" s="99" t="s">
        <v>60</v>
      </c>
      <c r="L230" s="1" t="s">
        <v>2409</v>
      </c>
      <c r="M230" s="1" t="s">
        <v>2410</v>
      </c>
      <c r="N230" s="1" t="s">
        <v>1757</v>
      </c>
      <c r="O230" s="1">
        <v>2189</v>
      </c>
      <c r="P230" s="1" t="s">
        <v>61</v>
      </c>
      <c r="Q230" s="1">
        <v>57</v>
      </c>
      <c r="R230" s="30" t="s">
        <v>395</v>
      </c>
      <c r="S230" s="30">
        <v>19387042</v>
      </c>
      <c r="T230" s="30">
        <v>1</v>
      </c>
      <c r="U230" s="249" t="s">
        <v>307</v>
      </c>
      <c r="V230" s="30">
        <v>64</v>
      </c>
      <c r="W230" s="1" t="s">
        <v>62</v>
      </c>
      <c r="X230" s="1" t="s">
        <v>431</v>
      </c>
      <c r="Y230" s="30" t="s">
        <v>1197</v>
      </c>
      <c r="Z230" s="30">
        <v>3005096662</v>
      </c>
      <c r="AA230" s="181" t="s">
        <v>308</v>
      </c>
      <c r="AB230" s="30" t="s">
        <v>398</v>
      </c>
      <c r="AC230" s="30" t="s">
        <v>433</v>
      </c>
      <c r="AD230" s="42" t="s">
        <v>76</v>
      </c>
      <c r="AE230" s="42" t="s">
        <v>2411</v>
      </c>
      <c r="AF230" s="43">
        <v>45499</v>
      </c>
      <c r="AG230" s="4">
        <v>5</v>
      </c>
      <c r="AH230" s="199">
        <v>12495000</v>
      </c>
      <c r="AI230" s="193">
        <f>AH230/5</f>
        <v>2499000</v>
      </c>
      <c r="AJ230" s="193">
        <f t="shared" si="29"/>
        <v>83300</v>
      </c>
      <c r="AK230" s="45">
        <v>45133</v>
      </c>
      <c r="AL230" s="25">
        <v>45142</v>
      </c>
      <c r="AM230" s="25">
        <v>45291</v>
      </c>
      <c r="AN230" s="4" t="s">
        <v>2389</v>
      </c>
      <c r="AO230" s="1">
        <v>147</v>
      </c>
      <c r="AP230" s="46">
        <v>513</v>
      </c>
      <c r="AQ230" s="45">
        <v>45131</v>
      </c>
      <c r="AR230" s="212">
        <v>25500000</v>
      </c>
      <c r="AS230" s="225">
        <v>721</v>
      </c>
      <c r="AT230" s="25">
        <v>45142</v>
      </c>
      <c r="AU230" s="212" t="s">
        <v>2412</v>
      </c>
      <c r="AV230" s="49">
        <v>1</v>
      </c>
      <c r="AW230" s="49">
        <v>15</v>
      </c>
      <c r="AX230" s="113">
        <v>45306</v>
      </c>
      <c r="AY230" s="50"/>
      <c r="AZ230" s="50"/>
      <c r="BA230" s="50"/>
      <c r="BB230" s="51">
        <v>1</v>
      </c>
      <c r="BC230" s="300">
        <v>1275000</v>
      </c>
      <c r="BD230" s="242">
        <v>45289</v>
      </c>
      <c r="BE230" s="51"/>
      <c r="BF230" s="51"/>
      <c r="BG230" s="51"/>
      <c r="BH230" s="51"/>
      <c r="BI230" s="51"/>
      <c r="BJ230" s="51"/>
      <c r="BK230" s="51"/>
      <c r="BL230" s="447">
        <v>12495000</v>
      </c>
      <c r="BM230" s="49"/>
      <c r="BN230" s="49"/>
      <c r="BO230" s="49"/>
      <c r="BP230" s="49"/>
      <c r="BQ230" s="52" t="s">
        <v>15</v>
      </c>
      <c r="BR230" s="52" t="s">
        <v>15</v>
      </c>
      <c r="BS230" s="50"/>
      <c r="BT230" s="50"/>
      <c r="BU230" s="1" t="s">
        <v>128</v>
      </c>
      <c r="BV230" s="46">
        <v>20236520007163</v>
      </c>
      <c r="BW230" s="4"/>
      <c r="BX230" s="4"/>
      <c r="BY230" s="4"/>
      <c r="BZ230" s="4"/>
      <c r="CA230" s="4"/>
      <c r="CB230" s="4"/>
      <c r="CC230" s="4"/>
      <c r="CD230" s="1">
        <v>1</v>
      </c>
      <c r="CE230" s="1">
        <v>1</v>
      </c>
      <c r="CF230" s="18" t="s">
        <v>1804</v>
      </c>
      <c r="CG230" s="18" t="s">
        <v>23</v>
      </c>
      <c r="CH230" s="343">
        <f>AX230</f>
        <v>45306</v>
      </c>
      <c r="CI230" s="275" t="s">
        <v>21</v>
      </c>
    </row>
    <row r="231" spans="1:87" ht="23.25" customHeight="1">
      <c r="A231" s="297">
        <v>229</v>
      </c>
      <c r="B231" s="7" t="s">
        <v>2413</v>
      </c>
      <c r="C231" s="13" t="s">
        <v>2414</v>
      </c>
      <c r="D231" s="13">
        <v>2023</v>
      </c>
      <c r="E231" s="1">
        <v>92504</v>
      </c>
      <c r="F231" s="13" t="s">
        <v>404</v>
      </c>
      <c r="G231" s="1" t="s">
        <v>2415</v>
      </c>
      <c r="H231" s="31" t="s">
        <v>2416</v>
      </c>
      <c r="I231" s="99" t="s">
        <v>2172</v>
      </c>
      <c r="J231" s="99" t="s">
        <v>392</v>
      </c>
      <c r="K231" s="99" t="s">
        <v>60</v>
      </c>
      <c r="L231" s="1" t="s">
        <v>2409</v>
      </c>
      <c r="M231" s="1" t="s">
        <v>2417</v>
      </c>
      <c r="N231" s="1" t="s">
        <v>1757</v>
      </c>
      <c r="O231" s="1">
        <v>2189</v>
      </c>
      <c r="P231" s="1" t="s">
        <v>61</v>
      </c>
      <c r="Q231" s="1">
        <v>57</v>
      </c>
      <c r="R231" s="30" t="s">
        <v>395</v>
      </c>
      <c r="S231" s="30">
        <v>79433342</v>
      </c>
      <c r="T231" s="30">
        <v>1</v>
      </c>
      <c r="U231" s="249" t="s">
        <v>247</v>
      </c>
      <c r="V231" s="30">
        <v>55</v>
      </c>
      <c r="W231" s="1" t="s">
        <v>62</v>
      </c>
      <c r="X231" s="1" t="s">
        <v>431</v>
      </c>
      <c r="Y231" s="30" t="s">
        <v>1078</v>
      </c>
      <c r="Z231" s="30">
        <v>3142457741</v>
      </c>
      <c r="AA231" s="181" t="s">
        <v>248</v>
      </c>
      <c r="AB231" s="30" t="s">
        <v>422</v>
      </c>
      <c r="AC231" s="30" t="s">
        <v>412</v>
      </c>
      <c r="AD231" s="42" t="s">
        <v>939</v>
      </c>
      <c r="AE231" s="42" t="s">
        <v>2418</v>
      </c>
      <c r="AF231" s="43">
        <v>45572</v>
      </c>
      <c r="AG231" s="4">
        <v>5</v>
      </c>
      <c r="AH231" s="199">
        <v>24450000</v>
      </c>
      <c r="AI231" s="193">
        <f>AH231/5</f>
        <v>4890000</v>
      </c>
      <c r="AJ231" s="193">
        <f t="shared" si="29"/>
        <v>163000</v>
      </c>
      <c r="AK231" s="45">
        <v>45133</v>
      </c>
      <c r="AL231" s="25">
        <v>45142</v>
      </c>
      <c r="AM231" s="25">
        <v>45286</v>
      </c>
      <c r="AN231" s="4">
        <v>5</v>
      </c>
      <c r="AO231" s="1">
        <v>150</v>
      </c>
      <c r="AP231" s="46">
        <v>531</v>
      </c>
      <c r="AQ231" s="45">
        <v>45133</v>
      </c>
      <c r="AR231" s="212">
        <v>73350000</v>
      </c>
      <c r="AS231" s="225">
        <v>731</v>
      </c>
      <c r="AT231" s="25">
        <v>45142</v>
      </c>
      <c r="AU231" s="212">
        <v>24450000</v>
      </c>
      <c r="AV231" s="49">
        <v>1</v>
      </c>
      <c r="AW231" s="49">
        <v>15</v>
      </c>
      <c r="AX231" s="113">
        <v>45306</v>
      </c>
      <c r="AY231" s="50"/>
      <c r="AZ231" s="50"/>
      <c r="BA231" s="50"/>
      <c r="BB231" s="51">
        <v>1</v>
      </c>
      <c r="BC231" s="51">
        <v>2445000</v>
      </c>
      <c r="BD231" s="242">
        <v>45289</v>
      </c>
      <c r="BE231" s="51"/>
      <c r="BF231" s="51"/>
      <c r="BG231" s="51"/>
      <c r="BH231" s="51"/>
      <c r="BI231" s="51"/>
      <c r="BJ231" s="51"/>
      <c r="BK231" s="51"/>
      <c r="BL231" s="447">
        <v>24450000</v>
      </c>
      <c r="BM231" s="49"/>
      <c r="BN231" s="49"/>
      <c r="BO231" s="49"/>
      <c r="BP231" s="49"/>
      <c r="BQ231" s="52" t="s">
        <v>15</v>
      </c>
      <c r="BR231" s="52" t="s">
        <v>15</v>
      </c>
      <c r="BS231" s="50"/>
      <c r="BT231" s="50"/>
      <c r="BU231" s="1" t="s">
        <v>2419</v>
      </c>
      <c r="BV231" s="46">
        <v>2023520007193</v>
      </c>
      <c r="BW231" s="4"/>
      <c r="BX231" s="4"/>
      <c r="BY231" s="4"/>
      <c r="BZ231" s="4"/>
      <c r="CA231" s="4"/>
      <c r="CB231" s="4"/>
      <c r="CC231" s="4"/>
      <c r="CD231" s="1">
        <v>1</v>
      </c>
      <c r="CE231" s="1">
        <v>1</v>
      </c>
      <c r="CF231" s="18" t="s">
        <v>1804</v>
      </c>
      <c r="CG231" s="18" t="s">
        <v>23</v>
      </c>
      <c r="CH231" s="343">
        <f>AX231</f>
        <v>45306</v>
      </c>
      <c r="CI231" s="275" t="s">
        <v>21</v>
      </c>
    </row>
    <row r="232" spans="1:87" ht="22.5" customHeight="1">
      <c r="A232" s="39">
        <v>230</v>
      </c>
      <c r="B232" s="7" t="s">
        <v>2413</v>
      </c>
      <c r="C232" s="13" t="s">
        <v>2420</v>
      </c>
      <c r="D232" s="13">
        <v>2023</v>
      </c>
      <c r="E232" s="1">
        <v>92504</v>
      </c>
      <c r="F232" s="13" t="s">
        <v>404</v>
      </c>
      <c r="G232" s="1" t="s">
        <v>2421</v>
      </c>
      <c r="H232" s="31" t="s">
        <v>2422</v>
      </c>
      <c r="I232" s="99" t="s">
        <v>2172</v>
      </c>
      <c r="J232" s="99" t="s">
        <v>392</v>
      </c>
      <c r="K232" s="99" t="s">
        <v>60</v>
      </c>
      <c r="L232" s="1" t="s">
        <v>2409</v>
      </c>
      <c r="M232" s="1" t="s">
        <v>2417</v>
      </c>
      <c r="N232" s="1" t="s">
        <v>1757</v>
      </c>
      <c r="O232" s="1">
        <v>2189</v>
      </c>
      <c r="P232" s="1" t="s">
        <v>61</v>
      </c>
      <c r="Q232" s="1">
        <v>57</v>
      </c>
      <c r="R232" s="30" t="s">
        <v>395</v>
      </c>
      <c r="S232" s="30">
        <v>1085271413</v>
      </c>
      <c r="T232" s="30">
        <v>0</v>
      </c>
      <c r="U232" s="249" t="s">
        <v>242</v>
      </c>
      <c r="V232" s="30">
        <v>34</v>
      </c>
      <c r="W232" s="1" t="s">
        <v>62</v>
      </c>
      <c r="X232" s="1" t="s">
        <v>396</v>
      </c>
      <c r="Y232" s="30" t="s">
        <v>1118</v>
      </c>
      <c r="Z232" s="30">
        <v>3504612286</v>
      </c>
      <c r="AA232" s="181" t="s">
        <v>1119</v>
      </c>
      <c r="AB232" s="30" t="s">
        <v>411</v>
      </c>
      <c r="AC232" s="30" t="s">
        <v>433</v>
      </c>
      <c r="AD232" s="42" t="s">
        <v>69</v>
      </c>
      <c r="AE232" s="42" t="s">
        <v>2423</v>
      </c>
      <c r="AF232" s="43">
        <v>45572</v>
      </c>
      <c r="AG232" s="4">
        <v>5</v>
      </c>
      <c r="AH232" s="199">
        <v>24450000</v>
      </c>
      <c r="AI232" s="193">
        <f>AH232/4</f>
        <v>6112500</v>
      </c>
      <c r="AJ232" s="193">
        <f t="shared" si="29"/>
        <v>203750</v>
      </c>
      <c r="AK232" s="45">
        <v>45133</v>
      </c>
      <c r="AL232" s="25">
        <v>45142</v>
      </c>
      <c r="AM232" s="25">
        <v>45291</v>
      </c>
      <c r="AN232" s="4">
        <v>5</v>
      </c>
      <c r="AO232" s="1">
        <v>150</v>
      </c>
      <c r="AP232" s="46">
        <v>531</v>
      </c>
      <c r="AQ232" s="45">
        <v>45133</v>
      </c>
      <c r="AR232" s="212">
        <v>73350000</v>
      </c>
      <c r="AS232" s="225">
        <v>735</v>
      </c>
      <c r="AT232" s="25">
        <v>45142</v>
      </c>
      <c r="AU232" s="212">
        <v>24450000</v>
      </c>
      <c r="AV232" s="49"/>
      <c r="AW232" s="49"/>
      <c r="AX232" s="49"/>
      <c r="AY232" s="50"/>
      <c r="AZ232" s="50"/>
      <c r="BA232" s="50"/>
      <c r="BB232" s="51"/>
      <c r="BC232" s="51"/>
      <c r="BD232" s="51"/>
      <c r="BE232" s="51"/>
      <c r="BF232" s="51"/>
      <c r="BG232" s="51"/>
      <c r="BH232" s="51"/>
      <c r="BI232" s="51"/>
      <c r="BJ232" s="51"/>
      <c r="BK232" s="51"/>
      <c r="BL232" s="447">
        <v>24450000</v>
      </c>
      <c r="BM232" s="49"/>
      <c r="BN232" s="49"/>
      <c r="BO232" s="49"/>
      <c r="BP232" s="49"/>
      <c r="BQ232" s="52" t="s">
        <v>15</v>
      </c>
      <c r="BR232" s="52" t="s">
        <v>15</v>
      </c>
      <c r="BS232" s="50"/>
      <c r="BT232" s="50"/>
      <c r="BU232" s="1" t="s">
        <v>128</v>
      </c>
      <c r="BV232" s="46">
        <v>20236520007433</v>
      </c>
      <c r="BW232" s="4"/>
      <c r="BX232" s="4"/>
      <c r="BY232" s="4"/>
      <c r="BZ232" s="4"/>
      <c r="CA232" s="4"/>
      <c r="CB232" s="4"/>
      <c r="CC232" s="4"/>
      <c r="CD232" s="1">
        <v>1</v>
      </c>
      <c r="CE232" s="1">
        <v>1</v>
      </c>
      <c r="CF232" s="18" t="s">
        <v>1804</v>
      </c>
      <c r="CG232" s="18" t="s">
        <v>23</v>
      </c>
      <c r="CH232" s="289">
        <v>45291</v>
      </c>
      <c r="CI232" s="275" t="s">
        <v>21</v>
      </c>
    </row>
    <row r="233" spans="1:87" ht="26.25" customHeight="1">
      <c r="A233" s="39">
        <v>231</v>
      </c>
      <c r="B233" s="7" t="s">
        <v>2413</v>
      </c>
      <c r="C233" s="13" t="s">
        <v>2424</v>
      </c>
      <c r="D233" s="13">
        <v>2023</v>
      </c>
      <c r="E233" s="1">
        <v>92504</v>
      </c>
      <c r="F233" s="13" t="s">
        <v>404</v>
      </c>
      <c r="G233" s="1" t="s">
        <v>2425</v>
      </c>
      <c r="H233" s="31" t="s">
        <v>2426</v>
      </c>
      <c r="I233" s="99" t="s">
        <v>2172</v>
      </c>
      <c r="J233" s="99" t="s">
        <v>392</v>
      </c>
      <c r="K233" s="99" t="s">
        <v>60</v>
      </c>
      <c r="L233" s="1" t="s">
        <v>2409</v>
      </c>
      <c r="M233" s="1" t="s">
        <v>2417</v>
      </c>
      <c r="N233" s="1" t="s">
        <v>1757</v>
      </c>
      <c r="O233" s="1">
        <v>2189</v>
      </c>
      <c r="P233" s="1" t="s">
        <v>61</v>
      </c>
      <c r="Q233" s="1">
        <v>57</v>
      </c>
      <c r="R233" s="30" t="s">
        <v>395</v>
      </c>
      <c r="S233" s="30">
        <v>19141749</v>
      </c>
      <c r="T233" s="30">
        <v>1</v>
      </c>
      <c r="U233" s="249" t="s">
        <v>237</v>
      </c>
      <c r="V233" s="30">
        <v>72</v>
      </c>
      <c r="W233" s="1" t="s">
        <v>62</v>
      </c>
      <c r="X233" s="1" t="s">
        <v>431</v>
      </c>
      <c r="Y233" s="30" t="s">
        <v>947</v>
      </c>
      <c r="Z233" s="30">
        <v>3115988800</v>
      </c>
      <c r="AA233" s="181" t="s">
        <v>2427</v>
      </c>
      <c r="AB233" s="30" t="s">
        <v>398</v>
      </c>
      <c r="AC233" s="30" t="s">
        <v>2212</v>
      </c>
      <c r="AD233" s="42" t="s">
        <v>939</v>
      </c>
      <c r="AE233" s="42" t="s">
        <v>2428</v>
      </c>
      <c r="AF233" s="43">
        <v>45470</v>
      </c>
      <c r="AG233" s="4">
        <v>5</v>
      </c>
      <c r="AH233" s="199">
        <v>24450000</v>
      </c>
      <c r="AI233" s="193">
        <f>AH233/4</f>
        <v>6112500</v>
      </c>
      <c r="AJ233" s="193">
        <f t="shared" si="29"/>
        <v>203750</v>
      </c>
      <c r="AK233" s="45">
        <v>45133</v>
      </c>
      <c r="AL233" s="25">
        <v>45142</v>
      </c>
      <c r="AM233" s="25">
        <v>45291</v>
      </c>
      <c r="AN233" s="4">
        <v>5</v>
      </c>
      <c r="AO233" s="1">
        <v>150</v>
      </c>
      <c r="AP233" s="46">
        <v>531</v>
      </c>
      <c r="AQ233" s="45">
        <v>45133</v>
      </c>
      <c r="AR233" s="212">
        <v>73350000</v>
      </c>
      <c r="AS233" s="225">
        <v>734</v>
      </c>
      <c r="AT233" s="25">
        <v>45142</v>
      </c>
      <c r="AU233" s="212">
        <v>24450000</v>
      </c>
      <c r="AV233" s="49"/>
      <c r="AW233" s="49"/>
      <c r="AX233" s="49"/>
      <c r="AY233" s="50"/>
      <c r="AZ233" s="50"/>
      <c r="BA233" s="50"/>
      <c r="BB233" s="51"/>
      <c r="BC233" s="51"/>
      <c r="BD233" s="51"/>
      <c r="BE233" s="51"/>
      <c r="BF233" s="51"/>
      <c r="BG233" s="51"/>
      <c r="BH233" s="51"/>
      <c r="BI233" s="51"/>
      <c r="BJ233" s="51"/>
      <c r="BK233" s="51"/>
      <c r="BL233" s="447">
        <v>24450000</v>
      </c>
      <c r="BM233" s="49"/>
      <c r="BN233" s="49"/>
      <c r="BO233" s="49"/>
      <c r="BP233" s="49"/>
      <c r="BQ233" s="52" t="s">
        <v>15</v>
      </c>
      <c r="BR233" s="52" t="s">
        <v>15</v>
      </c>
      <c r="BS233" s="50"/>
      <c r="BT233" s="50"/>
      <c r="BU233" s="1" t="s">
        <v>1242</v>
      </c>
      <c r="BV233" s="46">
        <v>20236520007213</v>
      </c>
      <c r="BW233" s="4"/>
      <c r="BX233" s="4"/>
      <c r="BY233" s="4"/>
      <c r="BZ233" s="4"/>
      <c r="CA233" s="4"/>
      <c r="CB233" s="4"/>
      <c r="CC233" s="4"/>
      <c r="CD233" s="1">
        <v>1</v>
      </c>
      <c r="CE233" s="1">
        <v>1</v>
      </c>
      <c r="CF233" s="18" t="s">
        <v>1804</v>
      </c>
      <c r="CG233" s="18" t="s">
        <v>23</v>
      </c>
      <c r="CH233" s="289">
        <v>45291</v>
      </c>
      <c r="CI233" s="275" t="s">
        <v>21</v>
      </c>
    </row>
    <row r="234" spans="1:87" ht="12.75" customHeight="1">
      <c r="A234" s="39">
        <v>232</v>
      </c>
      <c r="B234" s="164" t="s">
        <v>233</v>
      </c>
      <c r="C234" s="164" t="s">
        <v>233</v>
      </c>
      <c r="D234" s="164" t="s">
        <v>233</v>
      </c>
      <c r="E234" s="164" t="s">
        <v>233</v>
      </c>
      <c r="F234" s="164" t="s">
        <v>233</v>
      </c>
      <c r="G234" s="164" t="s">
        <v>233</v>
      </c>
      <c r="H234" s="164" t="s">
        <v>233</v>
      </c>
      <c r="I234" s="164" t="s">
        <v>233</v>
      </c>
      <c r="J234" s="164" t="s">
        <v>233</v>
      </c>
      <c r="K234" s="164" t="s">
        <v>233</v>
      </c>
      <c r="L234" s="164" t="s">
        <v>233</v>
      </c>
      <c r="M234" s="164" t="s">
        <v>233</v>
      </c>
      <c r="N234" s="164" t="s">
        <v>233</v>
      </c>
      <c r="O234" s="164" t="s">
        <v>233</v>
      </c>
      <c r="P234" s="164" t="s">
        <v>233</v>
      </c>
      <c r="Q234" s="164" t="s">
        <v>233</v>
      </c>
      <c r="R234" s="164" t="s">
        <v>233</v>
      </c>
      <c r="S234" s="164" t="s">
        <v>233</v>
      </c>
      <c r="T234" s="164" t="s">
        <v>233</v>
      </c>
      <c r="U234" s="250" t="s">
        <v>233</v>
      </c>
      <c r="V234" s="164" t="s">
        <v>233</v>
      </c>
      <c r="W234" s="164" t="s">
        <v>233</v>
      </c>
      <c r="X234" s="164" t="s">
        <v>233</v>
      </c>
      <c r="Y234" s="164" t="s">
        <v>233</v>
      </c>
      <c r="Z234" s="164" t="s">
        <v>233</v>
      </c>
      <c r="AA234" s="320" t="s">
        <v>233</v>
      </c>
      <c r="AB234" s="164" t="s">
        <v>233</v>
      </c>
      <c r="AC234" s="164" t="s">
        <v>233</v>
      </c>
      <c r="AD234" s="164" t="s">
        <v>233</v>
      </c>
      <c r="AE234" s="164" t="s">
        <v>233</v>
      </c>
      <c r="AF234" s="165" t="s">
        <v>233</v>
      </c>
      <c r="AG234" s="164" t="s">
        <v>233</v>
      </c>
      <c r="AH234" s="323" t="s">
        <v>233</v>
      </c>
      <c r="AI234" s="194" t="s">
        <v>233</v>
      </c>
      <c r="AJ234" s="194" t="s">
        <v>233</v>
      </c>
      <c r="AK234" s="165" t="s">
        <v>233</v>
      </c>
      <c r="AL234" s="165" t="s">
        <v>233</v>
      </c>
      <c r="AM234" s="165" t="s">
        <v>233</v>
      </c>
      <c r="AN234" s="164" t="s">
        <v>233</v>
      </c>
      <c r="AO234" s="164" t="s">
        <v>233</v>
      </c>
      <c r="AP234" s="223" t="s">
        <v>233</v>
      </c>
      <c r="AQ234" s="165" t="s">
        <v>233</v>
      </c>
      <c r="AR234" s="194" t="s">
        <v>233</v>
      </c>
      <c r="AS234" s="223" t="s">
        <v>233</v>
      </c>
      <c r="AT234" s="165" t="s">
        <v>233</v>
      </c>
      <c r="AU234" s="194" t="s">
        <v>233</v>
      </c>
      <c r="AV234" s="164" t="s">
        <v>233</v>
      </c>
      <c r="AW234" s="164" t="s">
        <v>233</v>
      </c>
      <c r="AX234" s="164" t="s">
        <v>233</v>
      </c>
      <c r="AY234" s="164" t="s">
        <v>233</v>
      </c>
      <c r="AZ234" s="164" t="s">
        <v>233</v>
      </c>
      <c r="BA234" s="164" t="s">
        <v>233</v>
      </c>
      <c r="BB234" s="164" t="s">
        <v>233</v>
      </c>
      <c r="BC234" s="164" t="s">
        <v>233</v>
      </c>
      <c r="BD234" s="164" t="s">
        <v>233</v>
      </c>
      <c r="BE234" s="164" t="s">
        <v>233</v>
      </c>
      <c r="BF234" s="164" t="s">
        <v>233</v>
      </c>
      <c r="BG234" s="164" t="s">
        <v>233</v>
      </c>
      <c r="BH234" s="164" t="s">
        <v>233</v>
      </c>
      <c r="BI234" s="164" t="s">
        <v>233</v>
      </c>
      <c r="BJ234" s="164" t="s">
        <v>233</v>
      </c>
      <c r="BK234" s="164" t="s">
        <v>233</v>
      </c>
      <c r="BL234" s="448" t="s">
        <v>233</v>
      </c>
      <c r="BM234" s="164" t="s">
        <v>233</v>
      </c>
      <c r="BN234" s="164" t="s">
        <v>233</v>
      </c>
      <c r="BO234" s="164" t="s">
        <v>233</v>
      </c>
      <c r="BP234" s="164" t="s">
        <v>233</v>
      </c>
      <c r="BQ234" s="164" t="s">
        <v>233</v>
      </c>
      <c r="BR234" s="164" t="s">
        <v>233</v>
      </c>
      <c r="BS234" s="164" t="s">
        <v>233</v>
      </c>
      <c r="BT234" s="164" t="s">
        <v>233</v>
      </c>
      <c r="BU234" s="164" t="s">
        <v>233</v>
      </c>
      <c r="BV234" s="223" t="s">
        <v>233</v>
      </c>
      <c r="BW234" s="164" t="s">
        <v>233</v>
      </c>
      <c r="BX234" s="164" t="s">
        <v>233</v>
      </c>
      <c r="BY234" s="164" t="s">
        <v>233</v>
      </c>
      <c r="BZ234" s="164" t="s">
        <v>233</v>
      </c>
      <c r="CA234" s="164" t="s">
        <v>233</v>
      </c>
      <c r="CB234" s="164" t="s">
        <v>233</v>
      </c>
      <c r="CC234" s="164" t="s">
        <v>233</v>
      </c>
      <c r="CD234" s="164" t="s">
        <v>233</v>
      </c>
      <c r="CE234" s="164" t="s">
        <v>233</v>
      </c>
      <c r="CF234" s="164" t="s">
        <v>233</v>
      </c>
      <c r="CG234" s="164" t="s">
        <v>233</v>
      </c>
      <c r="CH234" s="165" t="s">
        <v>233</v>
      </c>
      <c r="CI234" s="337" t="s">
        <v>233</v>
      </c>
    </row>
    <row r="235" spans="1:87" ht="29.25" customHeight="1">
      <c r="A235" s="39">
        <v>233</v>
      </c>
      <c r="B235" s="7" t="s">
        <v>2413</v>
      </c>
      <c r="C235" s="13" t="s">
        <v>2429</v>
      </c>
      <c r="D235" s="13">
        <v>2023</v>
      </c>
      <c r="E235" s="1">
        <v>92503</v>
      </c>
      <c r="F235" s="13" t="s">
        <v>404</v>
      </c>
      <c r="G235" s="1" t="s">
        <v>2430</v>
      </c>
      <c r="H235" s="31" t="s">
        <v>2431</v>
      </c>
      <c r="I235" s="99" t="s">
        <v>2172</v>
      </c>
      <c r="J235" s="7" t="s">
        <v>407</v>
      </c>
      <c r="K235" s="99" t="s">
        <v>60</v>
      </c>
      <c r="L235" s="1" t="s">
        <v>1392</v>
      </c>
      <c r="M235" s="1" t="s">
        <v>2432</v>
      </c>
      <c r="N235" s="1" t="s">
        <v>543</v>
      </c>
      <c r="O235" s="1">
        <v>2198</v>
      </c>
      <c r="P235" s="1" t="s">
        <v>61</v>
      </c>
      <c r="Q235" s="1">
        <v>57</v>
      </c>
      <c r="R235" s="30" t="s">
        <v>395</v>
      </c>
      <c r="S235" s="30">
        <v>1074132829</v>
      </c>
      <c r="T235" s="30">
        <v>5</v>
      </c>
      <c r="U235" s="249" t="s">
        <v>2433</v>
      </c>
      <c r="V235" s="30">
        <v>20</v>
      </c>
      <c r="W235" s="1" t="s">
        <v>62</v>
      </c>
      <c r="X235" s="1" t="s">
        <v>431</v>
      </c>
      <c r="Y235" s="30" t="s">
        <v>2434</v>
      </c>
      <c r="Z235" s="30">
        <v>3214239220</v>
      </c>
      <c r="AA235" s="181" t="s">
        <v>1468</v>
      </c>
      <c r="AB235" s="30" t="s">
        <v>422</v>
      </c>
      <c r="AC235" s="30" t="s">
        <v>399</v>
      </c>
      <c r="AD235" s="42" t="s">
        <v>2435</v>
      </c>
      <c r="AE235" s="42" t="s">
        <v>2436</v>
      </c>
      <c r="AF235" s="43" t="s">
        <v>2437</v>
      </c>
      <c r="AG235" s="4">
        <v>1</v>
      </c>
      <c r="AH235" s="199">
        <v>19560000</v>
      </c>
      <c r="AI235" s="193">
        <f>AH235/4</f>
        <v>4890000</v>
      </c>
      <c r="AJ235" s="193">
        <f>AI235/30</f>
        <v>163000</v>
      </c>
      <c r="AK235" s="45">
        <v>45133</v>
      </c>
      <c r="AL235" s="25">
        <v>45142</v>
      </c>
      <c r="AM235" s="25">
        <v>45286</v>
      </c>
      <c r="AN235" s="4">
        <v>4</v>
      </c>
      <c r="AO235" s="1">
        <v>120</v>
      </c>
      <c r="AP235" s="46">
        <v>510</v>
      </c>
      <c r="AQ235" s="45">
        <v>45131</v>
      </c>
      <c r="AR235" s="212">
        <v>39120000</v>
      </c>
      <c r="AS235" s="225">
        <v>733</v>
      </c>
      <c r="AT235" s="25">
        <v>45142</v>
      </c>
      <c r="AU235" s="212">
        <v>19560000</v>
      </c>
      <c r="AV235" s="49"/>
      <c r="AW235" s="49"/>
      <c r="AX235" s="49"/>
      <c r="AY235" s="50"/>
      <c r="AZ235" s="50"/>
      <c r="BA235" s="50"/>
      <c r="BB235" s="51"/>
      <c r="BC235" s="51"/>
      <c r="BD235" s="51"/>
      <c r="BE235" s="51"/>
      <c r="BF235" s="51"/>
      <c r="BG235" s="51"/>
      <c r="BH235" s="51"/>
      <c r="BI235" s="51"/>
      <c r="BJ235" s="51"/>
      <c r="BK235" s="51"/>
      <c r="BL235" s="447">
        <v>19560000</v>
      </c>
      <c r="BM235" s="49"/>
      <c r="BN235" s="49"/>
      <c r="BO235" s="49"/>
      <c r="BP235" s="49"/>
      <c r="BQ235" s="52" t="s">
        <v>15</v>
      </c>
      <c r="BR235" s="52" t="s">
        <v>15</v>
      </c>
      <c r="BS235" s="50"/>
      <c r="BT235" s="50"/>
      <c r="BU235" s="1" t="s">
        <v>2438</v>
      </c>
      <c r="BV235" s="46" t="s">
        <v>2439</v>
      </c>
      <c r="BW235" s="4"/>
      <c r="BX235" s="4"/>
      <c r="BY235" s="4"/>
      <c r="BZ235" s="4"/>
      <c r="CA235" s="4"/>
      <c r="CB235" s="4"/>
      <c r="CC235" s="4"/>
      <c r="CD235" s="1">
        <v>1</v>
      </c>
      <c r="CE235" s="1">
        <v>1</v>
      </c>
      <c r="CF235" s="18" t="s">
        <v>1804</v>
      </c>
      <c r="CG235" s="18" t="s">
        <v>23</v>
      </c>
      <c r="CH235" s="289">
        <v>45306</v>
      </c>
      <c r="CI235" s="275" t="s">
        <v>21</v>
      </c>
    </row>
    <row r="236" spans="1:87" ht="24.75" customHeight="1">
      <c r="A236" s="39">
        <v>234</v>
      </c>
      <c r="B236" s="7" t="s">
        <v>2120</v>
      </c>
      <c r="C236" s="346" t="s">
        <v>2440</v>
      </c>
      <c r="D236" s="13">
        <v>2023</v>
      </c>
      <c r="E236" s="1">
        <v>92507</v>
      </c>
      <c r="F236" s="13" t="s">
        <v>404</v>
      </c>
      <c r="G236" s="1" t="s">
        <v>2441</v>
      </c>
      <c r="H236" s="31" t="s">
        <v>2442</v>
      </c>
      <c r="I236" s="99" t="s">
        <v>2172</v>
      </c>
      <c r="J236" s="7" t="s">
        <v>407</v>
      </c>
      <c r="K236" s="99" t="s">
        <v>60</v>
      </c>
      <c r="L236" s="1" t="s">
        <v>2443</v>
      </c>
      <c r="M236" s="1" t="s">
        <v>1689</v>
      </c>
      <c r="N236" s="1" t="s">
        <v>543</v>
      </c>
      <c r="O236" s="1">
        <v>2198</v>
      </c>
      <c r="P236" s="1" t="s">
        <v>61</v>
      </c>
      <c r="Q236" s="1">
        <v>57</v>
      </c>
      <c r="R236" s="30" t="s">
        <v>395</v>
      </c>
      <c r="S236" s="30">
        <v>52015276</v>
      </c>
      <c r="T236" s="30">
        <v>0</v>
      </c>
      <c r="U236" s="249" t="s">
        <v>281</v>
      </c>
      <c r="V236" s="30">
        <v>53</v>
      </c>
      <c r="W236" s="1" t="s">
        <v>62</v>
      </c>
      <c r="X236" s="1" t="s">
        <v>396</v>
      </c>
      <c r="Y236" s="30" t="s">
        <v>982</v>
      </c>
      <c r="Z236" s="30">
        <v>4123195</v>
      </c>
      <c r="AA236" s="181" t="s">
        <v>282</v>
      </c>
      <c r="AB236" s="30" t="s">
        <v>398</v>
      </c>
      <c r="AC236" s="30" t="s">
        <v>433</v>
      </c>
      <c r="AD236" s="42" t="s">
        <v>1089</v>
      </c>
      <c r="AE236" s="42" t="s">
        <v>2444</v>
      </c>
      <c r="AF236" s="43">
        <v>45442</v>
      </c>
      <c r="AG236" s="4">
        <v>1</v>
      </c>
      <c r="AH236" s="199">
        <v>7512000</v>
      </c>
      <c r="AI236" s="193">
        <f>AH236/5</f>
        <v>1502400</v>
      </c>
      <c r="AJ236" s="193">
        <f>AI236/30</f>
        <v>50080</v>
      </c>
      <c r="AK236" s="45">
        <v>45133</v>
      </c>
      <c r="AL236" s="25">
        <v>45142</v>
      </c>
      <c r="AM236" s="25">
        <v>45286</v>
      </c>
      <c r="AN236" s="1">
        <v>4</v>
      </c>
      <c r="AO236" s="1">
        <v>120</v>
      </c>
      <c r="AP236" s="46">
        <v>520</v>
      </c>
      <c r="AQ236" s="45">
        <v>45131</v>
      </c>
      <c r="AR236" s="212">
        <v>7512000</v>
      </c>
      <c r="AS236" s="225">
        <v>724</v>
      </c>
      <c r="AT236" s="25">
        <v>45142</v>
      </c>
      <c r="AU236" s="212">
        <v>7512000</v>
      </c>
      <c r="AV236" s="49">
        <v>1</v>
      </c>
      <c r="AW236" s="49">
        <v>28</v>
      </c>
      <c r="AX236" s="113">
        <v>45291</v>
      </c>
      <c r="AY236" s="50"/>
      <c r="AZ236" s="50"/>
      <c r="BA236" s="50"/>
      <c r="BB236" s="51"/>
      <c r="BC236" s="51"/>
      <c r="BD236" s="51"/>
      <c r="BE236" s="51"/>
      <c r="BF236" s="51"/>
      <c r="BG236" s="51"/>
      <c r="BH236" s="51"/>
      <c r="BI236" s="51"/>
      <c r="BJ236" s="51"/>
      <c r="BK236" s="51"/>
      <c r="BL236" s="447">
        <v>7512000</v>
      </c>
      <c r="BM236" s="49"/>
      <c r="BN236" s="49"/>
      <c r="BO236" s="49"/>
      <c r="BP236" s="49"/>
      <c r="BQ236" s="52" t="s">
        <v>15</v>
      </c>
      <c r="BR236" s="52" t="s">
        <v>15</v>
      </c>
      <c r="BS236" s="50"/>
      <c r="BT236" s="50"/>
      <c r="BU236" s="1" t="s">
        <v>1886</v>
      </c>
      <c r="BV236" s="46">
        <v>20236520007183</v>
      </c>
      <c r="BW236" s="4"/>
      <c r="BX236" s="4"/>
      <c r="BY236" s="4"/>
      <c r="BZ236" s="4"/>
      <c r="CA236" s="4"/>
      <c r="CB236" s="4"/>
      <c r="CC236" s="4"/>
      <c r="CD236" s="1">
        <v>1</v>
      </c>
      <c r="CE236" s="1">
        <v>1</v>
      </c>
      <c r="CF236" s="18" t="s">
        <v>1804</v>
      </c>
      <c r="CG236" s="18" t="s">
        <v>23</v>
      </c>
      <c r="CH236" s="289">
        <v>45291</v>
      </c>
      <c r="CI236" s="275" t="s">
        <v>21</v>
      </c>
    </row>
    <row r="237" spans="1:87" ht="12" customHeight="1">
      <c r="A237" s="39">
        <v>235</v>
      </c>
      <c r="B237" s="164" t="s">
        <v>233</v>
      </c>
      <c r="C237" s="164" t="s">
        <v>233</v>
      </c>
      <c r="D237" s="164" t="s">
        <v>233</v>
      </c>
      <c r="E237" s="164" t="s">
        <v>233</v>
      </c>
      <c r="F237" s="164" t="s">
        <v>233</v>
      </c>
      <c r="G237" s="164" t="s">
        <v>233</v>
      </c>
      <c r="H237" s="164" t="s">
        <v>233</v>
      </c>
      <c r="I237" s="164" t="s">
        <v>233</v>
      </c>
      <c r="J237" s="164" t="s">
        <v>233</v>
      </c>
      <c r="K237" s="164" t="s">
        <v>233</v>
      </c>
      <c r="L237" s="164" t="s">
        <v>233</v>
      </c>
      <c r="M237" s="164" t="s">
        <v>233</v>
      </c>
      <c r="N237" s="164" t="s">
        <v>233</v>
      </c>
      <c r="O237" s="164" t="s">
        <v>233</v>
      </c>
      <c r="P237" s="164" t="s">
        <v>233</v>
      </c>
      <c r="Q237" s="164" t="s">
        <v>233</v>
      </c>
      <c r="R237" s="164" t="s">
        <v>233</v>
      </c>
      <c r="S237" s="164" t="s">
        <v>233</v>
      </c>
      <c r="T237" s="164" t="s">
        <v>233</v>
      </c>
      <c r="U237" s="250" t="s">
        <v>233</v>
      </c>
      <c r="V237" s="164" t="s">
        <v>233</v>
      </c>
      <c r="W237" s="164" t="s">
        <v>233</v>
      </c>
      <c r="X237" s="164" t="s">
        <v>233</v>
      </c>
      <c r="Y237" s="164" t="s">
        <v>233</v>
      </c>
      <c r="Z237" s="164" t="s">
        <v>233</v>
      </c>
      <c r="AA237" s="320" t="s">
        <v>233</v>
      </c>
      <c r="AB237" s="164" t="s">
        <v>233</v>
      </c>
      <c r="AC237" s="164" t="s">
        <v>233</v>
      </c>
      <c r="AD237" s="164" t="s">
        <v>233</v>
      </c>
      <c r="AE237" s="164" t="s">
        <v>233</v>
      </c>
      <c r="AF237" s="165" t="s">
        <v>233</v>
      </c>
      <c r="AG237" s="164" t="s">
        <v>233</v>
      </c>
      <c r="AH237" s="323" t="s">
        <v>233</v>
      </c>
      <c r="AI237" s="194" t="s">
        <v>233</v>
      </c>
      <c r="AJ237" s="194" t="s">
        <v>233</v>
      </c>
      <c r="AK237" s="165" t="s">
        <v>233</v>
      </c>
      <c r="AL237" s="165" t="s">
        <v>233</v>
      </c>
      <c r="AM237" s="165" t="s">
        <v>233</v>
      </c>
      <c r="AN237" s="164" t="s">
        <v>233</v>
      </c>
      <c r="AO237" s="164" t="s">
        <v>233</v>
      </c>
      <c r="AP237" s="223" t="s">
        <v>233</v>
      </c>
      <c r="AQ237" s="165" t="s">
        <v>233</v>
      </c>
      <c r="AR237" s="194" t="s">
        <v>233</v>
      </c>
      <c r="AS237" s="223" t="s">
        <v>233</v>
      </c>
      <c r="AT237" s="165" t="s">
        <v>233</v>
      </c>
      <c r="AU237" s="194" t="s">
        <v>233</v>
      </c>
      <c r="AV237" s="164" t="s">
        <v>233</v>
      </c>
      <c r="AW237" s="164" t="s">
        <v>233</v>
      </c>
      <c r="AX237" s="164" t="s">
        <v>233</v>
      </c>
      <c r="AY237" s="164" t="s">
        <v>233</v>
      </c>
      <c r="AZ237" s="164" t="s">
        <v>233</v>
      </c>
      <c r="BA237" s="164" t="s">
        <v>233</v>
      </c>
      <c r="BB237" s="164" t="s">
        <v>233</v>
      </c>
      <c r="BC237" s="164" t="s">
        <v>233</v>
      </c>
      <c r="BD237" s="164" t="s">
        <v>233</v>
      </c>
      <c r="BE237" s="164" t="s">
        <v>233</v>
      </c>
      <c r="BF237" s="164" t="s">
        <v>233</v>
      </c>
      <c r="BG237" s="164" t="s">
        <v>233</v>
      </c>
      <c r="BH237" s="164" t="s">
        <v>233</v>
      </c>
      <c r="BI237" s="164" t="s">
        <v>233</v>
      </c>
      <c r="BJ237" s="164" t="s">
        <v>233</v>
      </c>
      <c r="BK237" s="164" t="s">
        <v>233</v>
      </c>
      <c r="BL237" s="448" t="s">
        <v>233</v>
      </c>
      <c r="BM237" s="164" t="s">
        <v>233</v>
      </c>
      <c r="BN237" s="164" t="s">
        <v>233</v>
      </c>
      <c r="BO237" s="164" t="s">
        <v>233</v>
      </c>
      <c r="BP237" s="164" t="s">
        <v>233</v>
      </c>
      <c r="BQ237" s="164" t="s">
        <v>233</v>
      </c>
      <c r="BR237" s="164" t="s">
        <v>233</v>
      </c>
      <c r="BS237" s="164" t="s">
        <v>233</v>
      </c>
      <c r="BT237" s="164" t="s">
        <v>233</v>
      </c>
      <c r="BU237" s="164" t="s">
        <v>233</v>
      </c>
      <c r="BV237" s="223" t="s">
        <v>233</v>
      </c>
      <c r="BW237" s="164" t="s">
        <v>233</v>
      </c>
      <c r="BX237" s="164" t="s">
        <v>233</v>
      </c>
      <c r="BY237" s="164" t="s">
        <v>233</v>
      </c>
      <c r="BZ237" s="164" t="s">
        <v>233</v>
      </c>
      <c r="CA237" s="164" t="s">
        <v>233</v>
      </c>
      <c r="CB237" s="164" t="s">
        <v>233</v>
      </c>
      <c r="CC237" s="164" t="s">
        <v>233</v>
      </c>
      <c r="CD237" s="164" t="s">
        <v>233</v>
      </c>
      <c r="CE237" s="164" t="s">
        <v>233</v>
      </c>
      <c r="CF237" s="164" t="s">
        <v>233</v>
      </c>
      <c r="CG237" s="164" t="s">
        <v>233</v>
      </c>
      <c r="CH237" s="165" t="s">
        <v>233</v>
      </c>
      <c r="CI237" s="337" t="s">
        <v>233</v>
      </c>
    </row>
    <row r="238" spans="1:87" ht="27" customHeight="1">
      <c r="A238" s="39">
        <v>236</v>
      </c>
      <c r="B238" s="7" t="s">
        <v>2120</v>
      </c>
      <c r="C238" s="13" t="s">
        <v>2445</v>
      </c>
      <c r="D238" s="13">
        <v>2023</v>
      </c>
      <c r="E238" s="1">
        <v>92525</v>
      </c>
      <c r="F238" s="13" t="s">
        <v>404</v>
      </c>
      <c r="G238" s="1" t="s">
        <v>2446</v>
      </c>
      <c r="H238" s="31" t="s">
        <v>2447</v>
      </c>
      <c r="I238" s="99" t="s">
        <v>2172</v>
      </c>
      <c r="J238" s="99" t="s">
        <v>392</v>
      </c>
      <c r="K238" s="99" t="s">
        <v>60</v>
      </c>
      <c r="L238" s="1" t="s">
        <v>2448</v>
      </c>
      <c r="M238" s="1" t="s">
        <v>2449</v>
      </c>
      <c r="N238" s="1" t="s">
        <v>543</v>
      </c>
      <c r="O238" s="1">
        <v>2198</v>
      </c>
      <c r="P238" s="1" t="s">
        <v>61</v>
      </c>
      <c r="Q238" s="1">
        <v>57</v>
      </c>
      <c r="R238" s="30" t="s">
        <v>395</v>
      </c>
      <c r="S238" s="30">
        <v>1024567099</v>
      </c>
      <c r="T238" s="30">
        <v>0</v>
      </c>
      <c r="U238" s="249" t="s">
        <v>2450</v>
      </c>
      <c r="V238" s="30">
        <v>27</v>
      </c>
      <c r="W238" s="1" t="s">
        <v>62</v>
      </c>
      <c r="X238" s="1" t="s">
        <v>396</v>
      </c>
      <c r="Y238" s="30" t="s">
        <v>216</v>
      </c>
      <c r="Z238" s="30">
        <v>7197329</v>
      </c>
      <c r="AA238" s="181" t="s">
        <v>2451</v>
      </c>
      <c r="AB238" s="30" t="s">
        <v>398</v>
      </c>
      <c r="AC238" s="30" t="s">
        <v>433</v>
      </c>
      <c r="AD238" s="42" t="s">
        <v>69</v>
      </c>
      <c r="AE238" s="42" t="s">
        <v>2452</v>
      </c>
      <c r="AF238" s="43">
        <v>45438</v>
      </c>
      <c r="AG238" s="4">
        <v>1</v>
      </c>
      <c r="AH238" s="199">
        <v>19560000</v>
      </c>
      <c r="AI238" s="193">
        <f>AH238/4</f>
        <v>4890000</v>
      </c>
      <c r="AJ238" s="193">
        <f>AI238/30</f>
        <v>163000</v>
      </c>
      <c r="AK238" s="45">
        <v>45133</v>
      </c>
      <c r="AL238" s="25">
        <v>45142</v>
      </c>
      <c r="AM238" s="25">
        <v>45256</v>
      </c>
      <c r="AN238" s="4">
        <v>4</v>
      </c>
      <c r="AO238" s="1">
        <v>120</v>
      </c>
      <c r="AP238" s="46">
        <v>535</v>
      </c>
      <c r="AQ238" s="45">
        <v>45042</v>
      </c>
      <c r="AR238" s="212">
        <v>19560000</v>
      </c>
      <c r="AS238" s="225">
        <v>726</v>
      </c>
      <c r="AT238" s="25">
        <v>45142</v>
      </c>
      <c r="AU238" s="212">
        <v>19560000</v>
      </c>
      <c r="AV238" s="49"/>
      <c r="AW238" s="49"/>
      <c r="AX238" s="49"/>
      <c r="AY238" s="50">
        <v>52122567</v>
      </c>
      <c r="AZ238" s="50" t="s">
        <v>2453</v>
      </c>
      <c r="BA238" s="56">
        <v>45167</v>
      </c>
      <c r="BB238" s="51"/>
      <c r="BC238" s="51"/>
      <c r="BD238" s="51"/>
      <c r="BE238" s="51"/>
      <c r="BF238" s="51"/>
      <c r="BG238" s="51"/>
      <c r="BH238" s="51"/>
      <c r="BI238" s="51"/>
      <c r="BJ238" s="51"/>
      <c r="BK238" s="51"/>
      <c r="BL238" s="447">
        <v>19560000</v>
      </c>
      <c r="BM238" s="49"/>
      <c r="BN238" s="49"/>
      <c r="BO238" s="49"/>
      <c r="BP238" s="49"/>
      <c r="BQ238" s="52" t="s">
        <v>15</v>
      </c>
      <c r="BR238" s="52" t="s">
        <v>15</v>
      </c>
      <c r="BS238" s="50"/>
      <c r="BT238" s="50"/>
      <c r="BU238" s="1" t="s">
        <v>2454</v>
      </c>
      <c r="BV238" s="46" t="s">
        <v>2455</v>
      </c>
      <c r="BW238" s="4"/>
      <c r="BX238" s="4"/>
      <c r="BY238" s="4"/>
      <c r="BZ238" s="4"/>
      <c r="CA238" s="4"/>
      <c r="CB238" s="4"/>
      <c r="CC238" s="4"/>
      <c r="CD238" s="1">
        <v>1</v>
      </c>
      <c r="CE238" s="1">
        <v>1</v>
      </c>
      <c r="CF238" s="18" t="s">
        <v>1804</v>
      </c>
      <c r="CG238" s="18" t="s">
        <v>23</v>
      </c>
      <c r="CH238" s="289">
        <v>45256</v>
      </c>
      <c r="CI238" s="275" t="s">
        <v>21</v>
      </c>
    </row>
    <row r="239" spans="1:87" ht="23.25" customHeight="1">
      <c r="A239" s="307">
        <v>237</v>
      </c>
      <c r="B239" s="7" t="s">
        <v>1781</v>
      </c>
      <c r="C239" s="13" t="s">
        <v>2456</v>
      </c>
      <c r="D239" s="13">
        <v>2023</v>
      </c>
      <c r="E239" s="1">
        <v>92438</v>
      </c>
      <c r="F239" s="13" t="s">
        <v>404</v>
      </c>
      <c r="G239" s="1" t="s">
        <v>2457</v>
      </c>
      <c r="H239" s="31" t="s">
        <v>2458</v>
      </c>
      <c r="I239" s="99" t="s">
        <v>2172</v>
      </c>
      <c r="J239" s="99" t="s">
        <v>392</v>
      </c>
      <c r="K239" s="99" t="s">
        <v>60</v>
      </c>
      <c r="L239" s="1" t="s">
        <v>2459</v>
      </c>
      <c r="M239" s="1" t="s">
        <v>2266</v>
      </c>
      <c r="N239" s="1" t="s">
        <v>1757</v>
      </c>
      <c r="O239" s="1">
        <v>2189</v>
      </c>
      <c r="P239" s="1" t="s">
        <v>61</v>
      </c>
      <c r="Q239" s="1">
        <v>57</v>
      </c>
      <c r="R239" s="30" t="s">
        <v>395</v>
      </c>
      <c r="S239" s="30">
        <v>1085662060</v>
      </c>
      <c r="T239" s="30">
        <v>2</v>
      </c>
      <c r="U239" s="249" t="s">
        <v>226</v>
      </c>
      <c r="V239" s="30">
        <v>31</v>
      </c>
      <c r="W239" s="1" t="s">
        <v>62</v>
      </c>
      <c r="X239" s="1" t="s">
        <v>431</v>
      </c>
      <c r="Y239" s="30" t="s">
        <v>2460</v>
      </c>
      <c r="Z239" s="30">
        <v>3203886897</v>
      </c>
      <c r="AA239" s="181" t="s">
        <v>225</v>
      </c>
      <c r="AB239" s="30" t="s">
        <v>2461</v>
      </c>
      <c r="AC239" s="30" t="s">
        <v>399</v>
      </c>
      <c r="AD239" s="42" t="s">
        <v>1223</v>
      </c>
      <c r="AE239" s="42" t="s">
        <v>2462</v>
      </c>
      <c r="AF239" s="43">
        <v>45469</v>
      </c>
      <c r="AG239" s="4">
        <v>1</v>
      </c>
      <c r="AH239" s="199">
        <v>24450000</v>
      </c>
      <c r="AI239" s="193">
        <f>AH239/5</f>
        <v>4890000</v>
      </c>
      <c r="AJ239" s="193">
        <f>AI239/30</f>
        <v>163000</v>
      </c>
      <c r="AK239" s="45">
        <v>45133</v>
      </c>
      <c r="AL239" s="25">
        <v>45142</v>
      </c>
      <c r="AM239" s="25">
        <v>45286</v>
      </c>
      <c r="AN239" s="4">
        <v>5</v>
      </c>
      <c r="AO239" s="1">
        <v>150</v>
      </c>
      <c r="AP239" s="46">
        <v>499</v>
      </c>
      <c r="AQ239" s="45">
        <v>45126</v>
      </c>
      <c r="AR239" s="212">
        <v>97800000</v>
      </c>
      <c r="AS239" s="225">
        <v>713</v>
      </c>
      <c r="AT239" s="25">
        <v>45142</v>
      </c>
      <c r="AU239" s="212">
        <v>24450000</v>
      </c>
      <c r="AV239" s="49"/>
      <c r="AW239" s="49"/>
      <c r="AX239" s="49"/>
      <c r="AY239" s="50"/>
      <c r="AZ239" s="50"/>
      <c r="BA239" s="50"/>
      <c r="BB239" s="51"/>
      <c r="BC239" s="51"/>
      <c r="BD239" s="51"/>
      <c r="BE239" s="51"/>
      <c r="BF239" s="51"/>
      <c r="BG239" s="51"/>
      <c r="BH239" s="51"/>
      <c r="BI239" s="51"/>
      <c r="BJ239" s="51"/>
      <c r="BK239" s="51"/>
      <c r="BL239" s="447">
        <v>24450000</v>
      </c>
      <c r="BM239" s="49"/>
      <c r="BN239" s="49"/>
      <c r="BO239" s="49"/>
      <c r="BP239" s="49"/>
      <c r="BQ239" s="52" t="s">
        <v>15</v>
      </c>
      <c r="BR239" s="52" t="s">
        <v>15</v>
      </c>
      <c r="BS239" s="50"/>
      <c r="BT239" s="50"/>
      <c r="BU239" s="2" t="s">
        <v>2463</v>
      </c>
      <c r="BV239" s="225">
        <v>20236520007173</v>
      </c>
      <c r="BW239" s="4"/>
      <c r="BX239" s="4"/>
      <c r="BY239" s="4"/>
      <c r="BZ239" s="4"/>
      <c r="CA239" s="4"/>
      <c r="CB239" s="4"/>
      <c r="CC239" s="4"/>
      <c r="CD239" s="1">
        <v>1</v>
      </c>
      <c r="CE239" s="1">
        <v>1</v>
      </c>
      <c r="CF239" s="18" t="s">
        <v>1804</v>
      </c>
      <c r="CG239" s="18" t="s">
        <v>23</v>
      </c>
      <c r="CH239" s="289">
        <v>45291</v>
      </c>
      <c r="CI239" s="275" t="s">
        <v>2464</v>
      </c>
    </row>
    <row r="240" spans="1:87" ht="20.25" customHeight="1">
      <c r="A240" s="39">
        <v>238</v>
      </c>
      <c r="B240" s="7" t="s">
        <v>1730</v>
      </c>
      <c r="C240" s="13" t="s">
        <v>2465</v>
      </c>
      <c r="D240" s="13">
        <v>2023</v>
      </c>
      <c r="E240" s="1">
        <v>92519</v>
      </c>
      <c r="F240" s="13" t="s">
        <v>404</v>
      </c>
      <c r="G240" s="1" t="s">
        <v>2466</v>
      </c>
      <c r="H240" s="31" t="s">
        <v>2467</v>
      </c>
      <c r="I240" s="99" t="s">
        <v>2172</v>
      </c>
      <c r="J240" s="7" t="s">
        <v>407</v>
      </c>
      <c r="K240" s="99" t="s">
        <v>60</v>
      </c>
      <c r="L240" s="1" t="s">
        <v>2448</v>
      </c>
      <c r="M240" s="1" t="s">
        <v>2468</v>
      </c>
      <c r="N240" s="1" t="s">
        <v>543</v>
      </c>
      <c r="O240" s="1">
        <v>2198</v>
      </c>
      <c r="P240" s="1" t="s">
        <v>61</v>
      </c>
      <c r="Q240" s="1">
        <v>57</v>
      </c>
      <c r="R240" s="30" t="s">
        <v>395</v>
      </c>
      <c r="S240" s="30">
        <v>1007749906</v>
      </c>
      <c r="T240" s="30">
        <v>1</v>
      </c>
      <c r="U240" s="249" t="s">
        <v>2469</v>
      </c>
      <c r="V240" s="30">
        <v>23</v>
      </c>
      <c r="W240" s="1" t="s">
        <v>62</v>
      </c>
      <c r="X240" s="1" t="s">
        <v>396</v>
      </c>
      <c r="Y240" s="30" t="s">
        <v>133</v>
      </c>
      <c r="Z240" s="30">
        <v>3134621302</v>
      </c>
      <c r="AA240" s="181" t="s">
        <v>206</v>
      </c>
      <c r="AB240" s="30" t="s">
        <v>561</v>
      </c>
      <c r="AC240" s="30" t="s">
        <v>399</v>
      </c>
      <c r="AD240" s="42" t="s">
        <v>939</v>
      </c>
      <c r="AE240" s="42" t="s">
        <v>2470</v>
      </c>
      <c r="AF240" s="43">
        <v>45443</v>
      </c>
      <c r="AG240" s="4">
        <v>1</v>
      </c>
      <c r="AH240" s="199">
        <v>10200000</v>
      </c>
      <c r="AI240" s="193">
        <f>AH240/4</f>
        <v>2550000</v>
      </c>
      <c r="AJ240" s="193">
        <f>AH240/30</f>
        <v>340000</v>
      </c>
      <c r="AK240" s="45">
        <v>45133</v>
      </c>
      <c r="AL240" s="25">
        <v>45146</v>
      </c>
      <c r="AM240" s="25">
        <v>45256</v>
      </c>
      <c r="AN240" s="4">
        <v>4</v>
      </c>
      <c r="AO240" s="1">
        <v>120</v>
      </c>
      <c r="AP240" s="46">
        <v>538</v>
      </c>
      <c r="AQ240" s="45">
        <v>45133</v>
      </c>
      <c r="AR240" s="212">
        <v>10200000</v>
      </c>
      <c r="AS240" s="225">
        <v>738</v>
      </c>
      <c r="AT240" s="25">
        <v>45142</v>
      </c>
      <c r="AU240" s="212">
        <v>10200000</v>
      </c>
      <c r="AV240" s="49"/>
      <c r="AW240" s="49"/>
      <c r="AX240" s="49"/>
      <c r="AY240" s="50">
        <v>1000353007</v>
      </c>
      <c r="AZ240" s="50" t="s">
        <v>2471</v>
      </c>
      <c r="BA240" s="56">
        <v>45056</v>
      </c>
      <c r="BB240" s="51"/>
      <c r="BC240" s="51"/>
      <c r="BD240" s="51"/>
      <c r="BE240" s="51"/>
      <c r="BF240" s="51"/>
      <c r="BG240" s="51"/>
      <c r="BH240" s="51"/>
      <c r="BI240" s="51"/>
      <c r="BJ240" s="51"/>
      <c r="BK240" s="51"/>
      <c r="BL240" s="447">
        <v>10200000</v>
      </c>
      <c r="BM240" s="49"/>
      <c r="BN240" s="49"/>
      <c r="BO240" s="49"/>
      <c r="BP240" s="49"/>
      <c r="BQ240" s="52" t="s">
        <v>15</v>
      </c>
      <c r="BR240" s="52" t="s">
        <v>15</v>
      </c>
      <c r="BS240" s="50"/>
      <c r="BT240" s="50"/>
      <c r="BU240" s="1" t="s">
        <v>2454</v>
      </c>
      <c r="BV240" s="46" t="s">
        <v>2472</v>
      </c>
      <c r="BW240" s="4"/>
      <c r="BX240" s="4"/>
      <c r="BY240" s="4"/>
      <c r="BZ240" s="4"/>
      <c r="CA240" s="4"/>
      <c r="CB240" s="4"/>
      <c r="CC240" s="4"/>
      <c r="CD240" s="1">
        <v>1</v>
      </c>
      <c r="CE240" s="1">
        <v>1</v>
      </c>
      <c r="CF240" s="18" t="s">
        <v>1804</v>
      </c>
      <c r="CG240" s="18" t="s">
        <v>23</v>
      </c>
      <c r="CH240" s="289">
        <v>45267</v>
      </c>
      <c r="CI240" s="275" t="s">
        <v>1623</v>
      </c>
    </row>
    <row r="241" spans="1:87" ht="23.25" customHeight="1">
      <c r="A241" s="307">
        <v>239</v>
      </c>
      <c r="B241" s="7" t="s">
        <v>2473</v>
      </c>
      <c r="C241" s="13" t="s">
        <v>2474</v>
      </c>
      <c r="D241" s="13">
        <v>2023</v>
      </c>
      <c r="E241" s="1">
        <v>92508</v>
      </c>
      <c r="F241" s="13" t="s">
        <v>404</v>
      </c>
      <c r="G241" s="1" t="s">
        <v>2475</v>
      </c>
      <c r="H241" s="31" t="s">
        <v>2476</v>
      </c>
      <c r="I241" s="99" t="s">
        <v>2172</v>
      </c>
      <c r="J241" s="7" t="s">
        <v>407</v>
      </c>
      <c r="K241" s="99" t="s">
        <v>60</v>
      </c>
      <c r="L241" s="1" t="s">
        <v>2409</v>
      </c>
      <c r="M241" s="1" t="s">
        <v>2477</v>
      </c>
      <c r="N241" s="1" t="s">
        <v>1757</v>
      </c>
      <c r="O241" s="1">
        <v>2189</v>
      </c>
      <c r="P241" s="1" t="s">
        <v>61</v>
      </c>
      <c r="Q241" s="1">
        <v>57</v>
      </c>
      <c r="R241" s="30" t="s">
        <v>395</v>
      </c>
      <c r="S241" s="30">
        <v>87070701</v>
      </c>
      <c r="T241" s="30">
        <v>0</v>
      </c>
      <c r="U241" s="249" t="s">
        <v>102</v>
      </c>
      <c r="V241" s="30">
        <v>38</v>
      </c>
      <c r="W241" s="1" t="s">
        <v>62</v>
      </c>
      <c r="X241" s="1" t="s">
        <v>431</v>
      </c>
      <c r="Y241" s="30" t="s">
        <v>103</v>
      </c>
      <c r="Z241" s="30">
        <v>3114524406</v>
      </c>
      <c r="AA241" s="181" t="s">
        <v>2478</v>
      </c>
      <c r="AB241" s="30" t="s">
        <v>714</v>
      </c>
      <c r="AC241" s="30" t="s">
        <v>433</v>
      </c>
      <c r="AD241" s="42" t="s">
        <v>117</v>
      </c>
      <c r="AE241" s="42" t="s">
        <v>2479</v>
      </c>
      <c r="AF241" s="43">
        <v>45473</v>
      </c>
      <c r="AG241" s="4">
        <v>5</v>
      </c>
      <c r="AH241" s="199">
        <v>27885900</v>
      </c>
      <c r="AI241" s="193">
        <f>AH241/6</f>
        <v>4647650</v>
      </c>
      <c r="AJ241" s="193">
        <f>AI241/30</f>
        <v>154921.66666666666</v>
      </c>
      <c r="AK241" s="45">
        <v>45133</v>
      </c>
      <c r="AL241" s="25">
        <v>45142</v>
      </c>
      <c r="AM241" s="25">
        <v>45291</v>
      </c>
      <c r="AN241" s="4">
        <v>5</v>
      </c>
      <c r="AO241" s="1">
        <v>150</v>
      </c>
      <c r="AP241" s="46">
        <v>506</v>
      </c>
      <c r="AQ241" s="45">
        <v>45131</v>
      </c>
      <c r="AR241" s="212">
        <v>85365000</v>
      </c>
      <c r="AS241" s="46">
        <v>720</v>
      </c>
      <c r="AT241" s="45">
        <v>45142</v>
      </c>
      <c r="AU241" s="193">
        <v>28455000</v>
      </c>
      <c r="AV241" s="49"/>
      <c r="AW241" s="49"/>
      <c r="AX241" s="49"/>
      <c r="AY241" s="50"/>
      <c r="AZ241" s="50"/>
      <c r="BA241" s="50"/>
      <c r="BB241" s="51"/>
      <c r="BC241" s="51"/>
      <c r="BD241" s="51"/>
      <c r="BE241" s="51"/>
      <c r="BF241" s="51"/>
      <c r="BG241" s="51"/>
      <c r="BH241" s="51"/>
      <c r="BI241" s="51"/>
      <c r="BJ241" s="51"/>
      <c r="BK241" s="51"/>
      <c r="BL241" s="447">
        <v>27885900</v>
      </c>
      <c r="BM241" s="49"/>
      <c r="BN241" s="49"/>
      <c r="BO241" s="49"/>
      <c r="BP241" s="49"/>
      <c r="BQ241" s="52" t="s">
        <v>15</v>
      </c>
      <c r="BR241" s="52" t="s">
        <v>15</v>
      </c>
      <c r="BS241" s="50"/>
      <c r="BT241" s="50"/>
      <c r="BU241" s="1" t="s">
        <v>104</v>
      </c>
      <c r="BV241" s="46">
        <v>20236520007213</v>
      </c>
      <c r="BW241" s="4"/>
      <c r="BX241" s="4"/>
      <c r="BY241" s="4"/>
      <c r="BZ241" s="4"/>
      <c r="CA241" s="4"/>
      <c r="CB241" s="4"/>
      <c r="CC241" s="4"/>
      <c r="CD241" s="1">
        <v>1</v>
      </c>
      <c r="CE241" s="1">
        <v>1</v>
      </c>
      <c r="CF241" s="18" t="s">
        <v>1804</v>
      </c>
      <c r="CG241" s="18" t="s">
        <v>23</v>
      </c>
      <c r="CH241" s="289">
        <v>45291</v>
      </c>
      <c r="CI241" s="275" t="s">
        <v>21</v>
      </c>
    </row>
    <row r="242" spans="1:87" ht="15" customHeight="1">
      <c r="A242" s="39">
        <v>240</v>
      </c>
      <c r="B242" s="94" t="s">
        <v>2480</v>
      </c>
      <c r="C242" s="114" t="s">
        <v>2481</v>
      </c>
      <c r="D242" s="114">
        <v>2023</v>
      </c>
      <c r="E242" s="91">
        <v>92479</v>
      </c>
      <c r="F242" s="114" t="s">
        <v>404</v>
      </c>
      <c r="G242" s="91" t="s">
        <v>2482</v>
      </c>
      <c r="H242" s="351" t="s">
        <v>2483</v>
      </c>
      <c r="I242" s="115" t="s">
        <v>2172</v>
      </c>
      <c r="J242" s="115" t="s">
        <v>392</v>
      </c>
      <c r="K242" s="115" t="s">
        <v>60</v>
      </c>
      <c r="L242" s="91" t="s">
        <v>2448</v>
      </c>
      <c r="M242" s="91" t="s">
        <v>2484</v>
      </c>
      <c r="N242" s="91" t="s">
        <v>543</v>
      </c>
      <c r="O242" s="91">
        <v>2198</v>
      </c>
      <c r="P242" s="91" t="s">
        <v>61</v>
      </c>
      <c r="Q242" s="91">
        <v>57</v>
      </c>
      <c r="R242" s="92" t="s">
        <v>395</v>
      </c>
      <c r="S242" s="92">
        <v>1069754268</v>
      </c>
      <c r="T242" s="92">
        <v>4</v>
      </c>
      <c r="U242" s="255" t="s">
        <v>2485</v>
      </c>
      <c r="V242" s="92">
        <v>27</v>
      </c>
      <c r="W242" s="91" t="s">
        <v>62</v>
      </c>
      <c r="X242" s="91" t="s">
        <v>396</v>
      </c>
      <c r="Y242" s="92" t="s">
        <v>990</v>
      </c>
      <c r="Z242" s="92">
        <v>3102875054</v>
      </c>
      <c r="AA242" s="353" t="s">
        <v>298</v>
      </c>
      <c r="AB242" s="30" t="s">
        <v>422</v>
      </c>
      <c r="AC242" s="30" t="s">
        <v>2486</v>
      </c>
      <c r="AD242" s="42" t="s">
        <v>939</v>
      </c>
      <c r="AE242" s="42" t="s">
        <v>2487</v>
      </c>
      <c r="AF242" s="43">
        <v>45442</v>
      </c>
      <c r="AG242" s="4">
        <v>1</v>
      </c>
      <c r="AH242" s="444">
        <v>19550000</v>
      </c>
      <c r="AI242" s="207">
        <f>AH242/4</f>
        <v>4887500</v>
      </c>
      <c r="AJ242" s="207">
        <f>AH242/30</f>
        <v>651666.66666666663</v>
      </c>
      <c r="AK242" s="70">
        <v>45133</v>
      </c>
      <c r="AL242" s="25">
        <v>45142</v>
      </c>
      <c r="AM242" s="127">
        <v>45286</v>
      </c>
      <c r="AN242" s="4">
        <v>4</v>
      </c>
      <c r="AO242" s="1">
        <v>120</v>
      </c>
      <c r="AP242" s="228">
        <v>507</v>
      </c>
      <c r="AQ242" s="70">
        <v>45131</v>
      </c>
      <c r="AR242" s="213">
        <v>19560000</v>
      </c>
      <c r="AS242" s="228">
        <v>728</v>
      </c>
      <c r="AT242" s="70">
        <v>45142</v>
      </c>
      <c r="AU242" s="207">
        <v>19560000</v>
      </c>
      <c r="AV242" s="117"/>
      <c r="AW242" s="117"/>
      <c r="AX242" s="117"/>
      <c r="AY242" s="118"/>
      <c r="AZ242" s="118"/>
      <c r="BA242" s="118"/>
      <c r="BB242" s="119"/>
      <c r="BC242" s="119"/>
      <c r="BD242" s="119"/>
      <c r="BE242" s="119"/>
      <c r="BF242" s="119"/>
      <c r="BG242" s="119"/>
      <c r="BH242" s="119"/>
      <c r="BI242" s="119"/>
      <c r="BJ242" s="119"/>
      <c r="BK242" s="119"/>
      <c r="BL242" s="450">
        <v>19550000</v>
      </c>
      <c r="BM242" s="368">
        <v>45161</v>
      </c>
      <c r="BN242" s="113">
        <v>45162</v>
      </c>
      <c r="BO242" s="49">
        <v>12</v>
      </c>
      <c r="BP242" s="113">
        <v>45174</v>
      </c>
      <c r="BQ242" s="52" t="s">
        <v>15</v>
      </c>
      <c r="BR242" s="52" t="s">
        <v>15</v>
      </c>
      <c r="BS242" s="50"/>
      <c r="BT242" s="50"/>
      <c r="BU242" s="2" t="s">
        <v>2334</v>
      </c>
      <c r="BV242" s="225" t="s">
        <v>309</v>
      </c>
      <c r="BW242" s="4"/>
      <c r="BX242" s="4"/>
      <c r="BY242" s="4"/>
      <c r="BZ242" s="4"/>
      <c r="CA242" s="4"/>
      <c r="CB242" s="4"/>
      <c r="CC242" s="4"/>
      <c r="CD242" s="1">
        <v>1</v>
      </c>
      <c r="CE242" s="1">
        <v>1</v>
      </c>
      <c r="CF242" s="18" t="s">
        <v>1804</v>
      </c>
      <c r="CG242" s="18" t="s">
        <v>23</v>
      </c>
      <c r="CH242" s="367">
        <v>45274</v>
      </c>
      <c r="CI242" s="275" t="s">
        <v>2399</v>
      </c>
    </row>
    <row r="243" spans="1:87" ht="9" customHeight="1">
      <c r="A243" s="39">
        <v>241</v>
      </c>
      <c r="B243" s="164" t="s">
        <v>233</v>
      </c>
      <c r="C243" s="164" t="s">
        <v>233</v>
      </c>
      <c r="D243" s="164" t="s">
        <v>233</v>
      </c>
      <c r="E243" s="164" t="s">
        <v>233</v>
      </c>
      <c r="F243" s="164" t="s">
        <v>233</v>
      </c>
      <c r="G243" s="164" t="s">
        <v>233</v>
      </c>
      <c r="H243" s="164" t="s">
        <v>233</v>
      </c>
      <c r="I243" s="164" t="s">
        <v>233</v>
      </c>
      <c r="J243" s="164" t="s">
        <v>233</v>
      </c>
      <c r="K243" s="164" t="s">
        <v>233</v>
      </c>
      <c r="L243" s="164" t="s">
        <v>233</v>
      </c>
      <c r="M243" s="164" t="s">
        <v>233</v>
      </c>
      <c r="N243" s="164" t="s">
        <v>233</v>
      </c>
      <c r="O243" s="164" t="s">
        <v>233</v>
      </c>
      <c r="P243" s="164" t="s">
        <v>233</v>
      </c>
      <c r="Q243" s="164" t="s">
        <v>233</v>
      </c>
      <c r="R243" s="164" t="s">
        <v>233</v>
      </c>
      <c r="S243" s="164" t="s">
        <v>233</v>
      </c>
      <c r="T243" s="164" t="s">
        <v>233</v>
      </c>
      <c r="U243" s="250" t="s">
        <v>233</v>
      </c>
      <c r="V243" s="164" t="s">
        <v>233</v>
      </c>
      <c r="W243" s="164" t="s">
        <v>233</v>
      </c>
      <c r="X243" s="164" t="s">
        <v>233</v>
      </c>
      <c r="Y243" s="164" t="s">
        <v>233</v>
      </c>
      <c r="Z243" s="164" t="s">
        <v>233</v>
      </c>
      <c r="AA243" s="320" t="s">
        <v>233</v>
      </c>
      <c r="AB243" s="164" t="s">
        <v>233</v>
      </c>
      <c r="AC243" s="164" t="s">
        <v>233</v>
      </c>
      <c r="AD243" s="164" t="s">
        <v>233</v>
      </c>
      <c r="AE243" s="164" t="s">
        <v>233</v>
      </c>
      <c r="AF243" s="165" t="s">
        <v>233</v>
      </c>
      <c r="AG243" s="164" t="s">
        <v>233</v>
      </c>
      <c r="AH243" s="323" t="s">
        <v>233</v>
      </c>
      <c r="AI243" s="194" t="s">
        <v>233</v>
      </c>
      <c r="AJ243" s="194" t="s">
        <v>233</v>
      </c>
      <c r="AK243" s="165" t="s">
        <v>233</v>
      </c>
      <c r="AL243" s="165" t="s">
        <v>233</v>
      </c>
      <c r="AM243" s="165" t="s">
        <v>233</v>
      </c>
      <c r="AN243" s="164" t="s">
        <v>233</v>
      </c>
      <c r="AO243" s="164" t="s">
        <v>233</v>
      </c>
      <c r="AP243" s="223" t="s">
        <v>233</v>
      </c>
      <c r="AQ243" s="165" t="s">
        <v>233</v>
      </c>
      <c r="AR243" s="194" t="s">
        <v>233</v>
      </c>
      <c r="AS243" s="223" t="s">
        <v>233</v>
      </c>
      <c r="AT243" s="165" t="s">
        <v>233</v>
      </c>
      <c r="AU243" s="194" t="s">
        <v>233</v>
      </c>
      <c r="AV243" s="164" t="s">
        <v>233</v>
      </c>
      <c r="AW243" s="164" t="s">
        <v>233</v>
      </c>
      <c r="AX243" s="164" t="s">
        <v>233</v>
      </c>
      <c r="AY243" s="164" t="s">
        <v>233</v>
      </c>
      <c r="AZ243" s="164" t="s">
        <v>233</v>
      </c>
      <c r="BA243" s="164" t="s">
        <v>233</v>
      </c>
      <c r="BB243" s="164" t="s">
        <v>233</v>
      </c>
      <c r="BC243" s="164" t="s">
        <v>233</v>
      </c>
      <c r="BD243" s="164" t="s">
        <v>233</v>
      </c>
      <c r="BE243" s="164" t="s">
        <v>233</v>
      </c>
      <c r="BF243" s="164" t="s">
        <v>233</v>
      </c>
      <c r="BG243" s="164" t="s">
        <v>233</v>
      </c>
      <c r="BH243" s="164" t="s">
        <v>233</v>
      </c>
      <c r="BI243" s="164" t="s">
        <v>233</v>
      </c>
      <c r="BJ243" s="164" t="s">
        <v>233</v>
      </c>
      <c r="BK243" s="164" t="s">
        <v>233</v>
      </c>
      <c r="BL243" s="448" t="s">
        <v>233</v>
      </c>
      <c r="BM243" s="164" t="s">
        <v>233</v>
      </c>
      <c r="BN243" s="164" t="s">
        <v>233</v>
      </c>
      <c r="BO243" s="164" t="s">
        <v>233</v>
      </c>
      <c r="BP243" s="164" t="s">
        <v>233</v>
      </c>
      <c r="BQ243" s="164" t="s">
        <v>233</v>
      </c>
      <c r="BR243" s="164" t="s">
        <v>233</v>
      </c>
      <c r="BS243" s="164" t="s">
        <v>233</v>
      </c>
      <c r="BT243" s="164" t="s">
        <v>233</v>
      </c>
      <c r="BU243" s="164" t="s">
        <v>233</v>
      </c>
      <c r="BV243" s="223" t="s">
        <v>233</v>
      </c>
      <c r="BW243" s="164" t="s">
        <v>233</v>
      </c>
      <c r="BX243" s="164" t="s">
        <v>233</v>
      </c>
      <c r="BY243" s="164" t="s">
        <v>233</v>
      </c>
      <c r="BZ243" s="164" t="s">
        <v>233</v>
      </c>
      <c r="CA243" s="164" t="s">
        <v>233</v>
      </c>
      <c r="CB243" s="164" t="s">
        <v>233</v>
      </c>
      <c r="CC243" s="164" t="s">
        <v>233</v>
      </c>
      <c r="CD243" s="164" t="s">
        <v>233</v>
      </c>
      <c r="CE243" s="164" t="s">
        <v>233</v>
      </c>
      <c r="CF243" s="164" t="s">
        <v>233</v>
      </c>
      <c r="CG243" s="164" t="s">
        <v>233</v>
      </c>
      <c r="CH243" s="165" t="s">
        <v>233</v>
      </c>
      <c r="CI243" s="337" t="s">
        <v>233</v>
      </c>
    </row>
    <row r="244" spans="1:87" ht="15" customHeight="1">
      <c r="A244" s="297">
        <v>242</v>
      </c>
      <c r="B244" s="309" t="s">
        <v>2271</v>
      </c>
      <c r="C244" s="12" t="s">
        <v>2488</v>
      </c>
      <c r="D244" s="12">
        <v>2023</v>
      </c>
      <c r="E244" s="12">
        <v>92508</v>
      </c>
      <c r="F244" s="12" t="s">
        <v>404</v>
      </c>
      <c r="G244" s="312" t="s">
        <v>2489</v>
      </c>
      <c r="H244" s="20" t="s">
        <v>2490</v>
      </c>
      <c r="I244" s="99" t="s">
        <v>2172</v>
      </c>
      <c r="J244" s="7" t="s">
        <v>407</v>
      </c>
      <c r="K244" s="99" t="s">
        <v>60</v>
      </c>
      <c r="L244" s="12" t="s">
        <v>2409</v>
      </c>
      <c r="M244" s="12" t="s">
        <v>2491</v>
      </c>
      <c r="N244" s="1" t="s">
        <v>1757</v>
      </c>
      <c r="O244" s="1">
        <v>2189</v>
      </c>
      <c r="P244" s="1" t="s">
        <v>61</v>
      </c>
      <c r="Q244" s="91">
        <v>57</v>
      </c>
      <c r="R244" s="92" t="s">
        <v>395</v>
      </c>
      <c r="S244" s="30">
        <v>5230855</v>
      </c>
      <c r="T244" s="30">
        <v>5</v>
      </c>
      <c r="U244" s="256" t="s">
        <v>86</v>
      </c>
      <c r="V244" s="30">
        <v>44</v>
      </c>
      <c r="W244" s="1" t="s">
        <v>62</v>
      </c>
      <c r="X244" s="1" t="s">
        <v>431</v>
      </c>
      <c r="Y244" s="30" t="s">
        <v>1340</v>
      </c>
      <c r="Z244" s="16">
        <v>3184842653</v>
      </c>
      <c r="AA244" s="182" t="s">
        <v>1341</v>
      </c>
      <c r="AB244" s="30" t="s">
        <v>422</v>
      </c>
      <c r="AC244" s="30" t="s">
        <v>562</v>
      </c>
      <c r="AD244" s="42" t="s">
        <v>2144</v>
      </c>
      <c r="AE244" s="42" t="s">
        <v>2492</v>
      </c>
      <c r="AF244" s="43">
        <v>45470</v>
      </c>
      <c r="AG244" s="4">
        <v>5</v>
      </c>
      <c r="AH244" s="200">
        <v>28455000</v>
      </c>
      <c r="AI244" s="208">
        <f>AH244/5</f>
        <v>5691000</v>
      </c>
      <c r="AJ244" s="208">
        <f>AI244/30</f>
        <v>189700</v>
      </c>
      <c r="AK244" s="70">
        <v>45133</v>
      </c>
      <c r="AL244" s="25">
        <v>45142</v>
      </c>
      <c r="AM244" s="127">
        <v>45286</v>
      </c>
      <c r="AN244" s="120">
        <v>5</v>
      </c>
      <c r="AO244" s="120">
        <v>150</v>
      </c>
      <c r="AP244" s="15">
        <v>506</v>
      </c>
      <c r="AQ244" s="121">
        <v>45131</v>
      </c>
      <c r="AR244" s="214">
        <v>85365000</v>
      </c>
      <c r="AS244" s="236">
        <v>716</v>
      </c>
      <c r="AT244" s="122">
        <v>45142</v>
      </c>
      <c r="AU244" s="214">
        <v>28455000</v>
      </c>
      <c r="AV244" s="123">
        <v>1</v>
      </c>
      <c r="AW244" s="123">
        <v>15</v>
      </c>
      <c r="AX244" s="302">
        <v>45306</v>
      </c>
      <c r="AY244" s="124"/>
      <c r="AZ244" s="124"/>
      <c r="BA244" s="124"/>
      <c r="BB244" s="125">
        <v>1</v>
      </c>
      <c r="BC244" s="303">
        <v>2845500</v>
      </c>
      <c r="BD244" s="304">
        <v>45289</v>
      </c>
      <c r="BE244" s="125"/>
      <c r="BF244" s="125"/>
      <c r="BG244" s="125"/>
      <c r="BH244" s="125"/>
      <c r="BI244" s="125"/>
      <c r="BJ244" s="125"/>
      <c r="BK244" s="125"/>
      <c r="BL244" s="451">
        <v>28455000</v>
      </c>
      <c r="BM244" s="123"/>
      <c r="BN244" s="126"/>
      <c r="BO244" s="49"/>
      <c r="BP244" s="49"/>
      <c r="BQ244" s="52" t="s">
        <v>15</v>
      </c>
      <c r="BR244" s="52" t="s">
        <v>15</v>
      </c>
      <c r="BS244" s="50"/>
      <c r="BT244" s="50"/>
      <c r="BU244" s="1" t="s">
        <v>2493</v>
      </c>
      <c r="BV244" s="46">
        <v>20236520007163</v>
      </c>
      <c r="BW244" s="4"/>
      <c r="BX244" s="4"/>
      <c r="BY244" s="4"/>
      <c r="BZ244" s="4"/>
      <c r="CA244" s="4"/>
      <c r="CB244" s="4"/>
      <c r="CC244" s="4"/>
      <c r="CD244" s="1">
        <v>1</v>
      </c>
      <c r="CE244" s="1">
        <v>1</v>
      </c>
      <c r="CF244" s="18" t="s">
        <v>1804</v>
      </c>
      <c r="CG244" s="18" t="s">
        <v>23</v>
      </c>
      <c r="CH244" s="343">
        <f>AX244</f>
        <v>45306</v>
      </c>
      <c r="CI244" s="275" t="s">
        <v>21</v>
      </c>
    </row>
    <row r="245" spans="1:87" ht="15" customHeight="1">
      <c r="A245" s="39">
        <v>243</v>
      </c>
      <c r="B245" s="309" t="s">
        <v>2271</v>
      </c>
      <c r="C245" s="12" t="s">
        <v>2494</v>
      </c>
      <c r="D245" s="12">
        <v>2023</v>
      </c>
      <c r="E245" s="12">
        <v>92501</v>
      </c>
      <c r="F245" s="12" t="s">
        <v>404</v>
      </c>
      <c r="G245" s="12" t="s">
        <v>2495</v>
      </c>
      <c r="H245" s="20" t="s">
        <v>2496</v>
      </c>
      <c r="I245" s="99" t="s">
        <v>2172</v>
      </c>
      <c r="J245" s="7" t="s">
        <v>407</v>
      </c>
      <c r="K245" s="99" t="s">
        <v>60</v>
      </c>
      <c r="L245" s="12" t="s">
        <v>759</v>
      </c>
      <c r="M245" s="12" t="s">
        <v>2497</v>
      </c>
      <c r="N245" s="1" t="s">
        <v>1757</v>
      </c>
      <c r="O245" s="1">
        <v>2189</v>
      </c>
      <c r="P245" s="1" t="s">
        <v>61</v>
      </c>
      <c r="Q245" s="91">
        <v>57</v>
      </c>
      <c r="R245" s="92" t="s">
        <v>395</v>
      </c>
      <c r="S245" s="16">
        <v>79355826</v>
      </c>
      <c r="T245" s="16">
        <v>8</v>
      </c>
      <c r="U245" s="352" t="s">
        <v>2498</v>
      </c>
      <c r="V245" s="16"/>
      <c r="W245" s="1" t="s">
        <v>62</v>
      </c>
      <c r="X245" s="1" t="s">
        <v>431</v>
      </c>
      <c r="Y245" s="16"/>
      <c r="Z245" s="16">
        <v>3144081979</v>
      </c>
      <c r="AA245" s="182" t="s">
        <v>2499</v>
      </c>
      <c r="AB245" s="30" t="s">
        <v>422</v>
      </c>
      <c r="AC245" s="30" t="s">
        <v>412</v>
      </c>
      <c r="AD245" s="42" t="s">
        <v>1233</v>
      </c>
      <c r="AE245" s="188">
        <v>994000009446</v>
      </c>
      <c r="AF245" s="43">
        <v>45473</v>
      </c>
      <c r="AG245" s="4">
        <v>5</v>
      </c>
      <c r="AH245" s="200">
        <v>12750000</v>
      </c>
      <c r="AI245" s="208">
        <f>AH245/5</f>
        <v>2550000</v>
      </c>
      <c r="AJ245" s="208">
        <f>AI245/30</f>
        <v>85000</v>
      </c>
      <c r="AK245" s="70">
        <v>45133</v>
      </c>
      <c r="AL245" s="127">
        <v>45142</v>
      </c>
      <c r="AM245" s="127">
        <v>45286</v>
      </c>
      <c r="AN245" s="120">
        <v>5</v>
      </c>
      <c r="AO245" s="120">
        <v>150</v>
      </c>
      <c r="AP245" s="15">
        <v>505</v>
      </c>
      <c r="AQ245" s="121">
        <v>45131</v>
      </c>
      <c r="AR245" s="214">
        <v>89250000</v>
      </c>
      <c r="AS245" s="236" t="s">
        <v>2500</v>
      </c>
      <c r="AT245" s="122" t="s">
        <v>2501</v>
      </c>
      <c r="AU245" s="214" t="s">
        <v>2502</v>
      </c>
      <c r="AV245" s="123"/>
      <c r="AW245" s="123"/>
      <c r="AX245" s="123"/>
      <c r="AY245" s="124"/>
      <c r="AZ245" s="124"/>
      <c r="BA245" s="124"/>
      <c r="BB245" s="125"/>
      <c r="BC245" s="125"/>
      <c r="BD245" s="125"/>
      <c r="BE245" s="125"/>
      <c r="BF245" s="125"/>
      <c r="BG245" s="125"/>
      <c r="BH245" s="125"/>
      <c r="BI245" s="125"/>
      <c r="BJ245" s="125"/>
      <c r="BK245" s="125"/>
      <c r="BL245" s="451">
        <v>12750000</v>
      </c>
      <c r="BM245" s="123"/>
      <c r="BN245" s="126"/>
      <c r="BO245" s="49"/>
      <c r="BP245" s="49"/>
      <c r="BQ245" s="52" t="s">
        <v>15</v>
      </c>
      <c r="BR245" s="52" t="s">
        <v>15</v>
      </c>
      <c r="BS245" s="50"/>
      <c r="BT245" s="50"/>
      <c r="BU245" s="1" t="s">
        <v>2254</v>
      </c>
      <c r="BV245" s="46" t="s">
        <v>2255</v>
      </c>
      <c r="BW245" s="4"/>
      <c r="BX245" s="4"/>
      <c r="BY245" s="4"/>
      <c r="BZ245" s="4"/>
      <c r="CA245" s="4"/>
      <c r="CB245" s="4"/>
      <c r="CC245" s="4"/>
      <c r="CD245" s="1">
        <v>1</v>
      </c>
      <c r="CE245" s="1">
        <v>1</v>
      </c>
      <c r="CF245" s="18" t="s">
        <v>1804</v>
      </c>
      <c r="CG245" s="18" t="s">
        <v>23</v>
      </c>
      <c r="CH245" s="367">
        <v>45291</v>
      </c>
      <c r="CI245" s="275" t="s">
        <v>21</v>
      </c>
    </row>
    <row r="246" spans="1:87" ht="15" customHeight="1">
      <c r="A246" s="39">
        <v>244</v>
      </c>
      <c r="B246" s="309" t="s">
        <v>2271</v>
      </c>
      <c r="C246" s="12" t="s">
        <v>2503</v>
      </c>
      <c r="D246" s="12">
        <v>2023</v>
      </c>
      <c r="E246" s="12">
        <v>92520</v>
      </c>
      <c r="F246" s="12" t="s">
        <v>404</v>
      </c>
      <c r="G246" s="12" t="s">
        <v>2504</v>
      </c>
      <c r="H246" s="20" t="s">
        <v>2505</v>
      </c>
      <c r="I246" s="99" t="s">
        <v>2172</v>
      </c>
      <c r="J246" s="115" t="s">
        <v>392</v>
      </c>
      <c r="K246" s="99" t="s">
        <v>60</v>
      </c>
      <c r="L246" s="12" t="s">
        <v>1537</v>
      </c>
      <c r="M246" s="12" t="s">
        <v>2506</v>
      </c>
      <c r="N246" s="91" t="s">
        <v>543</v>
      </c>
      <c r="O246" s="91">
        <v>2198</v>
      </c>
      <c r="P246" s="91" t="s">
        <v>61</v>
      </c>
      <c r="Q246" s="91">
        <v>57</v>
      </c>
      <c r="R246" s="92" t="s">
        <v>395</v>
      </c>
      <c r="S246" s="16">
        <v>1010216127</v>
      </c>
      <c r="T246" s="16">
        <v>2</v>
      </c>
      <c r="U246" s="256" t="s">
        <v>1204</v>
      </c>
      <c r="V246" s="16"/>
      <c r="W246" s="1" t="s">
        <v>62</v>
      </c>
      <c r="X246" s="1" t="s">
        <v>431</v>
      </c>
      <c r="Y246" s="16" t="s">
        <v>2507</v>
      </c>
      <c r="Z246" s="16">
        <v>3005775874</v>
      </c>
      <c r="AA246" s="182" t="s">
        <v>2508</v>
      </c>
      <c r="AB246" s="80"/>
      <c r="AC246" s="80"/>
      <c r="AD246" s="42" t="s">
        <v>1089</v>
      </c>
      <c r="AE246" s="42" t="s">
        <v>2509</v>
      </c>
      <c r="AF246" s="43">
        <v>45134</v>
      </c>
      <c r="AG246" s="4">
        <v>1</v>
      </c>
      <c r="AH246" s="200">
        <v>19200000</v>
      </c>
      <c r="AI246" s="208">
        <f>AH246/4</f>
        <v>4800000</v>
      </c>
      <c r="AJ246" s="208">
        <f>AI246/30</f>
        <v>160000</v>
      </c>
      <c r="AK246" s="70">
        <v>45133</v>
      </c>
      <c r="AL246" s="127">
        <v>45163</v>
      </c>
      <c r="AM246" s="127">
        <v>45284</v>
      </c>
      <c r="AN246" s="120">
        <v>4</v>
      </c>
      <c r="AO246" s="120">
        <v>120</v>
      </c>
      <c r="AP246" s="15">
        <v>537</v>
      </c>
      <c r="AQ246" s="121">
        <v>45133</v>
      </c>
      <c r="AR246" s="214">
        <v>19200000</v>
      </c>
      <c r="AS246" s="15">
        <v>718</v>
      </c>
      <c r="AT246" s="121">
        <v>45142</v>
      </c>
      <c r="AU246" s="208">
        <v>19200000</v>
      </c>
      <c r="AV246" s="123"/>
      <c r="AW246" s="123"/>
      <c r="AX246" s="123"/>
      <c r="AY246" s="124"/>
      <c r="AZ246" s="124"/>
      <c r="BA246" s="124"/>
      <c r="BB246" s="125"/>
      <c r="BC246" s="125"/>
      <c r="BD246" s="125"/>
      <c r="BE246" s="125"/>
      <c r="BF246" s="125"/>
      <c r="BG246" s="125"/>
      <c r="BH246" s="125"/>
      <c r="BI246" s="125"/>
      <c r="BJ246" s="125"/>
      <c r="BK246" s="125"/>
      <c r="BL246" s="451">
        <v>19200000</v>
      </c>
      <c r="BM246" s="123"/>
      <c r="BN246" s="126"/>
      <c r="BO246" s="49"/>
      <c r="BP246" s="49"/>
      <c r="BQ246" s="52" t="s">
        <v>15</v>
      </c>
      <c r="BR246" s="52" t="s">
        <v>15</v>
      </c>
      <c r="BS246" s="50"/>
      <c r="BT246" s="50"/>
      <c r="BU246" s="1" t="s">
        <v>83</v>
      </c>
      <c r="BV246" s="46">
        <v>2023652007123</v>
      </c>
      <c r="BW246" s="4"/>
      <c r="BX246" s="4"/>
      <c r="BY246" s="4"/>
      <c r="BZ246" s="4"/>
      <c r="CA246" s="4"/>
      <c r="CB246" s="4"/>
      <c r="CC246" s="4"/>
      <c r="CD246" s="1">
        <v>1</v>
      </c>
      <c r="CE246" s="1">
        <v>1</v>
      </c>
      <c r="CF246" s="18" t="s">
        <v>1804</v>
      </c>
      <c r="CG246" s="18" t="s">
        <v>23</v>
      </c>
      <c r="CH246" s="367">
        <v>45284</v>
      </c>
      <c r="CI246" s="275" t="s">
        <v>21</v>
      </c>
    </row>
    <row r="247" spans="1:87" ht="9" customHeight="1">
      <c r="A247" s="39">
        <v>245</v>
      </c>
      <c r="B247" s="164" t="s">
        <v>233</v>
      </c>
      <c r="C247" s="164" t="s">
        <v>233</v>
      </c>
      <c r="D247" s="164" t="s">
        <v>233</v>
      </c>
      <c r="E247" s="164" t="s">
        <v>233</v>
      </c>
      <c r="F247" s="164" t="s">
        <v>233</v>
      </c>
      <c r="G247" s="164" t="s">
        <v>233</v>
      </c>
      <c r="H247" s="164" t="s">
        <v>233</v>
      </c>
      <c r="I247" s="164" t="s">
        <v>233</v>
      </c>
      <c r="J247" s="164" t="s">
        <v>233</v>
      </c>
      <c r="K247" s="164" t="s">
        <v>233</v>
      </c>
      <c r="L247" s="164" t="s">
        <v>233</v>
      </c>
      <c r="M247" s="164" t="s">
        <v>233</v>
      </c>
      <c r="N247" s="164" t="s">
        <v>233</v>
      </c>
      <c r="O247" s="164" t="s">
        <v>233</v>
      </c>
      <c r="P247" s="164" t="s">
        <v>233</v>
      </c>
      <c r="Q247" s="164" t="s">
        <v>233</v>
      </c>
      <c r="R247" s="164" t="s">
        <v>233</v>
      </c>
      <c r="S247" s="164" t="s">
        <v>233</v>
      </c>
      <c r="T247" s="164" t="s">
        <v>233</v>
      </c>
      <c r="U247" s="250" t="s">
        <v>233</v>
      </c>
      <c r="V247" s="164" t="s">
        <v>233</v>
      </c>
      <c r="W247" s="164" t="s">
        <v>233</v>
      </c>
      <c r="X247" s="164" t="s">
        <v>233</v>
      </c>
      <c r="Y247" s="164" t="s">
        <v>233</v>
      </c>
      <c r="Z247" s="164" t="s">
        <v>233</v>
      </c>
      <c r="AA247" s="320" t="s">
        <v>233</v>
      </c>
      <c r="AB247" s="164" t="s">
        <v>233</v>
      </c>
      <c r="AC247" s="164" t="s">
        <v>233</v>
      </c>
      <c r="AD247" s="164" t="s">
        <v>233</v>
      </c>
      <c r="AE247" s="164" t="s">
        <v>233</v>
      </c>
      <c r="AF247" s="165" t="s">
        <v>233</v>
      </c>
      <c r="AG247" s="164" t="s">
        <v>233</v>
      </c>
      <c r="AH247" s="323" t="s">
        <v>233</v>
      </c>
      <c r="AI247" s="194" t="s">
        <v>233</v>
      </c>
      <c r="AJ247" s="194" t="s">
        <v>233</v>
      </c>
      <c r="AK247" s="165" t="s">
        <v>233</v>
      </c>
      <c r="AL247" s="165" t="s">
        <v>233</v>
      </c>
      <c r="AM247" s="165" t="s">
        <v>233</v>
      </c>
      <c r="AN247" s="164" t="s">
        <v>233</v>
      </c>
      <c r="AO247" s="164" t="s">
        <v>233</v>
      </c>
      <c r="AP247" s="223" t="s">
        <v>233</v>
      </c>
      <c r="AQ247" s="165" t="s">
        <v>233</v>
      </c>
      <c r="AR247" s="194" t="s">
        <v>233</v>
      </c>
      <c r="AS247" s="223" t="s">
        <v>233</v>
      </c>
      <c r="AT247" s="165" t="s">
        <v>233</v>
      </c>
      <c r="AU247" s="194" t="s">
        <v>233</v>
      </c>
      <c r="AV247" s="164" t="s">
        <v>233</v>
      </c>
      <c r="AW247" s="164" t="s">
        <v>233</v>
      </c>
      <c r="AX247" s="164" t="s">
        <v>233</v>
      </c>
      <c r="AY247" s="164" t="s">
        <v>233</v>
      </c>
      <c r="AZ247" s="164" t="s">
        <v>233</v>
      </c>
      <c r="BA247" s="164" t="s">
        <v>233</v>
      </c>
      <c r="BB247" s="164" t="s">
        <v>233</v>
      </c>
      <c r="BC247" s="164" t="s">
        <v>233</v>
      </c>
      <c r="BD247" s="164" t="s">
        <v>233</v>
      </c>
      <c r="BE247" s="164" t="s">
        <v>233</v>
      </c>
      <c r="BF247" s="164" t="s">
        <v>233</v>
      </c>
      <c r="BG247" s="164" t="s">
        <v>233</v>
      </c>
      <c r="BH247" s="164" t="s">
        <v>233</v>
      </c>
      <c r="BI247" s="164" t="s">
        <v>233</v>
      </c>
      <c r="BJ247" s="164" t="s">
        <v>233</v>
      </c>
      <c r="BK247" s="164" t="s">
        <v>233</v>
      </c>
      <c r="BL247" s="448" t="s">
        <v>233</v>
      </c>
      <c r="BM247" s="164" t="s">
        <v>233</v>
      </c>
      <c r="BN247" s="164" t="s">
        <v>233</v>
      </c>
      <c r="BO247" s="164" t="s">
        <v>233</v>
      </c>
      <c r="BP247" s="164" t="s">
        <v>233</v>
      </c>
      <c r="BQ247" s="164" t="s">
        <v>233</v>
      </c>
      <c r="BR247" s="164" t="s">
        <v>233</v>
      </c>
      <c r="BS247" s="164" t="s">
        <v>233</v>
      </c>
      <c r="BT247" s="164" t="s">
        <v>233</v>
      </c>
      <c r="BU247" s="164" t="s">
        <v>233</v>
      </c>
      <c r="BV247" s="223" t="s">
        <v>233</v>
      </c>
      <c r="BW247" s="164" t="s">
        <v>233</v>
      </c>
      <c r="BX247" s="164" t="s">
        <v>233</v>
      </c>
      <c r="BY247" s="164" t="s">
        <v>233</v>
      </c>
      <c r="BZ247" s="164" t="s">
        <v>233</v>
      </c>
      <c r="CA247" s="164" t="s">
        <v>233</v>
      </c>
      <c r="CB247" s="164" t="s">
        <v>233</v>
      </c>
      <c r="CC247" s="164" t="s">
        <v>233</v>
      </c>
      <c r="CD247" s="164" t="s">
        <v>233</v>
      </c>
      <c r="CE247" s="164" t="s">
        <v>233</v>
      </c>
      <c r="CF247" s="164" t="s">
        <v>233</v>
      </c>
      <c r="CG247" s="164" t="s">
        <v>233</v>
      </c>
      <c r="CH247" s="165" t="s">
        <v>233</v>
      </c>
      <c r="CI247" s="337" t="s">
        <v>233</v>
      </c>
    </row>
    <row r="248" spans="1:87" ht="15" customHeight="1">
      <c r="A248" s="129">
        <v>246</v>
      </c>
      <c r="B248" s="130" t="s">
        <v>2510</v>
      </c>
      <c r="C248" s="28" t="s">
        <v>2511</v>
      </c>
      <c r="D248" s="12">
        <v>2023</v>
      </c>
      <c r="E248" s="12">
        <v>92503</v>
      </c>
      <c r="F248" s="12" t="s">
        <v>404</v>
      </c>
      <c r="G248" s="12" t="s">
        <v>2512</v>
      </c>
      <c r="H248" s="131" t="s">
        <v>2513</v>
      </c>
      <c r="I248" s="132" t="s">
        <v>2172</v>
      </c>
      <c r="J248" s="132" t="s">
        <v>392</v>
      </c>
      <c r="K248" s="132" t="s">
        <v>60</v>
      </c>
      <c r="L248" s="12" t="s">
        <v>2514</v>
      </c>
      <c r="M248" s="12" t="s">
        <v>2515</v>
      </c>
      <c r="N248" s="91" t="s">
        <v>543</v>
      </c>
      <c r="O248" s="91">
        <v>2198</v>
      </c>
      <c r="P248" s="91" t="s">
        <v>61</v>
      </c>
      <c r="Q248" s="91">
        <v>57</v>
      </c>
      <c r="R248" s="92" t="s">
        <v>395</v>
      </c>
      <c r="S248" s="30">
        <v>1013590697</v>
      </c>
      <c r="T248" s="30">
        <v>1</v>
      </c>
      <c r="U248" s="248" t="s">
        <v>129</v>
      </c>
      <c r="V248" s="40">
        <v>35</v>
      </c>
      <c r="W248" s="1" t="s">
        <v>62</v>
      </c>
      <c r="X248" s="1" t="s">
        <v>396</v>
      </c>
      <c r="Y248" s="30" t="s">
        <v>130</v>
      </c>
      <c r="Z248" s="16">
        <v>3042901487</v>
      </c>
      <c r="AA248" s="182" t="s">
        <v>262</v>
      </c>
      <c r="AB248" s="30" t="s">
        <v>411</v>
      </c>
      <c r="AC248" s="30" t="s">
        <v>399</v>
      </c>
      <c r="AD248" s="42" t="s">
        <v>117</v>
      </c>
      <c r="AE248" s="42" t="s">
        <v>2516</v>
      </c>
      <c r="AF248" s="43">
        <v>45439</v>
      </c>
      <c r="AG248" s="4">
        <v>1</v>
      </c>
      <c r="AH248" s="200">
        <v>19560000</v>
      </c>
      <c r="AI248" s="208">
        <f>AH248/4</f>
        <v>4890000</v>
      </c>
      <c r="AJ248" s="208">
        <f>AI248/30</f>
        <v>163000</v>
      </c>
      <c r="AK248" s="70">
        <v>45133</v>
      </c>
      <c r="AL248" s="127">
        <v>45142</v>
      </c>
      <c r="AM248" s="127">
        <v>45286</v>
      </c>
      <c r="AN248" s="120">
        <v>4</v>
      </c>
      <c r="AO248" s="120">
        <v>120</v>
      </c>
      <c r="AP248" s="15">
        <v>508</v>
      </c>
      <c r="AQ248" s="121">
        <v>45131</v>
      </c>
      <c r="AR248" s="214">
        <v>39120000</v>
      </c>
      <c r="AS248" s="15">
        <v>727</v>
      </c>
      <c r="AT248" s="121">
        <v>45142</v>
      </c>
      <c r="AU248" s="208">
        <v>19560000</v>
      </c>
      <c r="AV248" s="123"/>
      <c r="AW248" s="123"/>
      <c r="AX248" s="123"/>
      <c r="AY248" s="124"/>
      <c r="AZ248" s="124"/>
      <c r="BA248" s="124"/>
      <c r="BB248" s="125"/>
      <c r="BC248" s="125"/>
      <c r="BD248" s="125"/>
      <c r="BE248" s="125"/>
      <c r="BF248" s="125"/>
      <c r="BG248" s="125"/>
      <c r="BH248" s="125"/>
      <c r="BI248" s="125"/>
      <c r="BJ248" s="125"/>
      <c r="BK248" s="125"/>
      <c r="BL248" s="451">
        <v>19560000</v>
      </c>
      <c r="BM248" s="123"/>
      <c r="BN248" s="126"/>
      <c r="BO248" s="49"/>
      <c r="BP248" s="49"/>
      <c r="BQ248" s="52" t="s">
        <v>15</v>
      </c>
      <c r="BR248" s="52" t="s">
        <v>15</v>
      </c>
      <c r="BS248" s="50"/>
      <c r="BT248" s="50"/>
      <c r="BU248" s="2" t="s">
        <v>2517</v>
      </c>
      <c r="BV248" s="225">
        <v>20236520009643</v>
      </c>
      <c r="BW248" s="4"/>
      <c r="BX248" s="4"/>
      <c r="BY248" s="4"/>
      <c r="BZ248" s="4"/>
      <c r="CA248" s="4"/>
      <c r="CB248" s="4"/>
      <c r="CC248" s="4"/>
      <c r="CD248" s="1">
        <v>1</v>
      </c>
      <c r="CE248" s="1">
        <v>1</v>
      </c>
      <c r="CF248" s="18" t="s">
        <v>1804</v>
      </c>
      <c r="CG248" s="18" t="s">
        <v>23</v>
      </c>
      <c r="CH248" s="367">
        <v>45353</v>
      </c>
      <c r="CI248" s="272" t="s">
        <v>2518</v>
      </c>
    </row>
    <row r="249" spans="1:87" ht="15" customHeight="1">
      <c r="A249" s="129">
        <v>247</v>
      </c>
      <c r="B249" s="130" t="s">
        <v>2156</v>
      </c>
      <c r="C249" s="28" t="s">
        <v>2519</v>
      </c>
      <c r="D249" s="12">
        <v>2023</v>
      </c>
      <c r="E249" s="12"/>
      <c r="F249" s="12" t="s">
        <v>404</v>
      </c>
      <c r="G249" s="12" t="s">
        <v>2520</v>
      </c>
      <c r="H249" s="131" t="s">
        <v>2521</v>
      </c>
      <c r="I249" s="132" t="s">
        <v>2522</v>
      </c>
      <c r="J249" s="132" t="s">
        <v>2522</v>
      </c>
      <c r="K249" s="2" t="s">
        <v>1388</v>
      </c>
      <c r="L249" s="12" t="s">
        <v>325</v>
      </c>
      <c r="M249" s="12" t="s">
        <v>2523</v>
      </c>
      <c r="N249" s="91" t="s">
        <v>2524</v>
      </c>
      <c r="O249" s="91">
        <v>2192</v>
      </c>
      <c r="P249" s="91" t="s">
        <v>61</v>
      </c>
      <c r="Q249" s="91">
        <v>6</v>
      </c>
      <c r="R249" s="92" t="s">
        <v>1390</v>
      </c>
      <c r="S249" s="30">
        <v>900813561</v>
      </c>
      <c r="T249" s="30">
        <v>4</v>
      </c>
      <c r="U249" s="248" t="s">
        <v>2525</v>
      </c>
      <c r="V249" s="40" t="s">
        <v>325</v>
      </c>
      <c r="W249" s="1" t="s">
        <v>1392</v>
      </c>
      <c r="X249" s="30" t="s">
        <v>325</v>
      </c>
      <c r="Y249" s="30" t="s">
        <v>2526</v>
      </c>
      <c r="Z249" s="16">
        <v>3132043650</v>
      </c>
      <c r="AA249" s="131" t="s">
        <v>2527</v>
      </c>
      <c r="AB249" s="30" t="s">
        <v>325</v>
      </c>
      <c r="AC249" s="30" t="s">
        <v>325</v>
      </c>
      <c r="AD249" s="42" t="s">
        <v>117</v>
      </c>
      <c r="AE249" s="42" t="s">
        <v>2528</v>
      </c>
      <c r="AF249" s="43">
        <v>45421</v>
      </c>
      <c r="AG249" s="4" t="s">
        <v>325</v>
      </c>
      <c r="AH249" s="200">
        <v>53407940.039999999</v>
      </c>
      <c r="AI249" s="208">
        <f>AH249/3</f>
        <v>17802646.68</v>
      </c>
      <c r="AJ249" s="208">
        <f>AI249/30</f>
        <v>593421.55599999998</v>
      </c>
      <c r="AK249" s="70">
        <v>45133</v>
      </c>
      <c r="AL249" s="127">
        <v>45162</v>
      </c>
      <c r="AM249" s="127">
        <v>45239</v>
      </c>
      <c r="AN249" s="120">
        <v>3</v>
      </c>
      <c r="AO249" s="120">
        <v>90</v>
      </c>
      <c r="AP249" s="15">
        <v>483</v>
      </c>
      <c r="AQ249" s="122">
        <v>45106</v>
      </c>
      <c r="AR249" s="214">
        <v>73683063</v>
      </c>
      <c r="AS249" s="236">
        <v>742</v>
      </c>
      <c r="AT249" s="122">
        <v>45146</v>
      </c>
      <c r="AU249" s="214">
        <v>53407940</v>
      </c>
      <c r="AV249" s="123"/>
      <c r="AW249" s="123"/>
      <c r="AX249" s="123"/>
      <c r="AY249" s="124"/>
      <c r="AZ249" s="124"/>
      <c r="BA249" s="124"/>
      <c r="BB249" s="125"/>
      <c r="BC249" s="125"/>
      <c r="BD249" s="125"/>
      <c r="BE249" s="125"/>
      <c r="BF249" s="125"/>
      <c r="BG249" s="125"/>
      <c r="BH249" s="125"/>
      <c r="BI249" s="125"/>
      <c r="BJ249" s="125"/>
      <c r="BK249" s="125"/>
      <c r="BL249" s="451">
        <v>53407940.039999999</v>
      </c>
      <c r="BM249" s="123"/>
      <c r="BN249" s="126"/>
      <c r="BO249" s="49"/>
      <c r="BP249" s="49"/>
      <c r="BQ249" s="52" t="s">
        <v>15</v>
      </c>
      <c r="BR249" s="52" t="s">
        <v>15</v>
      </c>
      <c r="BS249" s="50"/>
      <c r="BT249" s="50"/>
      <c r="BU249" s="1" t="s">
        <v>2529</v>
      </c>
      <c r="BV249" s="46" t="s">
        <v>2530</v>
      </c>
      <c r="BW249" s="4"/>
      <c r="BX249" s="4"/>
      <c r="BY249" s="4"/>
      <c r="BZ249" s="4"/>
      <c r="CA249" s="4"/>
      <c r="CB249" s="4"/>
      <c r="CC249" s="4"/>
      <c r="CD249" s="1">
        <v>1</v>
      </c>
      <c r="CE249" s="1">
        <v>8</v>
      </c>
      <c r="CF249" s="18" t="s">
        <v>1804</v>
      </c>
      <c r="CG249" s="18" t="s">
        <v>23</v>
      </c>
      <c r="CH249" s="367">
        <v>45243</v>
      </c>
      <c r="CI249" s="275" t="s">
        <v>21</v>
      </c>
    </row>
    <row r="250" spans="1:87" ht="15" customHeight="1">
      <c r="A250" s="298">
        <v>248</v>
      </c>
      <c r="B250" s="130" t="s">
        <v>1887</v>
      </c>
      <c r="C250" s="28" t="s">
        <v>2531</v>
      </c>
      <c r="D250" s="12">
        <v>2023</v>
      </c>
      <c r="E250" s="12">
        <v>93533</v>
      </c>
      <c r="F250" s="12" t="s">
        <v>404</v>
      </c>
      <c r="G250" s="12" t="s">
        <v>2532</v>
      </c>
      <c r="H250" s="131" t="s">
        <v>2533</v>
      </c>
      <c r="I250" s="132" t="s">
        <v>2172</v>
      </c>
      <c r="J250" s="132" t="s">
        <v>392</v>
      </c>
      <c r="K250" s="132" t="s">
        <v>60</v>
      </c>
      <c r="L250" s="12" t="s">
        <v>1037</v>
      </c>
      <c r="M250" s="12" t="s">
        <v>2534</v>
      </c>
      <c r="N250" s="91" t="s">
        <v>2202</v>
      </c>
      <c r="O250" s="91">
        <v>2198</v>
      </c>
      <c r="P250" s="91" t="s">
        <v>61</v>
      </c>
      <c r="Q250" s="91">
        <v>57</v>
      </c>
      <c r="R250" s="92" t="s">
        <v>395</v>
      </c>
      <c r="S250" s="30">
        <v>1074416048</v>
      </c>
      <c r="T250" s="30">
        <v>1</v>
      </c>
      <c r="U250" s="248" t="s">
        <v>2535</v>
      </c>
      <c r="V250" s="40">
        <v>33</v>
      </c>
      <c r="W250" s="1" t="s">
        <v>62</v>
      </c>
      <c r="X250" s="1" t="s">
        <v>431</v>
      </c>
      <c r="Y250" s="30" t="s">
        <v>2536</v>
      </c>
      <c r="Z250" s="16">
        <v>3881308</v>
      </c>
      <c r="AA250" s="131" t="s">
        <v>2537</v>
      </c>
      <c r="AB250" s="30" t="s">
        <v>398</v>
      </c>
      <c r="AC250" s="30" t="s">
        <v>433</v>
      </c>
      <c r="AD250" s="42" t="s">
        <v>2538</v>
      </c>
      <c r="AE250" s="42">
        <v>100275476</v>
      </c>
      <c r="AF250" s="43">
        <v>45473</v>
      </c>
      <c r="AG250" s="4">
        <v>1</v>
      </c>
      <c r="AH250" s="200">
        <v>47333333.329999998</v>
      </c>
      <c r="AI250" s="208">
        <f>AH250/142</f>
        <v>333333.33330985915</v>
      </c>
      <c r="AJ250" s="208">
        <f>AI250/3</f>
        <v>111111.11110328638</v>
      </c>
      <c r="AK250" s="70">
        <v>45147</v>
      </c>
      <c r="AL250" s="127">
        <v>45148</v>
      </c>
      <c r="AM250" s="127">
        <v>45291</v>
      </c>
      <c r="AN250" s="120" t="s">
        <v>2253</v>
      </c>
      <c r="AO250" s="120">
        <v>142</v>
      </c>
      <c r="AP250" s="15">
        <v>546</v>
      </c>
      <c r="AQ250" s="121">
        <v>45146</v>
      </c>
      <c r="AR250" s="214">
        <v>48333334</v>
      </c>
      <c r="AS250" s="236">
        <v>744</v>
      </c>
      <c r="AT250" s="122">
        <v>45147</v>
      </c>
      <c r="AU250" s="214">
        <v>47333334</v>
      </c>
      <c r="AV250" s="123">
        <v>1</v>
      </c>
      <c r="AW250" s="123">
        <v>30</v>
      </c>
      <c r="AX250" s="302">
        <v>45322</v>
      </c>
      <c r="AY250" s="124"/>
      <c r="AZ250" s="124"/>
      <c r="BA250" s="124"/>
      <c r="BB250" s="125" t="s">
        <v>316</v>
      </c>
      <c r="BC250" s="303">
        <v>10000000</v>
      </c>
      <c r="BD250" s="304">
        <v>45274</v>
      </c>
      <c r="BE250" s="125" t="s">
        <v>2539</v>
      </c>
      <c r="BF250" s="125" t="s">
        <v>2540</v>
      </c>
      <c r="BG250" s="125" t="s">
        <v>2541</v>
      </c>
      <c r="BH250" s="125" t="s">
        <v>2542</v>
      </c>
      <c r="BI250" s="125" t="s">
        <v>2543</v>
      </c>
      <c r="BJ250" s="304">
        <v>45322</v>
      </c>
      <c r="BK250" s="125">
        <v>5000000</v>
      </c>
      <c r="BL250" s="451">
        <v>62333334</v>
      </c>
      <c r="BM250" s="123"/>
      <c r="BN250" s="126"/>
      <c r="BO250" s="49"/>
      <c r="BP250" s="49"/>
      <c r="BQ250" s="52" t="s">
        <v>15</v>
      </c>
      <c r="BR250" s="52" t="s">
        <v>15</v>
      </c>
      <c r="BS250" s="50"/>
      <c r="BT250" s="50"/>
      <c r="BU250" s="2" t="s">
        <v>1921</v>
      </c>
      <c r="BV250" s="225">
        <v>20236520007623</v>
      </c>
      <c r="BW250" s="4"/>
      <c r="BX250" s="4"/>
      <c r="BY250" s="4"/>
      <c r="BZ250" s="4"/>
      <c r="CA250" s="4"/>
      <c r="CB250" s="4"/>
      <c r="CC250" s="4"/>
      <c r="CD250" s="1">
        <v>1</v>
      </c>
      <c r="CE250" s="1">
        <v>1</v>
      </c>
      <c r="CF250" s="18" t="s">
        <v>1804</v>
      </c>
      <c r="CG250" s="18" t="s">
        <v>23</v>
      </c>
      <c r="CH250" s="367">
        <v>45337</v>
      </c>
      <c r="CI250" s="275" t="s">
        <v>2399</v>
      </c>
    </row>
    <row r="251" spans="1:87" ht="15" customHeight="1">
      <c r="A251" s="298">
        <v>249</v>
      </c>
      <c r="B251" s="130" t="s">
        <v>1887</v>
      </c>
      <c r="C251" s="28" t="s">
        <v>2544</v>
      </c>
      <c r="D251" s="12">
        <v>2023</v>
      </c>
      <c r="E251" s="12">
        <v>93534</v>
      </c>
      <c r="F251" s="12" t="s">
        <v>404</v>
      </c>
      <c r="G251" s="12" t="s">
        <v>2545</v>
      </c>
      <c r="H251" s="131" t="s">
        <v>2546</v>
      </c>
      <c r="I251" s="132" t="s">
        <v>2172</v>
      </c>
      <c r="J251" s="132" t="s">
        <v>392</v>
      </c>
      <c r="K251" s="132" t="s">
        <v>60</v>
      </c>
      <c r="L251" s="12" t="s">
        <v>1037</v>
      </c>
      <c r="M251" s="12" t="s">
        <v>2547</v>
      </c>
      <c r="N251" s="91" t="s">
        <v>2202</v>
      </c>
      <c r="O251" s="91">
        <v>2198</v>
      </c>
      <c r="P251" s="91" t="s">
        <v>61</v>
      </c>
      <c r="Q251" s="91">
        <v>57</v>
      </c>
      <c r="R251" s="92" t="s">
        <v>395</v>
      </c>
      <c r="S251" s="30">
        <v>80019680</v>
      </c>
      <c r="T251" s="30">
        <v>3</v>
      </c>
      <c r="U251" s="248" t="s">
        <v>2548</v>
      </c>
      <c r="V251" s="7">
        <v>45</v>
      </c>
      <c r="W251" s="2" t="s">
        <v>62</v>
      </c>
      <c r="X251" s="2" t="s">
        <v>431</v>
      </c>
      <c r="Y251" s="7" t="s">
        <v>2549</v>
      </c>
      <c r="Z251" s="132">
        <v>0</v>
      </c>
      <c r="AA251" s="354" t="s">
        <v>2550</v>
      </c>
      <c r="AB251" s="30" t="s">
        <v>411</v>
      </c>
      <c r="AC251" s="30" t="s">
        <v>433</v>
      </c>
      <c r="AD251" s="42" t="s">
        <v>2551</v>
      </c>
      <c r="AE251" s="42" t="s">
        <v>2552</v>
      </c>
      <c r="AF251" s="43">
        <v>45483</v>
      </c>
      <c r="AG251" s="4">
        <v>1</v>
      </c>
      <c r="AH251" s="200">
        <v>43000000</v>
      </c>
      <c r="AI251" s="208">
        <f>AH251/142</f>
        <v>302816.90140845068</v>
      </c>
      <c r="AJ251" s="208">
        <f t="shared" ref="AJ251:AJ259" si="30">AI251/30</f>
        <v>10093.896713615022</v>
      </c>
      <c r="AK251" s="70">
        <v>45147</v>
      </c>
      <c r="AL251" s="127">
        <v>45148</v>
      </c>
      <c r="AM251" s="127">
        <v>45291</v>
      </c>
      <c r="AN251" s="120" t="s">
        <v>2253</v>
      </c>
      <c r="AO251" s="120">
        <v>142</v>
      </c>
      <c r="AP251" s="15">
        <v>545</v>
      </c>
      <c r="AQ251" s="121">
        <v>45146</v>
      </c>
      <c r="AR251" s="214">
        <v>36250000</v>
      </c>
      <c r="AS251" s="236">
        <v>745</v>
      </c>
      <c r="AT251" s="122">
        <v>45148</v>
      </c>
      <c r="AU251" s="214">
        <v>35500000</v>
      </c>
      <c r="AV251" s="123">
        <v>1</v>
      </c>
      <c r="AW251" s="123">
        <v>30</v>
      </c>
      <c r="AX251" s="302">
        <v>45322</v>
      </c>
      <c r="AY251" s="124"/>
      <c r="AZ251" s="124"/>
      <c r="BA251" s="124"/>
      <c r="BB251" s="125" t="s">
        <v>316</v>
      </c>
      <c r="BC251" s="303">
        <v>3750000</v>
      </c>
      <c r="BD251" s="304">
        <v>45287</v>
      </c>
      <c r="BE251" s="125" t="s">
        <v>2539</v>
      </c>
      <c r="BF251" s="125" t="s">
        <v>2553</v>
      </c>
      <c r="BG251" s="125" t="s">
        <v>1763</v>
      </c>
      <c r="BH251" s="125">
        <v>3750000</v>
      </c>
      <c r="BI251" s="125">
        <v>490</v>
      </c>
      <c r="BJ251" s="125" t="s">
        <v>2554</v>
      </c>
      <c r="BK251" s="125" t="s">
        <v>2555</v>
      </c>
      <c r="BL251" s="451" t="s">
        <v>2556</v>
      </c>
      <c r="BM251" s="123"/>
      <c r="BN251" s="126"/>
      <c r="BO251" s="49"/>
      <c r="BP251" s="49"/>
      <c r="BQ251" s="52" t="s">
        <v>15</v>
      </c>
      <c r="BR251" s="52" t="s">
        <v>15</v>
      </c>
      <c r="BS251" s="50"/>
      <c r="BT251" s="50"/>
      <c r="BU251" s="2" t="s">
        <v>1921</v>
      </c>
      <c r="BV251" s="357">
        <v>20236520007623</v>
      </c>
      <c r="BW251" s="4"/>
      <c r="BX251" s="4"/>
      <c r="BY251" s="4"/>
      <c r="BZ251" s="4"/>
      <c r="CA251" s="4"/>
      <c r="CB251" s="4"/>
      <c r="CC251" s="4"/>
      <c r="CD251" s="1">
        <v>1</v>
      </c>
      <c r="CE251" s="1">
        <v>1</v>
      </c>
      <c r="CF251" s="18" t="s">
        <v>1804</v>
      </c>
      <c r="CG251" s="18" t="s">
        <v>23</v>
      </c>
      <c r="CH251" s="367">
        <v>45337</v>
      </c>
      <c r="CI251" s="275" t="s">
        <v>21</v>
      </c>
    </row>
    <row r="252" spans="1:87" ht="15" customHeight="1">
      <c r="A252" s="129">
        <v>250</v>
      </c>
      <c r="B252" s="132" t="s">
        <v>1887</v>
      </c>
      <c r="C252" s="28" t="s">
        <v>2557</v>
      </c>
      <c r="D252" s="12">
        <v>2023</v>
      </c>
      <c r="E252" s="12">
        <v>93536</v>
      </c>
      <c r="F252" s="12" t="s">
        <v>404</v>
      </c>
      <c r="G252" s="12" t="s">
        <v>2558</v>
      </c>
      <c r="H252" s="131" t="s">
        <v>2559</v>
      </c>
      <c r="I252" s="132" t="s">
        <v>2172</v>
      </c>
      <c r="J252" s="132" t="s">
        <v>392</v>
      </c>
      <c r="K252" s="132" t="s">
        <v>60</v>
      </c>
      <c r="L252" s="12" t="s">
        <v>1369</v>
      </c>
      <c r="M252" s="12" t="s">
        <v>2560</v>
      </c>
      <c r="N252" s="91" t="s">
        <v>2561</v>
      </c>
      <c r="O252" s="91">
        <v>2186</v>
      </c>
      <c r="P252" s="91" t="s">
        <v>61</v>
      </c>
      <c r="Q252" s="91">
        <v>57</v>
      </c>
      <c r="R252" s="92" t="s">
        <v>395</v>
      </c>
      <c r="S252" s="30">
        <v>51604977</v>
      </c>
      <c r="T252" s="30">
        <v>9</v>
      </c>
      <c r="U252" s="248" t="s">
        <v>2562</v>
      </c>
      <c r="V252" s="7">
        <v>62</v>
      </c>
      <c r="W252" s="1" t="s">
        <v>62</v>
      </c>
      <c r="X252" s="1" t="s">
        <v>396</v>
      </c>
      <c r="Y252" s="7" t="s">
        <v>2563</v>
      </c>
      <c r="Z252" s="132">
        <v>236000000</v>
      </c>
      <c r="AA252" s="354" t="s">
        <v>2564</v>
      </c>
      <c r="AB252" s="30" t="s">
        <v>836</v>
      </c>
      <c r="AC252" s="30" t="s">
        <v>1973</v>
      </c>
      <c r="AD252" s="42" t="s">
        <v>69</v>
      </c>
      <c r="AE252" s="42" t="s">
        <v>2565</v>
      </c>
      <c r="AF252" s="43">
        <v>45572</v>
      </c>
      <c r="AG252" s="4">
        <v>3</v>
      </c>
      <c r="AH252" s="200">
        <v>28400000</v>
      </c>
      <c r="AI252" s="208">
        <f>AH252/142</f>
        <v>200000</v>
      </c>
      <c r="AJ252" s="208">
        <f t="shared" si="30"/>
        <v>6666.666666666667</v>
      </c>
      <c r="AK252" s="70">
        <v>45147</v>
      </c>
      <c r="AL252" s="127">
        <v>45148</v>
      </c>
      <c r="AM252" s="127">
        <v>45291</v>
      </c>
      <c r="AN252" s="120" t="s">
        <v>2253</v>
      </c>
      <c r="AO252" s="120">
        <v>142</v>
      </c>
      <c r="AP252" s="15">
        <v>547</v>
      </c>
      <c r="AQ252" s="121">
        <v>45146</v>
      </c>
      <c r="AR252" s="214">
        <v>29000000</v>
      </c>
      <c r="AS252" s="236">
        <v>746</v>
      </c>
      <c r="AT252" s="122">
        <v>45148</v>
      </c>
      <c r="AU252" s="214" t="s">
        <v>2566</v>
      </c>
      <c r="AV252" s="123"/>
      <c r="AW252" s="123"/>
      <c r="AX252" s="123"/>
      <c r="AY252" s="124"/>
      <c r="AZ252" s="124"/>
      <c r="BA252" s="124"/>
      <c r="BB252" s="125"/>
      <c r="BC252" s="303"/>
      <c r="BD252" s="125"/>
      <c r="BE252" s="125"/>
      <c r="BF252" s="125"/>
      <c r="BG252" s="125"/>
      <c r="BH252" s="125"/>
      <c r="BI252" s="125"/>
      <c r="BJ252" s="125"/>
      <c r="BK252" s="125"/>
      <c r="BL252" s="451">
        <v>28400000</v>
      </c>
      <c r="BM252" s="123"/>
      <c r="BN252" s="126"/>
      <c r="BO252" s="49"/>
      <c r="BP252" s="49"/>
      <c r="BQ252" s="52" t="s">
        <v>15</v>
      </c>
      <c r="BR252" s="52" t="s">
        <v>15</v>
      </c>
      <c r="BS252" s="50"/>
      <c r="BT252" s="50"/>
      <c r="BU252" s="2" t="s">
        <v>1921</v>
      </c>
      <c r="BV252" s="357">
        <v>20236520007623</v>
      </c>
      <c r="BW252" s="4"/>
      <c r="BX252" s="4"/>
      <c r="BY252" s="4"/>
      <c r="BZ252" s="4"/>
      <c r="CA252" s="4"/>
      <c r="CB252" s="4"/>
      <c r="CC252" s="4"/>
      <c r="CD252" s="1">
        <v>1</v>
      </c>
      <c r="CE252" s="1">
        <v>1</v>
      </c>
      <c r="CF252" s="18" t="s">
        <v>1804</v>
      </c>
      <c r="CG252" s="18" t="s">
        <v>23</v>
      </c>
      <c r="CH252" s="367">
        <v>45291</v>
      </c>
      <c r="CI252" s="275" t="s">
        <v>2464</v>
      </c>
    </row>
    <row r="253" spans="1:87" ht="15" customHeight="1">
      <c r="A253" s="298">
        <v>251</v>
      </c>
      <c r="B253" s="130" t="s">
        <v>2156</v>
      </c>
      <c r="C253" s="28" t="s">
        <v>2567</v>
      </c>
      <c r="D253" s="12">
        <v>2023</v>
      </c>
      <c r="E253" s="12">
        <v>92469</v>
      </c>
      <c r="F253" s="12" t="s">
        <v>404</v>
      </c>
      <c r="G253" s="12" t="s">
        <v>2568</v>
      </c>
      <c r="H253" s="295" t="s">
        <v>2569</v>
      </c>
      <c r="I253" s="132" t="s">
        <v>2172</v>
      </c>
      <c r="J253" s="132" t="s">
        <v>392</v>
      </c>
      <c r="K253" s="132" t="s">
        <v>60</v>
      </c>
      <c r="L253" s="12" t="s">
        <v>2570</v>
      </c>
      <c r="M253" s="12" t="s">
        <v>2571</v>
      </c>
      <c r="N253" s="91" t="s">
        <v>2202</v>
      </c>
      <c r="O253" s="91">
        <v>2198</v>
      </c>
      <c r="P253" s="91" t="s">
        <v>61</v>
      </c>
      <c r="Q253" s="91">
        <v>57</v>
      </c>
      <c r="R253" s="92" t="s">
        <v>395</v>
      </c>
      <c r="S253" s="30">
        <v>79865673</v>
      </c>
      <c r="T253" s="30">
        <v>6</v>
      </c>
      <c r="U253" s="249" t="s">
        <v>1277</v>
      </c>
      <c r="V253" s="30">
        <v>45</v>
      </c>
      <c r="W253" s="1" t="s">
        <v>62</v>
      </c>
      <c r="X253" s="1" t="s">
        <v>431</v>
      </c>
      <c r="Y253" s="30" t="s">
        <v>1278</v>
      </c>
      <c r="Z253" s="30">
        <v>4366509</v>
      </c>
      <c r="AA253" s="181" t="s">
        <v>1279</v>
      </c>
      <c r="AB253" s="30" t="s">
        <v>411</v>
      </c>
      <c r="AC253" s="30" t="s">
        <v>412</v>
      </c>
      <c r="AD253" s="42" t="s">
        <v>1705</v>
      </c>
      <c r="AE253" s="42" t="s">
        <v>2572</v>
      </c>
      <c r="AF253" s="43">
        <v>45460</v>
      </c>
      <c r="AG253" s="4">
        <v>1</v>
      </c>
      <c r="AH253" s="200">
        <v>19560000</v>
      </c>
      <c r="AI253" s="208">
        <f>AH253/4</f>
        <v>4890000</v>
      </c>
      <c r="AJ253" s="208">
        <f t="shared" si="30"/>
        <v>163000</v>
      </c>
      <c r="AK253" s="70">
        <v>45152</v>
      </c>
      <c r="AL253" s="127">
        <v>45160</v>
      </c>
      <c r="AM253" s="127">
        <v>45281</v>
      </c>
      <c r="AN253" s="120">
        <v>4</v>
      </c>
      <c r="AO253" s="120">
        <v>120</v>
      </c>
      <c r="AP253" s="15">
        <v>522</v>
      </c>
      <c r="AQ253" s="121">
        <v>45131</v>
      </c>
      <c r="AR253" s="214">
        <v>19560000</v>
      </c>
      <c r="AS253" s="236">
        <v>753</v>
      </c>
      <c r="AT253" s="122">
        <v>45156</v>
      </c>
      <c r="AU253" s="214" t="s">
        <v>2573</v>
      </c>
      <c r="AV253" s="123">
        <v>1</v>
      </c>
      <c r="AW253" s="123">
        <v>20</v>
      </c>
      <c r="AX253" s="302">
        <v>45301</v>
      </c>
      <c r="AY253" s="124"/>
      <c r="AZ253" s="124"/>
      <c r="BA253" s="124"/>
      <c r="BB253" s="125">
        <v>1</v>
      </c>
      <c r="BC253" s="303">
        <v>3260000</v>
      </c>
      <c r="BD253" s="304">
        <v>45281</v>
      </c>
      <c r="BE253" s="125"/>
      <c r="BF253" s="125"/>
      <c r="BG253" s="125"/>
      <c r="BH253" s="125"/>
      <c r="BI253" s="125"/>
      <c r="BJ253" s="125"/>
      <c r="BK253" s="125"/>
      <c r="BL253" s="451">
        <v>19560000</v>
      </c>
      <c r="BM253" s="123"/>
      <c r="BN253" s="126"/>
      <c r="BO253" s="49"/>
      <c r="BP253" s="49"/>
      <c r="BQ253" s="52" t="s">
        <v>15</v>
      </c>
      <c r="BR253" s="52" t="s">
        <v>15</v>
      </c>
      <c r="BS253" s="50"/>
      <c r="BT253" s="50"/>
      <c r="BU253" s="1" t="s">
        <v>1921</v>
      </c>
      <c r="BV253" s="46">
        <v>20236520007453</v>
      </c>
      <c r="BW253" s="4"/>
      <c r="BX253" s="4"/>
      <c r="BY253" s="4"/>
      <c r="BZ253" s="4"/>
      <c r="CA253" s="4"/>
      <c r="CB253" s="4"/>
      <c r="CC253" s="4"/>
      <c r="CD253" s="1">
        <v>1</v>
      </c>
      <c r="CE253" s="1">
        <v>1</v>
      </c>
      <c r="CF253" s="18" t="s">
        <v>1804</v>
      </c>
      <c r="CG253" s="18" t="s">
        <v>23</v>
      </c>
      <c r="CH253" s="343">
        <f>AX253</f>
        <v>45301</v>
      </c>
      <c r="CI253" s="275" t="s">
        <v>21</v>
      </c>
    </row>
    <row r="254" spans="1:87" ht="15" customHeight="1">
      <c r="A254" s="298">
        <v>252</v>
      </c>
      <c r="B254" s="130" t="s">
        <v>2156</v>
      </c>
      <c r="C254" s="28" t="s">
        <v>2574</v>
      </c>
      <c r="D254" s="12">
        <v>2023</v>
      </c>
      <c r="E254" s="12">
        <v>92468</v>
      </c>
      <c r="F254" s="12" t="s">
        <v>404</v>
      </c>
      <c r="G254" s="12" t="s">
        <v>2575</v>
      </c>
      <c r="H254" s="295" t="s">
        <v>2576</v>
      </c>
      <c r="I254" s="132" t="s">
        <v>2172</v>
      </c>
      <c r="J254" s="7" t="s">
        <v>407</v>
      </c>
      <c r="K254" s="132" t="s">
        <v>60</v>
      </c>
      <c r="L254" s="12" t="s">
        <v>1019</v>
      </c>
      <c r="M254" s="12" t="s">
        <v>2577</v>
      </c>
      <c r="N254" s="91" t="s">
        <v>543</v>
      </c>
      <c r="O254" s="91">
        <v>2198</v>
      </c>
      <c r="P254" s="91" t="s">
        <v>61</v>
      </c>
      <c r="Q254" s="91">
        <v>57</v>
      </c>
      <c r="R254" s="92" t="s">
        <v>395</v>
      </c>
      <c r="S254" s="30">
        <v>1013643851</v>
      </c>
      <c r="T254" s="30">
        <v>9</v>
      </c>
      <c r="U254" s="249" t="s">
        <v>79</v>
      </c>
      <c r="V254" s="30">
        <v>29</v>
      </c>
      <c r="W254" s="1" t="s">
        <v>62</v>
      </c>
      <c r="X254" s="1" t="s">
        <v>396</v>
      </c>
      <c r="Y254" s="30" t="s">
        <v>1071</v>
      </c>
      <c r="Z254" s="30">
        <v>3197783773</v>
      </c>
      <c r="AA254" s="181" t="s">
        <v>1072</v>
      </c>
      <c r="AB254" s="30" t="s">
        <v>398</v>
      </c>
      <c r="AC254" s="30" t="s">
        <v>433</v>
      </c>
      <c r="AD254" s="42" t="s">
        <v>69</v>
      </c>
      <c r="AE254" s="42" t="s">
        <v>2578</v>
      </c>
      <c r="AF254" s="43">
        <v>45460</v>
      </c>
      <c r="AG254" s="4">
        <v>1</v>
      </c>
      <c r="AH254" s="200" t="s">
        <v>2579</v>
      </c>
      <c r="AI254" s="208" t="e">
        <f>AH254/4</f>
        <v>#VALUE!</v>
      </c>
      <c r="AJ254" s="208" t="e">
        <f t="shared" si="30"/>
        <v>#VALUE!</v>
      </c>
      <c r="AK254" s="70">
        <v>45124</v>
      </c>
      <c r="AL254" s="127">
        <v>45160</v>
      </c>
      <c r="AM254" s="127">
        <v>45277</v>
      </c>
      <c r="AN254" s="120">
        <v>4</v>
      </c>
      <c r="AO254" s="120">
        <v>120</v>
      </c>
      <c r="AP254" s="15">
        <v>521</v>
      </c>
      <c r="AQ254" s="121">
        <v>45131</v>
      </c>
      <c r="AR254" s="214">
        <v>10200000</v>
      </c>
      <c r="AS254" s="236">
        <v>757</v>
      </c>
      <c r="AT254" s="122">
        <v>45156</v>
      </c>
      <c r="AU254" s="214">
        <v>10200000</v>
      </c>
      <c r="AV254" s="123">
        <v>1</v>
      </c>
      <c r="AW254" s="123">
        <v>39</v>
      </c>
      <c r="AX254" s="302">
        <v>45322</v>
      </c>
      <c r="AY254" s="124"/>
      <c r="AZ254" s="124"/>
      <c r="BA254" s="124"/>
      <c r="BB254" s="125" t="s">
        <v>316</v>
      </c>
      <c r="BC254" s="303" t="s">
        <v>2580</v>
      </c>
      <c r="BD254" s="304">
        <v>45281</v>
      </c>
      <c r="BE254" s="125" t="s">
        <v>2539</v>
      </c>
      <c r="BF254" s="125" t="s">
        <v>2581</v>
      </c>
      <c r="BG254" s="125" t="s">
        <v>2554</v>
      </c>
      <c r="BH254" s="125">
        <v>1250000</v>
      </c>
      <c r="BI254" s="125">
        <v>488</v>
      </c>
      <c r="BJ254" s="304">
        <v>45322</v>
      </c>
      <c r="BK254" s="125" t="s">
        <v>2582</v>
      </c>
      <c r="BL254" s="451">
        <v>10200000</v>
      </c>
      <c r="BM254" s="123"/>
      <c r="BN254" s="126"/>
      <c r="BO254" s="49"/>
      <c r="BP254" s="49"/>
      <c r="BQ254" s="52" t="s">
        <v>15</v>
      </c>
      <c r="BR254" s="52" t="s">
        <v>15</v>
      </c>
      <c r="BS254" s="50"/>
      <c r="BT254" s="50"/>
      <c r="BU254" s="1" t="s">
        <v>2583</v>
      </c>
      <c r="BV254" s="46">
        <v>20236520007473</v>
      </c>
      <c r="BW254" s="4"/>
      <c r="BX254" s="4"/>
      <c r="BY254" s="4"/>
      <c r="BZ254" s="4"/>
      <c r="CA254" s="4"/>
      <c r="CB254" s="4"/>
      <c r="CC254" s="4"/>
      <c r="CD254" s="1">
        <v>1</v>
      </c>
      <c r="CE254" s="1">
        <v>1</v>
      </c>
      <c r="CF254" s="18" t="s">
        <v>1804</v>
      </c>
      <c r="CG254" s="18" t="s">
        <v>23</v>
      </c>
      <c r="CH254" s="343">
        <v>45337</v>
      </c>
      <c r="CI254" s="275" t="s">
        <v>21</v>
      </c>
    </row>
    <row r="255" spans="1:87" ht="15" customHeight="1">
      <c r="A255" s="308">
        <v>253</v>
      </c>
      <c r="B255" s="130" t="s">
        <v>2156</v>
      </c>
      <c r="C255" s="28" t="s">
        <v>2584</v>
      </c>
      <c r="D255" s="12">
        <v>2023</v>
      </c>
      <c r="E255" s="12">
        <v>92433</v>
      </c>
      <c r="F255" s="12" t="s">
        <v>404</v>
      </c>
      <c r="G255" s="12" t="s">
        <v>2585</v>
      </c>
      <c r="H255" s="295" t="s">
        <v>2586</v>
      </c>
      <c r="I255" s="99" t="s">
        <v>2172</v>
      </c>
      <c r="J255" s="7" t="s">
        <v>407</v>
      </c>
      <c r="K255" s="99" t="s">
        <v>60</v>
      </c>
      <c r="L255" s="1" t="s">
        <v>453</v>
      </c>
      <c r="M255" s="12" t="s">
        <v>2587</v>
      </c>
      <c r="N255" s="91" t="s">
        <v>2202</v>
      </c>
      <c r="O255" s="91">
        <v>2198</v>
      </c>
      <c r="P255" s="91" t="s">
        <v>61</v>
      </c>
      <c r="Q255" s="91">
        <v>57</v>
      </c>
      <c r="R255" s="92" t="s">
        <v>395</v>
      </c>
      <c r="S255" s="30">
        <v>1074129871</v>
      </c>
      <c r="T255" s="30">
        <v>4</v>
      </c>
      <c r="U255" s="249" t="s">
        <v>27</v>
      </c>
      <c r="V255" s="30">
        <v>35</v>
      </c>
      <c r="W255" s="1" t="s">
        <v>62</v>
      </c>
      <c r="X255" s="1" t="s">
        <v>431</v>
      </c>
      <c r="Y255" s="30" t="s">
        <v>851</v>
      </c>
      <c r="Z255" s="30">
        <v>3043753216</v>
      </c>
      <c r="AA255" s="181" t="s">
        <v>280</v>
      </c>
      <c r="AB255" s="30" t="s">
        <v>518</v>
      </c>
      <c r="AC255" s="30" t="s">
        <v>399</v>
      </c>
      <c r="AD255" s="42" t="s">
        <v>1104</v>
      </c>
      <c r="AE255" s="42" t="s">
        <v>2588</v>
      </c>
      <c r="AF255" s="43">
        <v>45463</v>
      </c>
      <c r="AG255" s="4">
        <v>5</v>
      </c>
      <c r="AH255" s="200">
        <v>22764000</v>
      </c>
      <c r="AI255" s="208">
        <f>AH255/4</f>
        <v>5691000</v>
      </c>
      <c r="AJ255" s="208">
        <f t="shared" si="30"/>
        <v>189700</v>
      </c>
      <c r="AK255" s="70">
        <v>45152</v>
      </c>
      <c r="AL255" s="127">
        <v>45160</v>
      </c>
      <c r="AM255" s="127">
        <v>45274</v>
      </c>
      <c r="AN255" s="120">
        <v>4</v>
      </c>
      <c r="AO255" s="120">
        <v>120</v>
      </c>
      <c r="AP255" s="15">
        <v>548</v>
      </c>
      <c r="AQ255" s="121">
        <v>45147</v>
      </c>
      <c r="AR255" s="214">
        <v>22764000</v>
      </c>
      <c r="AS255" s="236">
        <v>754</v>
      </c>
      <c r="AT255" s="122">
        <v>45156</v>
      </c>
      <c r="AU255" s="214">
        <v>22764000</v>
      </c>
      <c r="AV255" s="123"/>
      <c r="AW255" s="123"/>
      <c r="AX255" s="302"/>
      <c r="AY255" s="124"/>
      <c r="AZ255" s="124"/>
      <c r="BA255" s="124"/>
      <c r="BB255" s="125"/>
      <c r="BC255" s="303"/>
      <c r="BD255" s="304"/>
      <c r="BE255" s="125"/>
      <c r="BF255" s="125"/>
      <c r="BG255" s="125"/>
      <c r="BH255" s="125"/>
      <c r="BI255" s="125"/>
      <c r="BJ255" s="125"/>
      <c r="BK255" s="125"/>
      <c r="BL255" s="451">
        <v>22764000</v>
      </c>
      <c r="BM255" s="123"/>
      <c r="BN255" s="126"/>
      <c r="BO255" s="49"/>
      <c r="BP255" s="49"/>
      <c r="BQ255" s="52" t="s">
        <v>15</v>
      </c>
      <c r="BR255" s="52" t="s">
        <v>15</v>
      </c>
      <c r="BS255" s="50"/>
      <c r="BT255" s="50"/>
      <c r="BU255" s="1" t="s">
        <v>272</v>
      </c>
      <c r="BV255" s="46">
        <v>20236520007463</v>
      </c>
      <c r="BW255" s="4"/>
      <c r="BX255" s="4"/>
      <c r="BY255" s="4"/>
      <c r="BZ255" s="4"/>
      <c r="CA255" s="4"/>
      <c r="CB255" s="4"/>
      <c r="CC255" s="4"/>
      <c r="CD255" s="1">
        <v>1</v>
      </c>
      <c r="CE255" s="1">
        <v>1</v>
      </c>
      <c r="CF255" s="18" t="s">
        <v>1804</v>
      </c>
      <c r="CG255" s="18" t="s">
        <v>23</v>
      </c>
      <c r="CH255" s="367">
        <v>45281</v>
      </c>
      <c r="CI255" s="275" t="s">
        <v>21</v>
      </c>
    </row>
    <row r="256" spans="1:87" ht="15" customHeight="1">
      <c r="A256" s="298">
        <v>254</v>
      </c>
      <c r="B256" s="130" t="s">
        <v>2383</v>
      </c>
      <c r="C256" s="28" t="s">
        <v>2589</v>
      </c>
      <c r="D256" s="12">
        <v>2023</v>
      </c>
      <c r="E256" s="12">
        <v>92476</v>
      </c>
      <c r="F256" s="12" t="s">
        <v>404</v>
      </c>
      <c r="G256" s="12" t="s">
        <v>2590</v>
      </c>
      <c r="H256" s="295" t="s">
        <v>2591</v>
      </c>
      <c r="I256" s="99" t="s">
        <v>2172</v>
      </c>
      <c r="J256" s="7" t="s">
        <v>407</v>
      </c>
      <c r="K256" s="99" t="s">
        <v>60</v>
      </c>
      <c r="L256" s="1" t="s">
        <v>1019</v>
      </c>
      <c r="M256" s="12" t="s">
        <v>2592</v>
      </c>
      <c r="N256" s="91" t="s">
        <v>2202</v>
      </c>
      <c r="O256" s="91">
        <v>2198</v>
      </c>
      <c r="P256" s="91" t="s">
        <v>61</v>
      </c>
      <c r="Q256" s="91">
        <v>57</v>
      </c>
      <c r="R256" s="92" t="s">
        <v>395</v>
      </c>
      <c r="S256" s="30">
        <v>1018511981</v>
      </c>
      <c r="T256" s="30">
        <v>1</v>
      </c>
      <c r="U256" s="249" t="s">
        <v>207</v>
      </c>
      <c r="V256" s="30">
        <v>24</v>
      </c>
      <c r="W256" s="1" t="s">
        <v>62</v>
      </c>
      <c r="X256" s="1" t="s">
        <v>396</v>
      </c>
      <c r="Y256" s="30" t="s">
        <v>1021</v>
      </c>
      <c r="Z256" s="74">
        <v>9472974</v>
      </c>
      <c r="AA256" s="183" t="s">
        <v>1022</v>
      </c>
      <c r="AB256" s="30" t="s">
        <v>422</v>
      </c>
      <c r="AC256" s="30" t="s">
        <v>399</v>
      </c>
      <c r="AD256" s="42" t="s">
        <v>69</v>
      </c>
      <c r="AE256" s="42" t="s">
        <v>2593</v>
      </c>
      <c r="AF256" s="43">
        <v>45457</v>
      </c>
      <c r="AG256" s="4">
        <v>1</v>
      </c>
      <c r="AH256" s="200">
        <v>10200000</v>
      </c>
      <c r="AI256" s="208">
        <f>AH256/4</f>
        <v>2550000</v>
      </c>
      <c r="AJ256" s="208">
        <f t="shared" si="30"/>
        <v>85000</v>
      </c>
      <c r="AK256" s="70">
        <v>45152</v>
      </c>
      <c r="AL256" s="127">
        <v>45160</v>
      </c>
      <c r="AM256" s="127">
        <v>45281</v>
      </c>
      <c r="AN256" s="120">
        <v>4</v>
      </c>
      <c r="AO256" s="120">
        <v>120</v>
      </c>
      <c r="AP256" s="15">
        <v>518</v>
      </c>
      <c r="AQ256" s="121">
        <v>45131</v>
      </c>
      <c r="AR256" s="214">
        <v>10200000</v>
      </c>
      <c r="AS256" s="236">
        <v>755</v>
      </c>
      <c r="AT256" s="122">
        <v>45156</v>
      </c>
      <c r="AU256" s="214">
        <v>10200000</v>
      </c>
      <c r="AV256" s="123">
        <v>1</v>
      </c>
      <c r="AW256" s="123">
        <v>36</v>
      </c>
      <c r="AX256" s="302">
        <v>45318</v>
      </c>
      <c r="AY256" s="124"/>
      <c r="AZ256" s="124"/>
      <c r="BA256" s="124"/>
      <c r="BB256" s="125">
        <v>1</v>
      </c>
      <c r="BC256" s="303">
        <v>3060000</v>
      </c>
      <c r="BD256" s="304">
        <v>45281</v>
      </c>
      <c r="BE256" s="125"/>
      <c r="BF256" s="125"/>
      <c r="BG256" s="125"/>
      <c r="BH256" s="125"/>
      <c r="BI256" s="125"/>
      <c r="BJ256" s="125"/>
      <c r="BK256" s="125"/>
      <c r="BL256" s="451">
        <v>10200000</v>
      </c>
      <c r="BM256" s="123"/>
      <c r="BN256" s="126"/>
      <c r="BO256" s="49"/>
      <c r="BP256" s="49"/>
      <c r="BQ256" s="52" t="s">
        <v>15</v>
      </c>
      <c r="BR256" s="52" t="s">
        <v>15</v>
      </c>
      <c r="BS256" s="50"/>
      <c r="BT256" s="50"/>
      <c r="BU256" s="1" t="s">
        <v>2583</v>
      </c>
      <c r="BV256" s="46">
        <v>20236520007473</v>
      </c>
      <c r="BW256" s="4"/>
      <c r="BX256" s="4"/>
      <c r="BY256" s="4"/>
      <c r="BZ256" s="4"/>
      <c r="CA256" s="4"/>
      <c r="CB256" s="4"/>
      <c r="CC256" s="4"/>
      <c r="CD256" s="1">
        <v>1</v>
      </c>
      <c r="CE256" s="1">
        <v>1</v>
      </c>
      <c r="CF256" s="18" t="s">
        <v>1804</v>
      </c>
      <c r="CG256" s="18" t="s">
        <v>23</v>
      </c>
      <c r="CH256" s="343">
        <f>AX256</f>
        <v>45318</v>
      </c>
      <c r="CI256" s="275" t="s">
        <v>21</v>
      </c>
    </row>
    <row r="257" spans="1:87" ht="15" customHeight="1">
      <c r="A257" s="129">
        <v>255</v>
      </c>
      <c r="B257" s="130" t="s">
        <v>2413</v>
      </c>
      <c r="C257" s="28" t="s">
        <v>2594</v>
      </c>
      <c r="D257" s="12">
        <v>2023</v>
      </c>
      <c r="E257" s="12">
        <v>92510</v>
      </c>
      <c r="F257" s="12" t="s">
        <v>404</v>
      </c>
      <c r="G257" s="12" t="s">
        <v>2595</v>
      </c>
      <c r="H257" s="17" t="s">
        <v>2596</v>
      </c>
      <c r="I257" s="99" t="s">
        <v>2172</v>
      </c>
      <c r="J257" s="7" t="s">
        <v>407</v>
      </c>
      <c r="K257" s="99" t="s">
        <v>60</v>
      </c>
      <c r="L257" s="100" t="s">
        <v>2597</v>
      </c>
      <c r="M257" s="12" t="s">
        <v>2598</v>
      </c>
      <c r="N257" s="91" t="s">
        <v>2202</v>
      </c>
      <c r="O257" s="91">
        <v>2198</v>
      </c>
      <c r="P257" s="91" t="s">
        <v>61</v>
      </c>
      <c r="Q257" s="91">
        <v>57</v>
      </c>
      <c r="R257" s="92" t="s">
        <v>395</v>
      </c>
      <c r="S257" s="30">
        <v>79354001</v>
      </c>
      <c r="T257" s="30">
        <v>4</v>
      </c>
      <c r="U257" s="249" t="s">
        <v>295</v>
      </c>
      <c r="V257" s="30">
        <v>57</v>
      </c>
      <c r="W257" s="1" t="s">
        <v>62</v>
      </c>
      <c r="X257" s="1" t="s">
        <v>431</v>
      </c>
      <c r="Y257" s="30" t="s">
        <v>1161</v>
      </c>
      <c r="Z257" s="30">
        <v>8092324</v>
      </c>
      <c r="AA257" s="181" t="s">
        <v>296</v>
      </c>
      <c r="AB257" s="30" t="s">
        <v>398</v>
      </c>
      <c r="AC257" s="30" t="s">
        <v>399</v>
      </c>
      <c r="AD257" s="42" t="s">
        <v>76</v>
      </c>
      <c r="AE257" s="188">
        <v>3.10479940000096E+16</v>
      </c>
      <c r="AF257" s="43">
        <v>45468</v>
      </c>
      <c r="AG257" s="4">
        <v>1</v>
      </c>
      <c r="AH257" s="200">
        <v>10200000</v>
      </c>
      <c r="AI257" s="208">
        <f>AH257/4</f>
        <v>2550000</v>
      </c>
      <c r="AJ257" s="208">
        <f t="shared" si="30"/>
        <v>85000</v>
      </c>
      <c r="AK257" s="70">
        <v>45154</v>
      </c>
      <c r="AL257" s="127">
        <v>45160</v>
      </c>
      <c r="AM257" s="127">
        <v>45273</v>
      </c>
      <c r="AN257" s="120">
        <v>4</v>
      </c>
      <c r="AO257" s="120">
        <v>120</v>
      </c>
      <c r="AP257" s="15">
        <v>532</v>
      </c>
      <c r="AQ257" s="121">
        <v>45133</v>
      </c>
      <c r="AR257" s="214">
        <v>10200000</v>
      </c>
      <c r="AS257" s="236">
        <v>756</v>
      </c>
      <c r="AT257" s="122">
        <v>45156</v>
      </c>
      <c r="AU257" s="214">
        <v>10200000</v>
      </c>
      <c r="AV257" s="123"/>
      <c r="AW257" s="123"/>
      <c r="AX257" s="123"/>
      <c r="AY257" s="124"/>
      <c r="AZ257" s="124"/>
      <c r="BA257" s="124"/>
      <c r="BB257" s="125"/>
      <c r="BC257" s="125"/>
      <c r="BD257" s="125"/>
      <c r="BE257" s="125"/>
      <c r="BF257" s="125"/>
      <c r="BG257" s="125"/>
      <c r="BH257" s="125"/>
      <c r="BI257" s="125"/>
      <c r="BJ257" s="125"/>
      <c r="BK257" s="125"/>
      <c r="BL257" s="451">
        <v>10200000</v>
      </c>
      <c r="BM257" s="123"/>
      <c r="BN257" s="126"/>
      <c r="BO257" s="49"/>
      <c r="BP257" s="49"/>
      <c r="BQ257" s="52" t="s">
        <v>15</v>
      </c>
      <c r="BR257" s="52" t="s">
        <v>15</v>
      </c>
      <c r="BS257" s="50"/>
      <c r="BT257" s="50"/>
      <c r="BU257" s="1" t="s">
        <v>2599</v>
      </c>
      <c r="BV257" s="46" t="s">
        <v>2600</v>
      </c>
      <c r="BW257" s="4"/>
      <c r="BX257" s="4"/>
      <c r="BY257" s="4"/>
      <c r="BZ257" s="4"/>
      <c r="CA257" s="4"/>
      <c r="CB257" s="4"/>
      <c r="CC257" s="4"/>
      <c r="CD257" s="1">
        <v>1</v>
      </c>
      <c r="CE257" s="1">
        <v>1</v>
      </c>
      <c r="CF257" s="18" t="s">
        <v>1804</v>
      </c>
      <c r="CG257" s="18" t="s">
        <v>23</v>
      </c>
      <c r="CH257" s="367">
        <v>45281</v>
      </c>
      <c r="CI257" s="275" t="s">
        <v>21</v>
      </c>
    </row>
    <row r="258" spans="1:87" ht="15" customHeight="1">
      <c r="A258" s="129">
        <v>256</v>
      </c>
      <c r="B258" s="130" t="s">
        <v>1730</v>
      </c>
      <c r="C258" s="28" t="s">
        <v>2601</v>
      </c>
      <c r="D258" s="12">
        <v>2023</v>
      </c>
      <c r="E258" s="12">
        <v>92530</v>
      </c>
      <c r="F258" s="12" t="s">
        <v>404</v>
      </c>
      <c r="G258" s="12" t="s">
        <v>2602</v>
      </c>
      <c r="H258" s="17" t="s">
        <v>2603</v>
      </c>
      <c r="I258" s="99" t="s">
        <v>2172</v>
      </c>
      <c r="J258" s="132" t="s">
        <v>392</v>
      </c>
      <c r="K258" s="132" t="s">
        <v>60</v>
      </c>
      <c r="L258" s="100" t="s">
        <v>1613</v>
      </c>
      <c r="M258" s="12" t="s">
        <v>2604</v>
      </c>
      <c r="N258" s="91" t="s">
        <v>101</v>
      </c>
      <c r="O258" s="91">
        <v>2191</v>
      </c>
      <c r="P258" s="91" t="s">
        <v>61</v>
      </c>
      <c r="Q258" s="91">
        <v>6</v>
      </c>
      <c r="R258" s="92" t="s">
        <v>395</v>
      </c>
      <c r="S258" s="30">
        <v>1022965657</v>
      </c>
      <c r="T258" s="30">
        <v>0</v>
      </c>
      <c r="U258" s="249" t="s">
        <v>2605</v>
      </c>
      <c r="V258" s="30">
        <v>32</v>
      </c>
      <c r="W258" s="1" t="s">
        <v>62</v>
      </c>
      <c r="X258" s="1" t="s">
        <v>431</v>
      </c>
      <c r="Y258" s="30" t="s">
        <v>1703</v>
      </c>
      <c r="Z258" s="30">
        <v>3156702809</v>
      </c>
      <c r="AA258" s="181" t="s">
        <v>1704</v>
      </c>
      <c r="AB258" s="30" t="s">
        <v>518</v>
      </c>
      <c r="AC258" s="30" t="s">
        <v>412</v>
      </c>
      <c r="AD258" s="42" t="s">
        <v>1089</v>
      </c>
      <c r="AE258" s="42" t="s">
        <v>2606</v>
      </c>
      <c r="AF258" s="43">
        <v>45460</v>
      </c>
      <c r="AG258" s="4">
        <v>2</v>
      </c>
      <c r="AH258" s="200">
        <v>22028800</v>
      </c>
      <c r="AI258" s="208">
        <f>AH258/133</f>
        <v>165630.07518796992</v>
      </c>
      <c r="AJ258" s="208">
        <f t="shared" si="30"/>
        <v>5521.0025062656641</v>
      </c>
      <c r="AK258" s="70">
        <v>45155</v>
      </c>
      <c r="AL258" s="127">
        <v>45161</v>
      </c>
      <c r="AM258" s="127">
        <v>45291</v>
      </c>
      <c r="AN258" s="120" t="s">
        <v>2607</v>
      </c>
      <c r="AO258" s="120" t="s">
        <v>2608</v>
      </c>
      <c r="AP258" s="15">
        <v>551</v>
      </c>
      <c r="AQ258" s="121">
        <v>45153</v>
      </c>
      <c r="AR258" s="214">
        <v>25815000</v>
      </c>
      <c r="AS258" s="236">
        <v>759</v>
      </c>
      <c r="AT258" s="122">
        <v>45156</v>
      </c>
      <c r="AU258" s="214">
        <v>22889300</v>
      </c>
      <c r="AV258" s="123"/>
      <c r="AW258" s="123"/>
      <c r="AX258" s="123"/>
      <c r="AY258" s="124"/>
      <c r="AZ258" s="124"/>
      <c r="BA258" s="124"/>
      <c r="BB258" s="125"/>
      <c r="BC258" s="125"/>
      <c r="BD258" s="125"/>
      <c r="BE258" s="125"/>
      <c r="BF258" s="125"/>
      <c r="BG258" s="125"/>
      <c r="BH258" s="125"/>
      <c r="BI258" s="125"/>
      <c r="BJ258" s="125"/>
      <c r="BK258" s="125"/>
      <c r="BL258" s="451">
        <v>22028800</v>
      </c>
      <c r="BM258" s="123"/>
      <c r="BN258" s="126"/>
      <c r="BO258" s="49"/>
      <c r="BP258" s="49"/>
      <c r="BQ258" s="52" t="s">
        <v>15</v>
      </c>
      <c r="BR258" s="52" t="s">
        <v>15</v>
      </c>
      <c r="BS258" s="50"/>
      <c r="BT258" s="50"/>
      <c r="BU258" s="1" t="s">
        <v>2609</v>
      </c>
      <c r="BV258" s="46">
        <v>20236520007473</v>
      </c>
      <c r="BW258" s="4"/>
      <c r="BX258" s="4"/>
      <c r="BY258" s="4"/>
      <c r="BZ258" s="4"/>
      <c r="CA258" s="4"/>
      <c r="CB258" s="4"/>
      <c r="CC258" s="4"/>
      <c r="CD258" s="1">
        <v>1</v>
      </c>
      <c r="CE258" s="1">
        <v>1</v>
      </c>
      <c r="CF258" s="18" t="s">
        <v>1804</v>
      </c>
      <c r="CG258" s="18" t="s">
        <v>23</v>
      </c>
      <c r="CH258" s="367">
        <v>45291</v>
      </c>
      <c r="CI258" s="275" t="s">
        <v>1623</v>
      </c>
    </row>
    <row r="259" spans="1:87" ht="18" customHeight="1">
      <c r="A259" s="129">
        <v>257</v>
      </c>
      <c r="B259" s="130" t="s">
        <v>1966</v>
      </c>
      <c r="C259" s="28" t="s">
        <v>2610</v>
      </c>
      <c r="D259" s="12">
        <v>2023</v>
      </c>
      <c r="E259" s="12">
        <v>92501</v>
      </c>
      <c r="F259" s="12" t="s">
        <v>404</v>
      </c>
      <c r="G259" s="12" t="s">
        <v>2611</v>
      </c>
      <c r="H259" s="17" t="s">
        <v>2612</v>
      </c>
      <c r="I259" s="99" t="s">
        <v>2172</v>
      </c>
      <c r="J259" s="7" t="s">
        <v>407</v>
      </c>
      <c r="K259" s="99" t="s">
        <v>60</v>
      </c>
      <c r="L259" s="100" t="s">
        <v>1007</v>
      </c>
      <c r="M259" s="12" t="s">
        <v>2613</v>
      </c>
      <c r="N259" s="91" t="s">
        <v>1757</v>
      </c>
      <c r="O259" s="91">
        <v>2189</v>
      </c>
      <c r="P259" s="91" t="s">
        <v>61</v>
      </c>
      <c r="Q259" s="91">
        <v>57</v>
      </c>
      <c r="R259" s="92" t="s">
        <v>395</v>
      </c>
      <c r="S259" s="30">
        <v>1013580622</v>
      </c>
      <c r="T259" s="30">
        <v>7</v>
      </c>
      <c r="U259" s="249" t="s">
        <v>2614</v>
      </c>
      <c r="V259" s="30">
        <v>37</v>
      </c>
      <c r="W259" s="1" t="s">
        <v>62</v>
      </c>
      <c r="X259" s="1" t="s">
        <v>431</v>
      </c>
      <c r="Y259" s="30" t="s">
        <v>2615</v>
      </c>
      <c r="Z259" s="30" t="s">
        <v>2616</v>
      </c>
      <c r="AA259" s="181" t="s">
        <v>2617</v>
      </c>
      <c r="AB259" s="30" t="s">
        <v>422</v>
      </c>
      <c r="AC259" s="30" t="s">
        <v>399</v>
      </c>
      <c r="AD259" s="42" t="s">
        <v>2618</v>
      </c>
      <c r="AE259" s="42" t="s">
        <v>2619</v>
      </c>
      <c r="AF259" s="43">
        <v>45503</v>
      </c>
      <c r="AG259" s="4">
        <v>5</v>
      </c>
      <c r="AH259" s="200">
        <v>11305000</v>
      </c>
      <c r="AI259" s="208">
        <f>AH259/133</f>
        <v>85000</v>
      </c>
      <c r="AJ259" s="208">
        <f t="shared" si="30"/>
        <v>2833.3333333333335</v>
      </c>
      <c r="AK259" s="70">
        <v>45155</v>
      </c>
      <c r="AL259" s="70">
        <v>45156</v>
      </c>
      <c r="AM259" s="127">
        <v>45291</v>
      </c>
      <c r="AN259" s="120" t="s">
        <v>2620</v>
      </c>
      <c r="AO259" s="120" t="s">
        <v>2621</v>
      </c>
      <c r="AP259" s="15">
        <v>505</v>
      </c>
      <c r="AQ259" s="121">
        <v>45131</v>
      </c>
      <c r="AR259" s="214">
        <v>89250000</v>
      </c>
      <c r="AS259" s="236">
        <v>758</v>
      </c>
      <c r="AT259" s="122">
        <v>45156</v>
      </c>
      <c r="AU259" s="214">
        <v>11305000</v>
      </c>
      <c r="AV259" s="123"/>
      <c r="AW259" s="123"/>
      <c r="AX259" s="123"/>
      <c r="AY259" s="124"/>
      <c r="AZ259" s="124"/>
      <c r="BA259" s="124"/>
      <c r="BB259" s="125"/>
      <c r="BC259" s="125"/>
      <c r="BD259" s="125"/>
      <c r="BE259" s="125"/>
      <c r="BF259" s="125"/>
      <c r="BG259" s="125"/>
      <c r="BH259" s="125"/>
      <c r="BI259" s="125"/>
      <c r="BJ259" s="125"/>
      <c r="BK259" s="125"/>
      <c r="BL259" s="451">
        <v>11305000</v>
      </c>
      <c r="BM259" s="123"/>
      <c r="BN259" s="126"/>
      <c r="BO259" s="49"/>
      <c r="BP259" s="49"/>
      <c r="BQ259" s="52" t="s">
        <v>15</v>
      </c>
      <c r="BR259" s="52" t="s">
        <v>15</v>
      </c>
      <c r="BS259" s="50"/>
      <c r="BT259" s="50"/>
      <c r="BU259" s="1" t="s">
        <v>2622</v>
      </c>
      <c r="BV259" s="46" t="s">
        <v>2623</v>
      </c>
      <c r="BW259" s="4"/>
      <c r="BX259" s="4"/>
      <c r="BY259" s="4"/>
      <c r="BZ259" s="4"/>
      <c r="CA259" s="4"/>
      <c r="CB259" s="4"/>
      <c r="CC259" s="4"/>
      <c r="CD259" s="1">
        <v>1</v>
      </c>
      <c r="CE259" s="1">
        <v>1</v>
      </c>
      <c r="CF259" s="18" t="s">
        <v>1804</v>
      </c>
      <c r="CG259" s="18" t="s">
        <v>23</v>
      </c>
      <c r="CH259" s="367">
        <v>45291</v>
      </c>
      <c r="CI259" s="275" t="s">
        <v>21</v>
      </c>
    </row>
    <row r="260" spans="1:87" ht="15" customHeight="1">
      <c r="A260" s="129">
        <v>258</v>
      </c>
      <c r="B260" s="164" t="s">
        <v>233</v>
      </c>
      <c r="C260" s="164" t="s">
        <v>233</v>
      </c>
      <c r="D260" s="164" t="s">
        <v>233</v>
      </c>
      <c r="E260" s="164" t="s">
        <v>233</v>
      </c>
      <c r="F260" s="164" t="s">
        <v>233</v>
      </c>
      <c r="G260" s="164" t="s">
        <v>233</v>
      </c>
      <c r="H260" s="164" t="s">
        <v>233</v>
      </c>
      <c r="I260" s="164" t="s">
        <v>233</v>
      </c>
      <c r="J260" s="164" t="s">
        <v>233</v>
      </c>
      <c r="K260" s="164" t="s">
        <v>233</v>
      </c>
      <c r="L260" s="164" t="s">
        <v>233</v>
      </c>
      <c r="M260" s="164" t="s">
        <v>233</v>
      </c>
      <c r="N260" s="164" t="s">
        <v>233</v>
      </c>
      <c r="O260" s="164" t="s">
        <v>233</v>
      </c>
      <c r="P260" s="164" t="s">
        <v>233</v>
      </c>
      <c r="Q260" s="164" t="s">
        <v>233</v>
      </c>
      <c r="R260" s="164" t="s">
        <v>233</v>
      </c>
      <c r="S260" s="164" t="s">
        <v>233</v>
      </c>
      <c r="T260" s="164" t="s">
        <v>233</v>
      </c>
      <c r="U260" s="250" t="s">
        <v>233</v>
      </c>
      <c r="V260" s="164" t="s">
        <v>233</v>
      </c>
      <c r="W260" s="164" t="s">
        <v>233</v>
      </c>
      <c r="X260" s="164" t="s">
        <v>233</v>
      </c>
      <c r="Y260" s="164" t="s">
        <v>233</v>
      </c>
      <c r="Z260" s="164" t="s">
        <v>233</v>
      </c>
      <c r="AA260" s="320" t="s">
        <v>233</v>
      </c>
      <c r="AB260" s="164" t="s">
        <v>233</v>
      </c>
      <c r="AC260" s="164" t="s">
        <v>233</v>
      </c>
      <c r="AD260" s="164" t="s">
        <v>233</v>
      </c>
      <c r="AE260" s="164" t="s">
        <v>233</v>
      </c>
      <c r="AF260" s="165" t="s">
        <v>233</v>
      </c>
      <c r="AG260" s="164" t="s">
        <v>233</v>
      </c>
      <c r="AH260" s="323" t="s">
        <v>233</v>
      </c>
      <c r="AI260" s="194" t="s">
        <v>233</v>
      </c>
      <c r="AJ260" s="194" t="s">
        <v>233</v>
      </c>
      <c r="AK260" s="165" t="s">
        <v>233</v>
      </c>
      <c r="AL260" s="165" t="s">
        <v>233</v>
      </c>
      <c r="AM260" s="238" t="s">
        <v>233</v>
      </c>
      <c r="AN260" s="164" t="s">
        <v>233</v>
      </c>
      <c r="AO260" s="164" t="s">
        <v>233</v>
      </c>
      <c r="AP260" s="223" t="s">
        <v>233</v>
      </c>
      <c r="AQ260" s="165" t="s">
        <v>233</v>
      </c>
      <c r="AR260" s="194" t="s">
        <v>233</v>
      </c>
      <c r="AS260" s="223" t="s">
        <v>233</v>
      </c>
      <c r="AT260" s="165" t="s">
        <v>233</v>
      </c>
      <c r="AU260" s="194" t="s">
        <v>233</v>
      </c>
      <c r="AV260" s="164" t="s">
        <v>233</v>
      </c>
      <c r="AW260" s="164" t="s">
        <v>233</v>
      </c>
      <c r="AX260" s="164" t="s">
        <v>233</v>
      </c>
      <c r="AY260" s="164" t="s">
        <v>233</v>
      </c>
      <c r="AZ260" s="164" t="s">
        <v>233</v>
      </c>
      <c r="BA260" s="164" t="s">
        <v>233</v>
      </c>
      <c r="BB260" s="164" t="s">
        <v>233</v>
      </c>
      <c r="BC260" s="164" t="s">
        <v>233</v>
      </c>
      <c r="BD260" s="164" t="s">
        <v>233</v>
      </c>
      <c r="BE260" s="164" t="s">
        <v>233</v>
      </c>
      <c r="BF260" s="164" t="s">
        <v>233</v>
      </c>
      <c r="BG260" s="164" t="s">
        <v>233</v>
      </c>
      <c r="BH260" s="164" t="s">
        <v>233</v>
      </c>
      <c r="BI260" s="164" t="s">
        <v>233</v>
      </c>
      <c r="BJ260" s="164" t="s">
        <v>233</v>
      </c>
      <c r="BK260" s="164" t="s">
        <v>233</v>
      </c>
      <c r="BL260" s="448" t="s">
        <v>233</v>
      </c>
      <c r="BM260" s="164" t="s">
        <v>233</v>
      </c>
      <c r="BN260" s="164" t="s">
        <v>233</v>
      </c>
      <c r="BO260" s="164" t="s">
        <v>233</v>
      </c>
      <c r="BP260" s="164" t="s">
        <v>233</v>
      </c>
      <c r="BQ260" s="164" t="s">
        <v>233</v>
      </c>
      <c r="BR260" s="164" t="s">
        <v>233</v>
      </c>
      <c r="BS260" s="164" t="s">
        <v>233</v>
      </c>
      <c r="BT260" s="164" t="s">
        <v>233</v>
      </c>
      <c r="BU260" s="164" t="s">
        <v>233</v>
      </c>
      <c r="BV260" s="223" t="s">
        <v>233</v>
      </c>
      <c r="BW260" s="164" t="s">
        <v>233</v>
      </c>
      <c r="BX260" s="164" t="s">
        <v>233</v>
      </c>
      <c r="BY260" s="164" t="s">
        <v>233</v>
      </c>
      <c r="BZ260" s="164" t="s">
        <v>233</v>
      </c>
      <c r="CA260" s="164" t="s">
        <v>233</v>
      </c>
      <c r="CB260" s="164" t="s">
        <v>233</v>
      </c>
      <c r="CC260" s="164" t="s">
        <v>233</v>
      </c>
      <c r="CD260" s="164" t="s">
        <v>233</v>
      </c>
      <c r="CE260" s="164" t="s">
        <v>233</v>
      </c>
      <c r="CF260" s="164" t="s">
        <v>233</v>
      </c>
      <c r="CG260" s="164" t="s">
        <v>233</v>
      </c>
      <c r="CH260" s="165" t="s">
        <v>233</v>
      </c>
      <c r="CI260" s="337" t="s">
        <v>233</v>
      </c>
    </row>
    <row r="261" spans="1:87" ht="15" customHeight="1">
      <c r="A261" s="129">
        <v>259</v>
      </c>
      <c r="B261" s="130" t="s">
        <v>2473</v>
      </c>
      <c r="C261" s="28" t="s">
        <v>2624</v>
      </c>
      <c r="D261" s="12">
        <v>2023</v>
      </c>
      <c r="E261" s="12">
        <v>92481</v>
      </c>
      <c r="F261" s="12" t="s">
        <v>404</v>
      </c>
      <c r="G261" s="12" t="s">
        <v>2625</v>
      </c>
      <c r="H261" s="17" t="s">
        <v>2626</v>
      </c>
      <c r="I261" s="99" t="s">
        <v>2172</v>
      </c>
      <c r="J261" s="7" t="s">
        <v>407</v>
      </c>
      <c r="K261" s="132" t="s">
        <v>60</v>
      </c>
      <c r="L261" s="100" t="s">
        <v>2627</v>
      </c>
      <c r="M261" s="12" t="s">
        <v>2628</v>
      </c>
      <c r="N261" s="91" t="s">
        <v>543</v>
      </c>
      <c r="O261" s="91">
        <v>2198</v>
      </c>
      <c r="P261" s="91" t="s">
        <v>61</v>
      </c>
      <c r="Q261" s="91">
        <v>57</v>
      </c>
      <c r="R261" s="92" t="s">
        <v>395</v>
      </c>
      <c r="S261" s="30">
        <v>1003586521</v>
      </c>
      <c r="T261" s="30">
        <v>2</v>
      </c>
      <c r="U261" s="249" t="s">
        <v>2629</v>
      </c>
      <c r="V261" s="30">
        <v>30</v>
      </c>
      <c r="W261" s="1" t="s">
        <v>62</v>
      </c>
      <c r="X261" s="1" t="s">
        <v>431</v>
      </c>
      <c r="Y261" s="30" t="s">
        <v>2630</v>
      </c>
      <c r="Z261" s="30">
        <v>3214916202</v>
      </c>
      <c r="AA261" s="181" t="s">
        <v>2631</v>
      </c>
      <c r="AB261" s="30" t="s">
        <v>411</v>
      </c>
      <c r="AC261" s="30" t="s">
        <v>412</v>
      </c>
      <c r="AD261" s="42" t="s">
        <v>2632</v>
      </c>
      <c r="AE261" s="42" t="s">
        <v>2633</v>
      </c>
      <c r="AF261" s="43">
        <v>45473</v>
      </c>
      <c r="AG261" s="4">
        <v>5</v>
      </c>
      <c r="AH261" s="200">
        <v>10950000</v>
      </c>
      <c r="AI261" s="208">
        <f>AH261/4</f>
        <v>2737500</v>
      </c>
      <c r="AJ261" s="208">
        <f>AI261/30</f>
        <v>91250</v>
      </c>
      <c r="AK261" s="70">
        <v>45155</v>
      </c>
      <c r="AL261" s="127">
        <v>45162</v>
      </c>
      <c r="AM261" s="127">
        <v>45277</v>
      </c>
      <c r="AN261" s="120">
        <v>4</v>
      </c>
      <c r="AO261" s="120">
        <v>120</v>
      </c>
      <c r="AP261" s="15">
        <v>519</v>
      </c>
      <c r="AQ261" s="121">
        <v>45131</v>
      </c>
      <c r="AR261" s="214">
        <v>10950000</v>
      </c>
      <c r="AS261" s="236">
        <v>760</v>
      </c>
      <c r="AT261" s="122">
        <v>45160</v>
      </c>
      <c r="AU261" s="214">
        <v>10950000</v>
      </c>
      <c r="AV261" s="123"/>
      <c r="AW261" s="123"/>
      <c r="AX261" s="123"/>
      <c r="AY261" s="124"/>
      <c r="AZ261" s="124"/>
      <c r="BA261" s="124"/>
      <c r="BB261" s="125"/>
      <c r="BC261" s="125"/>
      <c r="BD261" s="125"/>
      <c r="BE261" s="125"/>
      <c r="BF261" s="125"/>
      <c r="BG261" s="125"/>
      <c r="BH261" s="125"/>
      <c r="BI261" s="125"/>
      <c r="BJ261" s="125"/>
      <c r="BK261" s="125"/>
      <c r="BL261" s="451">
        <v>10950000</v>
      </c>
      <c r="BM261" s="123"/>
      <c r="BN261" s="126"/>
      <c r="BO261" s="49"/>
      <c r="BP261" s="49"/>
      <c r="BQ261" s="52" t="s">
        <v>15</v>
      </c>
      <c r="BR261" s="52" t="s">
        <v>15</v>
      </c>
      <c r="BS261" s="50"/>
      <c r="BT261" s="50"/>
      <c r="BU261" s="1" t="s">
        <v>1921</v>
      </c>
      <c r="BV261" s="46">
        <v>20236520007453</v>
      </c>
      <c r="BW261" s="4"/>
      <c r="BX261" s="4"/>
      <c r="BY261" s="4"/>
      <c r="BZ261" s="4"/>
      <c r="CA261" s="4"/>
      <c r="CB261" s="4"/>
      <c r="CC261" s="4"/>
      <c r="CD261" s="1">
        <v>1</v>
      </c>
      <c r="CE261" s="1">
        <v>1</v>
      </c>
      <c r="CF261" s="18" t="s">
        <v>1804</v>
      </c>
      <c r="CG261" s="18" t="s">
        <v>23</v>
      </c>
      <c r="CH261" s="367">
        <v>45283</v>
      </c>
      <c r="CI261" s="275" t="s">
        <v>21</v>
      </c>
    </row>
    <row r="262" spans="1:87" ht="15" customHeight="1">
      <c r="A262" s="129">
        <v>260</v>
      </c>
      <c r="B262" s="130" t="s">
        <v>2510</v>
      </c>
      <c r="C262" s="28" t="s">
        <v>2634</v>
      </c>
      <c r="D262" s="12">
        <v>2023</v>
      </c>
      <c r="E262" s="12"/>
      <c r="F262" s="12" t="s">
        <v>404</v>
      </c>
      <c r="G262" s="245" t="s">
        <v>2635</v>
      </c>
      <c r="H262" s="17" t="s">
        <v>2636</v>
      </c>
      <c r="I262" s="99" t="s">
        <v>2637</v>
      </c>
      <c r="J262" s="99" t="s">
        <v>2637</v>
      </c>
      <c r="K262" s="2" t="s">
        <v>1388</v>
      </c>
      <c r="L262" s="100" t="s">
        <v>325</v>
      </c>
      <c r="M262" s="12" t="s">
        <v>2638</v>
      </c>
      <c r="N262" s="91" t="s">
        <v>2033</v>
      </c>
      <c r="O262" s="91">
        <v>2186</v>
      </c>
      <c r="P262" s="91" t="s">
        <v>61</v>
      </c>
      <c r="Q262" s="91">
        <v>49</v>
      </c>
      <c r="R262" s="92" t="s">
        <v>1390</v>
      </c>
      <c r="S262" s="30">
        <v>901139946</v>
      </c>
      <c r="T262" s="30">
        <v>9</v>
      </c>
      <c r="U262" s="345" t="s">
        <v>2639</v>
      </c>
      <c r="V262" s="30" t="s">
        <v>325</v>
      </c>
      <c r="W262" s="1" t="s">
        <v>1392</v>
      </c>
      <c r="X262" s="30" t="s">
        <v>325</v>
      </c>
      <c r="Y262" s="30" t="s">
        <v>2640</v>
      </c>
      <c r="Z262" s="30"/>
      <c r="AA262" s="181" t="s">
        <v>2641</v>
      </c>
      <c r="AB262" s="30" t="s">
        <v>325</v>
      </c>
      <c r="AC262" s="30" t="s">
        <v>325</v>
      </c>
      <c r="AD262" s="42" t="s">
        <v>117</v>
      </c>
      <c r="AE262" s="42" t="s">
        <v>2642</v>
      </c>
      <c r="AF262" s="43">
        <v>45242</v>
      </c>
      <c r="AG262" s="4" t="s">
        <v>325</v>
      </c>
      <c r="AH262" s="200">
        <v>4983460033</v>
      </c>
      <c r="AI262" s="208">
        <f>AH262/8</f>
        <v>622932504.125</v>
      </c>
      <c r="AJ262" s="208">
        <f>AI262/30</f>
        <v>20764416.804166667</v>
      </c>
      <c r="AK262" s="70">
        <v>45155</v>
      </c>
      <c r="AL262" s="70">
        <v>45278</v>
      </c>
      <c r="AM262" s="127">
        <v>45521</v>
      </c>
      <c r="AN262" s="120" t="s">
        <v>2643</v>
      </c>
      <c r="AO262" s="120" t="s">
        <v>2644</v>
      </c>
      <c r="AP262" s="15">
        <v>460</v>
      </c>
      <c r="AQ262" s="121">
        <v>45085</v>
      </c>
      <c r="AR262" s="214">
        <v>4983460033</v>
      </c>
      <c r="AS262" s="237"/>
      <c r="AT262" s="128"/>
      <c r="AU262" s="215"/>
      <c r="AV262" s="123"/>
      <c r="AW262" s="123"/>
      <c r="AX262" s="123"/>
      <c r="AY262" s="124"/>
      <c r="AZ262" s="124"/>
      <c r="BA262" s="124"/>
      <c r="BB262" s="125"/>
      <c r="BC262" s="125"/>
      <c r="BD262" s="125"/>
      <c r="BE262" s="125"/>
      <c r="BF262" s="125"/>
      <c r="BG262" s="125"/>
      <c r="BH262" s="125"/>
      <c r="BI262" s="125"/>
      <c r="BJ262" s="125"/>
      <c r="BK262" s="125"/>
      <c r="BL262" s="451">
        <v>4983460033</v>
      </c>
      <c r="BM262" s="123"/>
      <c r="BN262" s="126"/>
      <c r="BO262" s="49"/>
      <c r="BP262" s="49"/>
      <c r="BQ262" s="52" t="s">
        <v>15</v>
      </c>
      <c r="BR262" s="52"/>
      <c r="BS262" s="50"/>
      <c r="BT262" s="50"/>
      <c r="BU262" s="103"/>
      <c r="BV262" s="234"/>
      <c r="BW262" s="4"/>
      <c r="BX262" s="4"/>
      <c r="BY262" s="4"/>
      <c r="BZ262" s="4"/>
      <c r="CA262" s="4"/>
      <c r="CB262" s="4"/>
      <c r="CC262" s="4"/>
      <c r="CD262" s="1">
        <v>1</v>
      </c>
      <c r="CE262" s="1">
        <v>15</v>
      </c>
      <c r="CF262" s="18" t="s">
        <v>1791</v>
      </c>
      <c r="CG262" s="18" t="s">
        <v>1804</v>
      </c>
      <c r="CH262" s="387">
        <v>45643</v>
      </c>
      <c r="CI262" s="275" t="s">
        <v>1791</v>
      </c>
    </row>
    <row r="263" spans="1:87" ht="15" customHeight="1">
      <c r="A263" s="129">
        <v>261</v>
      </c>
      <c r="B263" s="130" t="s">
        <v>1769</v>
      </c>
      <c r="C263" s="28" t="s">
        <v>2645</v>
      </c>
      <c r="D263" s="12">
        <v>2023</v>
      </c>
      <c r="E263" s="12">
        <v>92450</v>
      </c>
      <c r="F263" s="12" t="s">
        <v>404</v>
      </c>
      <c r="G263" s="12" t="s">
        <v>2646</v>
      </c>
      <c r="H263" s="17" t="s">
        <v>2159</v>
      </c>
      <c r="I263" s="99" t="s">
        <v>2647</v>
      </c>
      <c r="J263" s="99" t="s">
        <v>2647</v>
      </c>
      <c r="K263" s="2" t="s">
        <v>1388</v>
      </c>
      <c r="L263" s="100" t="s">
        <v>325</v>
      </c>
      <c r="M263" s="12" t="s">
        <v>2648</v>
      </c>
      <c r="N263" s="91" t="s">
        <v>2649</v>
      </c>
      <c r="O263" s="91">
        <v>2186</v>
      </c>
      <c r="P263" s="91" t="s">
        <v>61</v>
      </c>
      <c r="Q263" s="91">
        <v>49</v>
      </c>
      <c r="R263" s="92" t="s">
        <v>1390</v>
      </c>
      <c r="S263" s="30">
        <v>901114836</v>
      </c>
      <c r="T263" s="30">
        <v>9</v>
      </c>
      <c r="U263" s="345" t="s">
        <v>2650</v>
      </c>
      <c r="V263" s="30" t="s">
        <v>325</v>
      </c>
      <c r="W263" s="1" t="s">
        <v>1392</v>
      </c>
      <c r="X263" s="1" t="s">
        <v>325</v>
      </c>
      <c r="Y263" s="30" t="s">
        <v>2651</v>
      </c>
      <c r="Z263" s="30">
        <v>3102387911</v>
      </c>
      <c r="AA263" s="181" t="s">
        <v>2652</v>
      </c>
      <c r="AB263" s="30" t="s">
        <v>325</v>
      </c>
      <c r="AC263" s="30" t="s">
        <v>325</v>
      </c>
      <c r="AD263" s="42" t="s">
        <v>939</v>
      </c>
      <c r="AE263" s="42" t="s">
        <v>2653</v>
      </c>
      <c r="AF263" s="43">
        <v>45519</v>
      </c>
      <c r="AG263" s="4" t="s">
        <v>325</v>
      </c>
      <c r="AH263" s="200">
        <v>100000000</v>
      </c>
      <c r="AI263" s="208">
        <f>AH263/6</f>
        <v>16666666.666666666</v>
      </c>
      <c r="AJ263" s="208">
        <f>AI263/30</f>
        <v>555555.5555555555</v>
      </c>
      <c r="AK263" s="70">
        <v>45174</v>
      </c>
      <c r="AL263" s="70">
        <v>45188</v>
      </c>
      <c r="AM263" s="127">
        <v>45340</v>
      </c>
      <c r="AN263" s="120" t="s">
        <v>2654</v>
      </c>
      <c r="AO263" s="120" t="s">
        <v>2655</v>
      </c>
      <c r="AP263" s="15">
        <v>485</v>
      </c>
      <c r="AQ263" s="121">
        <v>45118</v>
      </c>
      <c r="AR263" s="214">
        <v>100000000</v>
      </c>
      <c r="AS263" s="237"/>
      <c r="AT263" s="128"/>
      <c r="AU263" s="215"/>
      <c r="AV263" s="123"/>
      <c r="AW263" s="123"/>
      <c r="AX263" s="123"/>
      <c r="AY263" s="124"/>
      <c r="AZ263" s="124"/>
      <c r="BA263" s="124"/>
      <c r="BB263" s="125"/>
      <c r="BC263" s="125"/>
      <c r="BD263" s="125"/>
      <c r="BE263" s="125"/>
      <c r="BF263" s="125"/>
      <c r="BG263" s="125"/>
      <c r="BH263" s="125"/>
      <c r="BI263" s="125"/>
      <c r="BJ263" s="125"/>
      <c r="BK263" s="125"/>
      <c r="BL263" s="451">
        <v>100000000</v>
      </c>
      <c r="BM263" s="123"/>
      <c r="BN263" s="126"/>
      <c r="BO263" s="49"/>
      <c r="BP263" s="49"/>
      <c r="BQ263" s="52" t="s">
        <v>15</v>
      </c>
      <c r="BR263" s="52" t="s">
        <v>15</v>
      </c>
      <c r="BS263" s="50"/>
      <c r="BT263" s="50"/>
      <c r="BU263" s="2" t="s">
        <v>2656</v>
      </c>
      <c r="BV263" s="225" t="s">
        <v>2657</v>
      </c>
      <c r="BW263" s="4"/>
      <c r="BX263" s="4"/>
      <c r="BY263" s="4"/>
      <c r="BZ263" s="4"/>
      <c r="CA263" s="4"/>
      <c r="CB263" s="4"/>
      <c r="CC263" s="4"/>
      <c r="CD263" s="1">
        <v>1</v>
      </c>
      <c r="CE263" s="1">
        <v>10</v>
      </c>
      <c r="CF263" s="18" t="s">
        <v>1804</v>
      </c>
      <c r="CG263" s="18" t="s">
        <v>1804</v>
      </c>
      <c r="CH263" s="391">
        <v>45412</v>
      </c>
      <c r="CI263" s="270" t="s">
        <v>2658</v>
      </c>
    </row>
    <row r="264" spans="1:87" ht="15" customHeight="1">
      <c r="A264" s="129">
        <v>262</v>
      </c>
      <c r="B264" s="132" t="s">
        <v>1923</v>
      </c>
      <c r="C264" s="28" t="s">
        <v>2659</v>
      </c>
      <c r="D264" s="12">
        <v>2023</v>
      </c>
      <c r="E264" s="12">
        <v>90427</v>
      </c>
      <c r="F264" s="12" t="s">
        <v>404</v>
      </c>
      <c r="G264" s="12" t="s">
        <v>2660</v>
      </c>
      <c r="H264" s="17" t="s">
        <v>2661</v>
      </c>
      <c r="I264" s="99" t="s">
        <v>245</v>
      </c>
      <c r="J264" s="7" t="s">
        <v>2662</v>
      </c>
      <c r="K264" s="2" t="s">
        <v>1388</v>
      </c>
      <c r="L264" s="100" t="s">
        <v>325</v>
      </c>
      <c r="M264" s="12" t="s">
        <v>2663</v>
      </c>
      <c r="N264" s="91" t="s">
        <v>2664</v>
      </c>
      <c r="O264" s="91">
        <v>2184</v>
      </c>
      <c r="P264" s="91" t="s">
        <v>61</v>
      </c>
      <c r="Q264" s="91">
        <v>48</v>
      </c>
      <c r="R264" s="92" t="s">
        <v>1390</v>
      </c>
      <c r="S264" s="30">
        <v>900915742</v>
      </c>
      <c r="T264" s="30">
        <v>9</v>
      </c>
      <c r="U264" s="249" t="s">
        <v>2665</v>
      </c>
      <c r="V264" s="30" t="s">
        <v>325</v>
      </c>
      <c r="W264" s="1" t="s">
        <v>1392</v>
      </c>
      <c r="X264" s="1" t="s">
        <v>325</v>
      </c>
      <c r="Y264" s="30" t="s">
        <v>2666</v>
      </c>
      <c r="Z264" s="30">
        <v>3015528883</v>
      </c>
      <c r="AA264" s="181" t="s">
        <v>2667</v>
      </c>
      <c r="AB264" s="30" t="s">
        <v>325</v>
      </c>
      <c r="AC264" s="30" t="s">
        <v>325</v>
      </c>
      <c r="AD264" s="42" t="s">
        <v>1089</v>
      </c>
      <c r="AE264" s="42" t="s">
        <v>2668</v>
      </c>
      <c r="AF264" s="43">
        <v>45976</v>
      </c>
      <c r="AG264" s="4" t="s">
        <v>325</v>
      </c>
      <c r="AH264" s="200">
        <v>43183008</v>
      </c>
      <c r="AI264" s="208">
        <f>AH264/2</f>
        <v>21591504</v>
      </c>
      <c r="AJ264" s="208">
        <f>AI264/30</f>
        <v>719716.8</v>
      </c>
      <c r="AK264" s="70">
        <v>45174</v>
      </c>
      <c r="AL264" s="127">
        <v>45219</v>
      </c>
      <c r="AM264" s="127">
        <v>45240</v>
      </c>
      <c r="AN264" s="120" t="s">
        <v>2669</v>
      </c>
      <c r="AO264" s="120" t="s">
        <v>2670</v>
      </c>
      <c r="AP264" s="15">
        <v>453</v>
      </c>
      <c r="AQ264" s="121">
        <v>45064</v>
      </c>
      <c r="AR264" s="214">
        <v>49963200</v>
      </c>
      <c r="AS264" s="236">
        <v>768</v>
      </c>
      <c r="AT264" s="122">
        <v>45184</v>
      </c>
      <c r="AU264" s="214">
        <v>43183008</v>
      </c>
      <c r="AV264" s="386">
        <v>2</v>
      </c>
      <c r="AW264" s="123" t="s">
        <v>2671</v>
      </c>
      <c r="AX264" s="302">
        <v>45383</v>
      </c>
      <c r="AY264" s="124"/>
      <c r="AZ264" s="124"/>
      <c r="BA264" s="124"/>
      <c r="BB264" s="125"/>
      <c r="BC264" s="125"/>
      <c r="BD264" s="125"/>
      <c r="BE264" s="125"/>
      <c r="BF264" s="125"/>
      <c r="BG264" s="125"/>
      <c r="BH264" s="125"/>
      <c r="BI264" s="125"/>
      <c r="BJ264" s="125"/>
      <c r="BK264" s="125"/>
      <c r="BL264" s="451">
        <v>43183008</v>
      </c>
      <c r="BM264" s="123"/>
      <c r="BN264" s="126"/>
      <c r="BO264" s="49"/>
      <c r="BP264" s="49"/>
      <c r="BQ264" s="52" t="s">
        <v>15</v>
      </c>
      <c r="BR264" s="52" t="s">
        <v>15</v>
      </c>
      <c r="BS264" s="50"/>
      <c r="BT264" s="50"/>
      <c r="BU264" s="2" t="s">
        <v>2672</v>
      </c>
      <c r="BV264" s="225" t="s">
        <v>2673</v>
      </c>
      <c r="BW264" s="4"/>
      <c r="BX264" s="4"/>
      <c r="BY264" s="4"/>
      <c r="BZ264" s="4"/>
      <c r="CA264" s="4"/>
      <c r="CB264" s="4"/>
      <c r="CC264" s="4"/>
      <c r="CD264" s="1">
        <v>1</v>
      </c>
      <c r="CE264" s="1">
        <v>2</v>
      </c>
      <c r="CF264" s="18" t="s">
        <v>1804</v>
      </c>
      <c r="CG264" s="18" t="s">
        <v>23</v>
      </c>
      <c r="CH264" s="122">
        <v>45383</v>
      </c>
      <c r="CI264" s="275" t="s">
        <v>1590</v>
      </c>
    </row>
    <row r="265" spans="1:87" ht="15" customHeight="1">
      <c r="A265" s="129">
        <v>263</v>
      </c>
      <c r="B265" s="132" t="s">
        <v>2120</v>
      </c>
      <c r="C265" s="28" t="s">
        <v>2674</v>
      </c>
      <c r="D265" s="12">
        <v>2023</v>
      </c>
      <c r="E265" s="12"/>
      <c r="F265" s="12" t="s">
        <v>404</v>
      </c>
      <c r="G265" s="12" t="s">
        <v>2675</v>
      </c>
      <c r="H265" s="17" t="s">
        <v>2676</v>
      </c>
      <c r="I265" s="99" t="s">
        <v>245</v>
      </c>
      <c r="J265" s="99" t="s">
        <v>245</v>
      </c>
      <c r="K265" s="2" t="s">
        <v>1388</v>
      </c>
      <c r="L265" s="100" t="s">
        <v>325</v>
      </c>
      <c r="M265" s="12" t="s">
        <v>2677</v>
      </c>
      <c r="N265" s="91" t="s">
        <v>1855</v>
      </c>
      <c r="O265" s="91">
        <v>2204</v>
      </c>
      <c r="P265" s="91" t="s">
        <v>61</v>
      </c>
      <c r="Q265" s="91">
        <v>24</v>
      </c>
      <c r="R265" s="92" t="s">
        <v>1390</v>
      </c>
      <c r="S265" s="30">
        <v>830104527</v>
      </c>
      <c r="T265" s="30">
        <v>8</v>
      </c>
      <c r="U265" s="249" t="s">
        <v>2678</v>
      </c>
      <c r="V265" s="30" t="s">
        <v>325</v>
      </c>
      <c r="W265" s="1" t="s">
        <v>1392</v>
      </c>
      <c r="X265" s="1" t="s">
        <v>325</v>
      </c>
      <c r="Y265" s="30" t="s">
        <v>2679</v>
      </c>
      <c r="Z265" s="30">
        <v>79434790</v>
      </c>
      <c r="AA265" s="181" t="s">
        <v>2680</v>
      </c>
      <c r="AB265" s="30" t="s">
        <v>325</v>
      </c>
      <c r="AC265" s="30" t="s">
        <v>325</v>
      </c>
      <c r="AD265" s="42" t="s">
        <v>939</v>
      </c>
      <c r="AE265" s="42" t="s">
        <v>2681</v>
      </c>
      <c r="AF265" s="43">
        <v>46372</v>
      </c>
      <c r="AG265" s="4" t="s">
        <v>325</v>
      </c>
      <c r="AH265" s="200">
        <v>32349815</v>
      </c>
      <c r="AI265" s="208">
        <f>AH265/3</f>
        <v>10783271.666666666</v>
      </c>
      <c r="AJ265" s="208">
        <f>AI265/30</f>
        <v>359442.38888888888</v>
      </c>
      <c r="AK265" s="70">
        <v>45174</v>
      </c>
      <c r="AL265" s="70">
        <v>45204</v>
      </c>
      <c r="AM265" s="127">
        <v>45272</v>
      </c>
      <c r="AN265" s="120" t="s">
        <v>2682</v>
      </c>
      <c r="AO265" s="120" t="s">
        <v>2683</v>
      </c>
      <c r="AP265" s="15">
        <v>469</v>
      </c>
      <c r="AQ265" s="128"/>
      <c r="AR265" s="215"/>
      <c r="AS265" s="15">
        <v>771</v>
      </c>
      <c r="AT265" s="121">
        <v>45187</v>
      </c>
      <c r="AU265" s="208">
        <v>32349815</v>
      </c>
      <c r="AV265" s="123"/>
      <c r="AW265" s="123"/>
      <c r="AX265" s="123"/>
      <c r="AY265" s="124"/>
      <c r="AZ265" s="124"/>
      <c r="BA265" s="124"/>
      <c r="BB265" s="125"/>
      <c r="BC265" s="125"/>
      <c r="BD265" s="125"/>
      <c r="BE265" s="125"/>
      <c r="BF265" s="125"/>
      <c r="BG265" s="125"/>
      <c r="BH265" s="125"/>
      <c r="BI265" s="125"/>
      <c r="BJ265" s="125"/>
      <c r="BK265" s="125"/>
      <c r="BL265" s="451">
        <v>32349815</v>
      </c>
      <c r="BM265" s="123"/>
      <c r="BN265" s="126"/>
      <c r="BO265" s="49"/>
      <c r="BP265" s="49"/>
      <c r="BQ265" s="52" t="s">
        <v>15</v>
      </c>
      <c r="BR265" s="52" t="s">
        <v>15</v>
      </c>
      <c r="BS265" s="50"/>
      <c r="BT265" s="50"/>
      <c r="BU265" s="1" t="s">
        <v>2684</v>
      </c>
      <c r="BV265" s="46" t="s">
        <v>2685</v>
      </c>
      <c r="BW265" s="4"/>
      <c r="BX265" s="4"/>
      <c r="BY265" s="4"/>
      <c r="BZ265" s="4"/>
      <c r="CA265" s="4"/>
      <c r="CB265" s="4"/>
      <c r="CC265" s="4"/>
      <c r="CD265" s="1">
        <v>1</v>
      </c>
      <c r="CE265" s="1">
        <v>3</v>
      </c>
      <c r="CF265" s="18" t="s">
        <v>1804</v>
      </c>
      <c r="CG265" s="18" t="s">
        <v>23</v>
      </c>
      <c r="CH265" s="127">
        <v>45383</v>
      </c>
      <c r="CI265" s="275" t="s">
        <v>2686</v>
      </c>
    </row>
    <row r="266" spans="1:87" ht="15" customHeight="1">
      <c r="A266" s="129">
        <v>264</v>
      </c>
      <c r="B266" s="132" t="s">
        <v>2687</v>
      </c>
      <c r="C266" s="28" t="s">
        <v>2688</v>
      </c>
      <c r="D266" s="12">
        <v>2023</v>
      </c>
      <c r="E266" s="12">
        <v>93954</v>
      </c>
      <c r="F266" s="12" t="s">
        <v>404</v>
      </c>
      <c r="G266" s="12" t="s">
        <v>2689</v>
      </c>
      <c r="H266" s="17" t="s">
        <v>2690</v>
      </c>
      <c r="I266" s="99" t="s">
        <v>2172</v>
      </c>
      <c r="J266" s="7" t="s">
        <v>407</v>
      </c>
      <c r="K266" s="99" t="s">
        <v>60</v>
      </c>
      <c r="L266" s="100" t="s">
        <v>1007</v>
      </c>
      <c r="M266" s="12" t="s">
        <v>2691</v>
      </c>
      <c r="N266" s="91" t="s">
        <v>1757</v>
      </c>
      <c r="O266" s="91">
        <v>2189</v>
      </c>
      <c r="P266" s="91" t="s">
        <v>61</v>
      </c>
      <c r="Q266" s="91">
        <v>57</v>
      </c>
      <c r="R266" s="92" t="s">
        <v>395</v>
      </c>
      <c r="S266" s="30">
        <v>53073989</v>
      </c>
      <c r="T266" s="30">
        <v>4</v>
      </c>
      <c r="U266" s="249" t="s">
        <v>2692</v>
      </c>
      <c r="V266" s="30">
        <v>39</v>
      </c>
      <c r="W266" s="1" t="s">
        <v>62</v>
      </c>
      <c r="X266" s="1" t="s">
        <v>396</v>
      </c>
      <c r="Y266" s="30" t="s">
        <v>2693</v>
      </c>
      <c r="Z266" s="30">
        <v>3107262844</v>
      </c>
      <c r="AA266" s="313" t="s">
        <v>2694</v>
      </c>
      <c r="AB266" s="30" t="s">
        <v>398</v>
      </c>
      <c r="AC266" s="30" t="s">
        <v>433</v>
      </c>
      <c r="AD266" s="42" t="s">
        <v>1233</v>
      </c>
      <c r="AE266" s="42" t="s">
        <v>2695</v>
      </c>
      <c r="AF266" s="43">
        <v>45358</v>
      </c>
      <c r="AG266" s="4">
        <v>5</v>
      </c>
      <c r="AH266" s="200">
        <v>8755000</v>
      </c>
      <c r="AI266" s="208">
        <f t="shared" ref="AI266:AI296" si="31">+AJ266*30</f>
        <v>2477830.1886792453</v>
      </c>
      <c r="AJ266" s="208">
        <f t="shared" ref="AJ266:AJ275" si="32">+AH266/AO266</f>
        <v>82594.339622641506</v>
      </c>
      <c r="AK266" s="70">
        <v>45183</v>
      </c>
      <c r="AL266" s="127">
        <v>45191</v>
      </c>
      <c r="AM266" s="127">
        <v>45291</v>
      </c>
      <c r="AN266" s="120" t="s">
        <v>2696</v>
      </c>
      <c r="AO266" s="120" t="s">
        <v>2697</v>
      </c>
      <c r="AP266" s="15">
        <v>557</v>
      </c>
      <c r="AQ266" s="121">
        <v>45177</v>
      </c>
      <c r="AR266" s="214">
        <v>30600000</v>
      </c>
      <c r="AS266" s="236">
        <v>779</v>
      </c>
      <c r="AT266" s="122">
        <v>45188</v>
      </c>
      <c r="AU266" s="214">
        <v>8755000</v>
      </c>
      <c r="AV266" s="123"/>
      <c r="AW266" s="123"/>
      <c r="AX266" s="123"/>
      <c r="AY266" s="124"/>
      <c r="AZ266" s="124"/>
      <c r="BA266" s="124"/>
      <c r="BB266" s="125"/>
      <c r="BC266" s="125"/>
      <c r="BD266" s="125"/>
      <c r="BE266" s="125"/>
      <c r="BF266" s="125"/>
      <c r="BG266" s="125"/>
      <c r="BH266" s="125"/>
      <c r="BI266" s="125"/>
      <c r="BJ266" s="125"/>
      <c r="BK266" s="125"/>
      <c r="BL266" s="451">
        <v>8755000</v>
      </c>
      <c r="BM266" s="123"/>
      <c r="BN266" s="126"/>
      <c r="BO266" s="49"/>
      <c r="BP266" s="49"/>
      <c r="BQ266" s="52" t="s">
        <v>15</v>
      </c>
      <c r="BR266" s="52" t="s">
        <v>15</v>
      </c>
      <c r="BS266" s="50"/>
      <c r="BT266" s="50"/>
      <c r="BU266" s="2" t="s">
        <v>2698</v>
      </c>
      <c r="BV266" s="225">
        <v>20236520008993</v>
      </c>
      <c r="BW266" s="4"/>
      <c r="BX266" s="4"/>
      <c r="BY266" s="4"/>
      <c r="BZ266" s="4"/>
      <c r="CA266" s="4"/>
      <c r="CB266" s="4"/>
      <c r="CC266" s="4"/>
      <c r="CD266" s="1">
        <v>1</v>
      </c>
      <c r="CE266" s="1">
        <v>1</v>
      </c>
      <c r="CF266" s="18" t="s">
        <v>1804</v>
      </c>
      <c r="CG266" s="18" t="s">
        <v>23</v>
      </c>
      <c r="CH266" s="367">
        <v>45291</v>
      </c>
      <c r="CI266" s="275" t="s">
        <v>2082</v>
      </c>
    </row>
    <row r="267" spans="1:87" ht="15" customHeight="1">
      <c r="A267" s="129">
        <v>265</v>
      </c>
      <c r="B267" s="132" t="s">
        <v>1966</v>
      </c>
      <c r="C267" s="28" t="s">
        <v>2699</v>
      </c>
      <c r="D267" s="12">
        <v>2023</v>
      </c>
      <c r="E267" s="12">
        <v>93968</v>
      </c>
      <c r="F267" s="12" t="s">
        <v>404</v>
      </c>
      <c r="G267" s="12" t="s">
        <v>2700</v>
      </c>
      <c r="H267" s="17" t="s">
        <v>2701</v>
      </c>
      <c r="I267" s="99" t="s">
        <v>2172</v>
      </c>
      <c r="J267" s="7" t="s">
        <v>407</v>
      </c>
      <c r="K267" s="99" t="s">
        <v>60</v>
      </c>
      <c r="L267" s="100" t="s">
        <v>1613</v>
      </c>
      <c r="M267" s="12" t="s">
        <v>2702</v>
      </c>
      <c r="N267" s="91" t="s">
        <v>543</v>
      </c>
      <c r="O267" s="91">
        <v>2198</v>
      </c>
      <c r="P267" s="91" t="s">
        <v>61</v>
      </c>
      <c r="Q267" s="91">
        <v>57</v>
      </c>
      <c r="R267" s="92" t="s">
        <v>395</v>
      </c>
      <c r="S267" s="30">
        <v>1023930182</v>
      </c>
      <c r="T267" s="30">
        <v>7</v>
      </c>
      <c r="U267" s="249" t="s">
        <v>1380</v>
      </c>
      <c r="V267" s="7">
        <v>28</v>
      </c>
      <c r="W267" s="2" t="s">
        <v>62</v>
      </c>
      <c r="X267" s="2" t="s">
        <v>396</v>
      </c>
      <c r="Y267" s="7" t="s">
        <v>2703</v>
      </c>
      <c r="Z267" s="7">
        <v>3209669818</v>
      </c>
      <c r="AA267" s="279"/>
      <c r="AB267" s="7" t="s">
        <v>411</v>
      </c>
      <c r="AC267" s="7" t="s">
        <v>562</v>
      </c>
      <c r="AD267" s="42" t="s">
        <v>2704</v>
      </c>
      <c r="AE267" s="42" t="s">
        <v>2705</v>
      </c>
      <c r="AF267" s="43">
        <v>45573</v>
      </c>
      <c r="AG267" s="4">
        <v>1</v>
      </c>
      <c r="AH267" s="200">
        <v>9670734</v>
      </c>
      <c r="AI267" s="208">
        <f t="shared" si="31"/>
        <v>2737000.1886792453</v>
      </c>
      <c r="AJ267" s="208">
        <f t="shared" si="32"/>
        <v>91233.339622641506</v>
      </c>
      <c r="AK267" s="70">
        <v>45183</v>
      </c>
      <c r="AL267" s="127">
        <v>45190</v>
      </c>
      <c r="AM267" s="127">
        <v>45291</v>
      </c>
      <c r="AN267" s="120" t="s">
        <v>2696</v>
      </c>
      <c r="AO267" s="120" t="s">
        <v>2706</v>
      </c>
      <c r="AP267" s="15">
        <v>562</v>
      </c>
      <c r="AQ267" s="121">
        <v>45177</v>
      </c>
      <c r="AR267" s="214">
        <v>21896000</v>
      </c>
      <c r="AS267" s="236">
        <v>772</v>
      </c>
      <c r="AT267" s="122">
        <v>45188</v>
      </c>
      <c r="AU267" s="214">
        <v>9670734</v>
      </c>
      <c r="AV267" s="123"/>
      <c r="AW267" s="123"/>
      <c r="AX267" s="123"/>
      <c r="AY267" s="124"/>
      <c r="AZ267" s="124"/>
      <c r="BA267" s="124"/>
      <c r="BB267" s="125"/>
      <c r="BC267" s="303"/>
      <c r="BD267" s="125"/>
      <c r="BE267" s="125"/>
      <c r="BF267" s="125"/>
      <c r="BG267" s="125"/>
      <c r="BH267" s="125"/>
      <c r="BI267" s="125"/>
      <c r="BJ267" s="125"/>
      <c r="BK267" s="125"/>
      <c r="BL267" s="451">
        <v>9670734</v>
      </c>
      <c r="BM267" s="123"/>
      <c r="BN267" s="126"/>
      <c r="BO267" s="49"/>
      <c r="BP267" s="49"/>
      <c r="BQ267" s="52" t="s">
        <v>15</v>
      </c>
      <c r="BR267" s="52" t="s">
        <v>15</v>
      </c>
      <c r="BS267" s="50"/>
      <c r="BT267" s="50"/>
      <c r="BU267" s="2" t="s">
        <v>2609</v>
      </c>
      <c r="BV267" s="225">
        <v>20236520009013</v>
      </c>
      <c r="BW267" s="4"/>
      <c r="BX267" s="4"/>
      <c r="BY267" s="4"/>
      <c r="BZ267" s="4"/>
      <c r="CA267" s="4"/>
      <c r="CB267" s="4"/>
      <c r="CC267" s="4"/>
      <c r="CD267" s="1">
        <v>1</v>
      </c>
      <c r="CE267" s="1">
        <v>1</v>
      </c>
      <c r="CF267" s="18" t="s">
        <v>1804</v>
      </c>
      <c r="CG267" s="18" t="s">
        <v>23</v>
      </c>
      <c r="CH267" s="367">
        <v>45297</v>
      </c>
      <c r="CI267" s="275" t="s">
        <v>2082</v>
      </c>
    </row>
    <row r="268" spans="1:87" ht="15" customHeight="1">
      <c r="A268" s="298">
        <v>266</v>
      </c>
      <c r="B268" s="132" t="s">
        <v>1887</v>
      </c>
      <c r="C268" s="28" t="s">
        <v>2707</v>
      </c>
      <c r="D268" s="12">
        <v>2023</v>
      </c>
      <c r="E268" s="12">
        <v>93999</v>
      </c>
      <c r="F268" s="12" t="s">
        <v>404</v>
      </c>
      <c r="G268" s="12" t="s">
        <v>2708</v>
      </c>
      <c r="H268" s="17" t="s">
        <v>2709</v>
      </c>
      <c r="I268" s="99" t="s">
        <v>2172</v>
      </c>
      <c r="J268" s="7" t="s">
        <v>407</v>
      </c>
      <c r="K268" s="99" t="s">
        <v>60</v>
      </c>
      <c r="L268" s="100" t="s">
        <v>1159</v>
      </c>
      <c r="M268" s="12" t="s">
        <v>2710</v>
      </c>
      <c r="N268" s="91" t="s">
        <v>2711</v>
      </c>
      <c r="O268" s="91">
        <v>2189</v>
      </c>
      <c r="P268" s="91" t="s">
        <v>61</v>
      </c>
      <c r="Q268" s="91">
        <v>57</v>
      </c>
      <c r="R268" s="92" t="s">
        <v>395</v>
      </c>
      <c r="S268" s="30">
        <v>1030565208</v>
      </c>
      <c r="T268" s="30">
        <v>1</v>
      </c>
      <c r="U268" s="249" t="s">
        <v>2712</v>
      </c>
      <c r="V268" s="30">
        <v>33</v>
      </c>
      <c r="W268" s="1" t="s">
        <v>62</v>
      </c>
      <c r="X268" s="1" t="s">
        <v>396</v>
      </c>
      <c r="Y268" s="30" t="s">
        <v>1333</v>
      </c>
      <c r="Z268" s="30">
        <v>5972686</v>
      </c>
      <c r="AA268" s="181" t="s">
        <v>1334</v>
      </c>
      <c r="AB268" s="30" t="s">
        <v>398</v>
      </c>
      <c r="AC268" s="30" t="s">
        <v>412</v>
      </c>
      <c r="AD268" s="42" t="s">
        <v>1705</v>
      </c>
      <c r="AE268" s="42" t="s">
        <v>2713</v>
      </c>
      <c r="AF268" s="43">
        <v>45473</v>
      </c>
      <c r="AG268" s="4">
        <v>1</v>
      </c>
      <c r="AH268" s="200">
        <v>8755000</v>
      </c>
      <c r="AI268" s="208">
        <f t="shared" si="31"/>
        <v>2550000</v>
      </c>
      <c r="AJ268" s="208">
        <f t="shared" si="32"/>
        <v>85000</v>
      </c>
      <c r="AK268" s="70">
        <v>45187</v>
      </c>
      <c r="AL268" s="127">
        <v>45190</v>
      </c>
      <c r="AM268" s="127">
        <v>45291</v>
      </c>
      <c r="AN268" s="120" t="s">
        <v>2714</v>
      </c>
      <c r="AO268" s="120" t="s">
        <v>2715</v>
      </c>
      <c r="AP268" s="15">
        <v>565</v>
      </c>
      <c r="AQ268" s="121">
        <v>45181</v>
      </c>
      <c r="AR268" s="214">
        <v>10200000</v>
      </c>
      <c r="AS268" s="236">
        <v>775</v>
      </c>
      <c r="AT268" s="122">
        <v>45188</v>
      </c>
      <c r="AU268" s="214">
        <v>8670000</v>
      </c>
      <c r="AV268" s="123">
        <v>1</v>
      </c>
      <c r="AW268" s="123">
        <v>10</v>
      </c>
      <c r="AX268" s="302">
        <v>45301</v>
      </c>
      <c r="AY268" s="124"/>
      <c r="AZ268" s="124"/>
      <c r="BA268" s="124"/>
      <c r="BB268" s="125">
        <v>1</v>
      </c>
      <c r="BC268" s="303">
        <v>850000</v>
      </c>
      <c r="BD268" s="304">
        <v>45289</v>
      </c>
      <c r="BE268" s="125"/>
      <c r="BF268" s="125"/>
      <c r="BG268" s="125"/>
      <c r="BH268" s="125"/>
      <c r="BI268" s="125"/>
      <c r="BJ268" s="125"/>
      <c r="BK268" s="125"/>
      <c r="BL268" s="451">
        <v>8755000</v>
      </c>
      <c r="BM268" s="123"/>
      <c r="BN268" s="126"/>
      <c r="BO268" s="49"/>
      <c r="BP268" s="49"/>
      <c r="BQ268" s="52" t="s">
        <v>15</v>
      </c>
      <c r="BR268" s="52" t="s">
        <v>15</v>
      </c>
      <c r="BS268" s="50"/>
      <c r="BT268" s="50"/>
      <c r="BU268" s="2" t="s">
        <v>1921</v>
      </c>
      <c r="BV268" s="225">
        <v>20236520008853</v>
      </c>
      <c r="BW268" s="4"/>
      <c r="BX268" s="4"/>
      <c r="BY268" s="4"/>
      <c r="BZ268" s="4"/>
      <c r="CA268" s="4"/>
      <c r="CB268" s="4"/>
      <c r="CC268" s="4"/>
      <c r="CD268" s="1">
        <v>1</v>
      </c>
      <c r="CE268" s="1">
        <v>1</v>
      </c>
      <c r="CF268" s="18" t="s">
        <v>1804</v>
      </c>
      <c r="CG268" s="18" t="s">
        <v>23</v>
      </c>
      <c r="CH268" s="343">
        <f>AX268</f>
        <v>45301</v>
      </c>
      <c r="CI268" s="275" t="s">
        <v>1590</v>
      </c>
    </row>
    <row r="269" spans="1:87" ht="15" customHeight="1">
      <c r="A269" s="298">
        <v>267</v>
      </c>
      <c r="B269" s="132" t="s">
        <v>1887</v>
      </c>
      <c r="C269" s="28" t="s">
        <v>2716</v>
      </c>
      <c r="D269" s="12">
        <v>2023</v>
      </c>
      <c r="E269" s="12">
        <v>94003</v>
      </c>
      <c r="F269" s="12" t="s">
        <v>404</v>
      </c>
      <c r="G269" s="12" t="s">
        <v>2717</v>
      </c>
      <c r="H269" s="17" t="s">
        <v>2718</v>
      </c>
      <c r="I269" s="99" t="s">
        <v>2172</v>
      </c>
      <c r="J269" s="132" t="s">
        <v>392</v>
      </c>
      <c r="K269" s="132" t="s">
        <v>60</v>
      </c>
      <c r="L269" s="100" t="s">
        <v>1392</v>
      </c>
      <c r="M269" s="12" t="s">
        <v>2266</v>
      </c>
      <c r="N269" s="91" t="s">
        <v>2711</v>
      </c>
      <c r="O269" s="91">
        <v>2189</v>
      </c>
      <c r="P269" s="91" t="s">
        <v>61</v>
      </c>
      <c r="Q269" s="91">
        <v>57</v>
      </c>
      <c r="R269" s="92" t="s">
        <v>395</v>
      </c>
      <c r="S269" s="30">
        <v>1023945133</v>
      </c>
      <c r="T269" s="30">
        <v>1</v>
      </c>
      <c r="U269" s="249" t="s">
        <v>2719</v>
      </c>
      <c r="V269" s="30">
        <v>27</v>
      </c>
      <c r="W269" s="1" t="s">
        <v>62</v>
      </c>
      <c r="X269" s="1" t="s">
        <v>396</v>
      </c>
      <c r="Y269" s="30" t="s">
        <v>1038</v>
      </c>
      <c r="Z269" s="30">
        <v>3133397368</v>
      </c>
      <c r="AA269" s="181" t="s">
        <v>276</v>
      </c>
      <c r="AB269" s="30" t="s">
        <v>518</v>
      </c>
      <c r="AC269" s="30" t="s">
        <v>399</v>
      </c>
      <c r="AD269" s="42" t="s">
        <v>2358</v>
      </c>
      <c r="AE269" s="42" t="s">
        <v>2720</v>
      </c>
      <c r="AF269" s="43">
        <v>45473</v>
      </c>
      <c r="AG269" s="4">
        <v>1</v>
      </c>
      <c r="AH269" s="200">
        <v>16626000</v>
      </c>
      <c r="AI269" s="208">
        <f t="shared" si="31"/>
        <v>4890000</v>
      </c>
      <c r="AJ269" s="208">
        <f t="shared" si="32"/>
        <v>163000</v>
      </c>
      <c r="AK269" s="70">
        <v>45187</v>
      </c>
      <c r="AL269" s="127">
        <v>45190</v>
      </c>
      <c r="AM269" s="127">
        <v>45291</v>
      </c>
      <c r="AN269" s="120" t="s">
        <v>2721</v>
      </c>
      <c r="AO269" s="120" t="s">
        <v>2722</v>
      </c>
      <c r="AP269" s="15">
        <v>560</v>
      </c>
      <c r="AQ269" s="121">
        <v>45177</v>
      </c>
      <c r="AR269" s="214">
        <v>19560000</v>
      </c>
      <c r="AS269" s="236">
        <v>773</v>
      </c>
      <c r="AT269" s="122">
        <v>45188</v>
      </c>
      <c r="AU269" s="214">
        <v>16626000</v>
      </c>
      <c r="AV269" s="123">
        <v>1</v>
      </c>
      <c r="AW269" s="123">
        <v>50</v>
      </c>
      <c r="AX269" s="302">
        <v>45342</v>
      </c>
      <c r="AY269" s="124"/>
      <c r="AZ269" s="124"/>
      <c r="BA269" s="124"/>
      <c r="BB269" s="125">
        <v>1</v>
      </c>
      <c r="BC269" s="303">
        <v>8150000</v>
      </c>
      <c r="BD269" s="304">
        <v>45289</v>
      </c>
      <c r="BE269" s="125"/>
      <c r="BF269" s="125"/>
      <c r="BG269" s="125"/>
      <c r="BH269" s="125"/>
      <c r="BI269" s="125"/>
      <c r="BJ269" s="125"/>
      <c r="BK269" s="125"/>
      <c r="BL269" s="451">
        <v>16626000</v>
      </c>
      <c r="BM269" s="123"/>
      <c r="BN269" s="126"/>
      <c r="BO269" s="49"/>
      <c r="BP269" s="49"/>
      <c r="BQ269" s="52" t="s">
        <v>15</v>
      </c>
      <c r="BR269" s="52" t="s">
        <v>15</v>
      </c>
      <c r="BS269" s="50"/>
      <c r="BT269" s="50"/>
      <c r="BU269" s="2" t="s">
        <v>2723</v>
      </c>
      <c r="BV269" s="225">
        <v>20236520008863</v>
      </c>
      <c r="BW269" s="4"/>
      <c r="BX269" s="4"/>
      <c r="BY269" s="4"/>
      <c r="BZ269" s="4"/>
      <c r="CA269" s="4"/>
      <c r="CB269" s="4"/>
      <c r="CC269" s="4"/>
      <c r="CD269" s="1">
        <v>1</v>
      </c>
      <c r="CE269" s="1">
        <v>1</v>
      </c>
      <c r="CF269" s="18" t="s">
        <v>1804</v>
      </c>
      <c r="CG269" s="18" t="s">
        <v>23</v>
      </c>
      <c r="CH269" s="343">
        <f>AX269</f>
        <v>45342</v>
      </c>
      <c r="CI269" s="275" t="s">
        <v>1590</v>
      </c>
    </row>
    <row r="270" spans="1:87" ht="15" customHeight="1">
      <c r="A270" s="129">
        <v>268</v>
      </c>
      <c r="B270" s="132" t="s">
        <v>1730</v>
      </c>
      <c r="C270" s="28" t="s">
        <v>2724</v>
      </c>
      <c r="D270" s="12">
        <v>2023</v>
      </c>
      <c r="E270" s="12">
        <v>93966</v>
      </c>
      <c r="F270" s="12" t="s">
        <v>404</v>
      </c>
      <c r="G270" s="12" t="s">
        <v>2725</v>
      </c>
      <c r="H270" s="17" t="s">
        <v>2726</v>
      </c>
      <c r="I270" s="99" t="s">
        <v>2172</v>
      </c>
      <c r="J270" s="132" t="s">
        <v>392</v>
      </c>
      <c r="K270" s="132" t="s">
        <v>60</v>
      </c>
      <c r="L270" s="100" t="s">
        <v>1537</v>
      </c>
      <c r="M270" s="12" t="s">
        <v>2727</v>
      </c>
      <c r="N270" s="91" t="s">
        <v>320</v>
      </c>
      <c r="O270" s="91">
        <v>2198</v>
      </c>
      <c r="P270" s="91" t="s">
        <v>61</v>
      </c>
      <c r="Q270" s="91">
        <v>57</v>
      </c>
      <c r="R270" s="92" t="s">
        <v>395</v>
      </c>
      <c r="S270" s="30">
        <v>80871795</v>
      </c>
      <c r="T270" s="30">
        <v>4</v>
      </c>
      <c r="U270" s="249" t="s">
        <v>2728</v>
      </c>
      <c r="V270" s="30">
        <v>39</v>
      </c>
      <c r="W270" s="1" t="s">
        <v>62</v>
      </c>
      <c r="X270" s="1" t="s">
        <v>431</v>
      </c>
      <c r="Y270" s="30" t="s">
        <v>108</v>
      </c>
      <c r="Z270" s="30">
        <v>3105652256</v>
      </c>
      <c r="AA270" s="181" t="s">
        <v>2729</v>
      </c>
      <c r="AB270" s="30" t="s">
        <v>398</v>
      </c>
      <c r="AC270" s="30" t="s">
        <v>433</v>
      </c>
      <c r="AD270" s="42" t="s">
        <v>1233</v>
      </c>
      <c r="AE270" s="42" t="s">
        <v>2730</v>
      </c>
      <c r="AF270" s="43">
        <v>45473</v>
      </c>
      <c r="AG270" s="4">
        <v>1</v>
      </c>
      <c r="AH270" s="200">
        <v>24062000</v>
      </c>
      <c r="AI270" s="208">
        <f t="shared" si="31"/>
        <v>6810000</v>
      </c>
      <c r="AJ270" s="208">
        <f t="shared" si="32"/>
        <v>227000</v>
      </c>
      <c r="AK270" s="70">
        <v>45183</v>
      </c>
      <c r="AL270" s="127">
        <v>45190</v>
      </c>
      <c r="AM270" s="127">
        <v>45291</v>
      </c>
      <c r="AN270" s="120" t="s">
        <v>2696</v>
      </c>
      <c r="AO270" s="120" t="s">
        <v>2706</v>
      </c>
      <c r="AP270" s="15">
        <v>564</v>
      </c>
      <c r="AQ270" s="121">
        <v>45181</v>
      </c>
      <c r="AR270" s="214">
        <v>27240000</v>
      </c>
      <c r="AS270" s="236">
        <v>778</v>
      </c>
      <c r="AT270" s="122">
        <v>45188</v>
      </c>
      <c r="AU270" s="214">
        <v>24062000</v>
      </c>
      <c r="AV270" s="123"/>
      <c r="AW270" s="123"/>
      <c r="AX270" s="123"/>
      <c r="AY270" s="124"/>
      <c r="AZ270" s="124"/>
      <c r="BA270" s="124"/>
      <c r="BB270" s="125"/>
      <c r="BC270" s="125"/>
      <c r="BD270" s="125"/>
      <c r="BE270" s="125"/>
      <c r="BF270" s="125"/>
      <c r="BG270" s="125"/>
      <c r="BH270" s="125"/>
      <c r="BI270" s="125"/>
      <c r="BJ270" s="125"/>
      <c r="BK270" s="125"/>
      <c r="BL270" s="451">
        <v>24062000</v>
      </c>
      <c r="BM270" s="123"/>
      <c r="BN270" s="126"/>
      <c r="BO270" s="49"/>
      <c r="BP270" s="49"/>
      <c r="BQ270" s="52" t="s">
        <v>15</v>
      </c>
      <c r="BR270" s="52" t="s">
        <v>15</v>
      </c>
      <c r="BS270" s="50"/>
      <c r="BT270" s="50"/>
      <c r="BU270" s="2" t="s">
        <v>2731</v>
      </c>
      <c r="BV270" s="225" t="s">
        <v>2732</v>
      </c>
      <c r="BW270" s="4"/>
      <c r="BX270" s="4"/>
      <c r="BY270" s="4"/>
      <c r="BZ270" s="4"/>
      <c r="CA270" s="4"/>
      <c r="CB270" s="4"/>
      <c r="CC270" s="4"/>
      <c r="CD270" s="1">
        <v>1</v>
      </c>
      <c r="CE270" s="1">
        <v>1</v>
      </c>
      <c r="CF270" s="18" t="s">
        <v>1804</v>
      </c>
      <c r="CG270" s="18" t="s">
        <v>23</v>
      </c>
      <c r="CH270" s="367">
        <v>45291</v>
      </c>
      <c r="CI270" s="275" t="s">
        <v>2733</v>
      </c>
    </row>
    <row r="271" spans="1:87" ht="20.25" customHeight="1">
      <c r="A271" s="129">
        <v>269</v>
      </c>
      <c r="B271" s="132" t="s">
        <v>2156</v>
      </c>
      <c r="C271" s="28" t="s">
        <v>2734</v>
      </c>
      <c r="D271" s="12">
        <v>2023</v>
      </c>
      <c r="E271" s="12">
        <v>94001</v>
      </c>
      <c r="F271" s="12" t="s">
        <v>404</v>
      </c>
      <c r="G271" s="12" t="s">
        <v>2735</v>
      </c>
      <c r="H271" s="17" t="s">
        <v>2736</v>
      </c>
      <c r="I271" s="99" t="s">
        <v>2172</v>
      </c>
      <c r="J271" s="7" t="s">
        <v>407</v>
      </c>
      <c r="K271" s="132" t="s">
        <v>60</v>
      </c>
      <c r="L271" s="100" t="s">
        <v>1411</v>
      </c>
      <c r="M271" s="12" t="s">
        <v>2737</v>
      </c>
      <c r="N271" s="91" t="s">
        <v>543</v>
      </c>
      <c r="O271" s="91">
        <v>2198</v>
      </c>
      <c r="P271" s="91" t="s">
        <v>61</v>
      </c>
      <c r="Q271" s="91">
        <v>57</v>
      </c>
      <c r="R271" s="92" t="s">
        <v>395</v>
      </c>
      <c r="S271" s="30">
        <v>52347772</v>
      </c>
      <c r="T271" s="30">
        <v>7</v>
      </c>
      <c r="U271" s="249" t="s">
        <v>1307</v>
      </c>
      <c r="V271" s="30">
        <v>46</v>
      </c>
      <c r="W271" s="1" t="s">
        <v>62</v>
      </c>
      <c r="X271" s="1" t="s">
        <v>396</v>
      </c>
      <c r="Y271" s="30" t="s">
        <v>1308</v>
      </c>
      <c r="Z271" s="30">
        <v>3208185768</v>
      </c>
      <c r="AA271" s="181" t="s">
        <v>2738</v>
      </c>
      <c r="AB271" s="30" t="s">
        <v>561</v>
      </c>
      <c r="AC271" s="30" t="s">
        <v>399</v>
      </c>
      <c r="AD271" s="42" t="s">
        <v>69</v>
      </c>
      <c r="AE271" s="42" t="s">
        <v>2739</v>
      </c>
      <c r="AF271" s="43">
        <v>45329</v>
      </c>
      <c r="AG271" s="4">
        <v>2</v>
      </c>
      <c r="AH271" s="200">
        <v>14665100</v>
      </c>
      <c r="AI271" s="208">
        <f t="shared" si="31"/>
        <v>4150500</v>
      </c>
      <c r="AJ271" s="208">
        <f t="shared" si="32"/>
        <v>138350</v>
      </c>
      <c r="AK271" s="70">
        <v>45183</v>
      </c>
      <c r="AL271" s="127">
        <v>45190</v>
      </c>
      <c r="AM271" s="127">
        <v>45291</v>
      </c>
      <c r="AN271" s="120" t="s">
        <v>2740</v>
      </c>
      <c r="AO271" s="120" t="s">
        <v>2706</v>
      </c>
      <c r="AP271" s="15">
        <v>563</v>
      </c>
      <c r="AQ271" s="121">
        <v>45177</v>
      </c>
      <c r="AR271" s="214">
        <v>16602000</v>
      </c>
      <c r="AS271" s="236">
        <v>777</v>
      </c>
      <c r="AT271" s="122">
        <v>45188</v>
      </c>
      <c r="AU271" s="214">
        <v>14665100</v>
      </c>
      <c r="AV271" s="123"/>
      <c r="AW271" s="123"/>
      <c r="AX271" s="123"/>
      <c r="AY271" s="124"/>
      <c r="AZ271" s="124"/>
      <c r="BA271" s="124"/>
      <c r="BB271" s="125"/>
      <c r="BC271" s="125"/>
      <c r="BD271" s="125"/>
      <c r="BE271" s="125"/>
      <c r="BF271" s="125"/>
      <c r="BG271" s="125"/>
      <c r="BH271" s="125"/>
      <c r="BI271" s="125"/>
      <c r="BJ271" s="125"/>
      <c r="BK271" s="125"/>
      <c r="BL271" s="451">
        <v>14665100</v>
      </c>
      <c r="BM271" s="123"/>
      <c r="BN271" s="126"/>
      <c r="BO271" s="49"/>
      <c r="BP271" s="49"/>
      <c r="BQ271" s="52" t="s">
        <v>15</v>
      </c>
      <c r="BR271" s="52" t="s">
        <v>15</v>
      </c>
      <c r="BS271" s="50"/>
      <c r="BT271" s="50"/>
      <c r="BU271" s="2" t="s">
        <v>2741</v>
      </c>
      <c r="BV271" s="225" t="s">
        <v>2742</v>
      </c>
      <c r="BW271" s="4"/>
      <c r="BX271" s="4"/>
      <c r="BY271" s="4"/>
      <c r="BZ271" s="4"/>
      <c r="CA271" s="4"/>
      <c r="CB271" s="4"/>
      <c r="CC271" s="4"/>
      <c r="CD271" s="1">
        <v>1</v>
      </c>
      <c r="CE271" s="1">
        <v>1</v>
      </c>
      <c r="CF271" s="18" t="s">
        <v>1804</v>
      </c>
      <c r="CG271" s="18" t="s">
        <v>23</v>
      </c>
      <c r="CH271" s="367">
        <v>45291</v>
      </c>
      <c r="CI271" s="275" t="s">
        <v>21</v>
      </c>
    </row>
    <row r="272" spans="1:87" ht="15" customHeight="1">
      <c r="A272" s="129">
        <v>270</v>
      </c>
      <c r="B272" s="132" t="s">
        <v>2156</v>
      </c>
      <c r="C272" s="28" t="s">
        <v>2743</v>
      </c>
      <c r="D272" s="12">
        <v>2023</v>
      </c>
      <c r="E272" s="12">
        <v>94156</v>
      </c>
      <c r="F272" s="12" t="s">
        <v>404</v>
      </c>
      <c r="G272" s="12" t="s">
        <v>2744</v>
      </c>
      <c r="H272" s="17" t="s">
        <v>2745</v>
      </c>
      <c r="I272" s="99" t="s">
        <v>2172</v>
      </c>
      <c r="J272" s="132" t="s">
        <v>392</v>
      </c>
      <c r="K272" s="132" t="s">
        <v>60</v>
      </c>
      <c r="L272" s="100" t="s">
        <v>1613</v>
      </c>
      <c r="M272" s="12" t="s">
        <v>1936</v>
      </c>
      <c r="N272" s="91" t="s">
        <v>543</v>
      </c>
      <c r="O272" s="91">
        <v>2198</v>
      </c>
      <c r="P272" s="91" t="s">
        <v>61</v>
      </c>
      <c r="Q272" s="91">
        <v>57</v>
      </c>
      <c r="R272" s="92" t="s">
        <v>395</v>
      </c>
      <c r="S272" s="30">
        <v>98430620</v>
      </c>
      <c r="T272" s="30">
        <v>8</v>
      </c>
      <c r="U272" s="249" t="s">
        <v>2746</v>
      </c>
      <c r="V272" s="1">
        <v>45</v>
      </c>
      <c r="W272" s="1" t="s">
        <v>62</v>
      </c>
      <c r="X272" s="1" t="s">
        <v>431</v>
      </c>
      <c r="Y272" s="1" t="s">
        <v>1938</v>
      </c>
      <c r="Z272" s="1">
        <v>9419962</v>
      </c>
      <c r="AA272" s="184" t="s">
        <v>1048</v>
      </c>
      <c r="AB272" s="30" t="s">
        <v>561</v>
      </c>
      <c r="AC272" s="30" t="s">
        <v>399</v>
      </c>
      <c r="AD272" s="42" t="s">
        <v>992</v>
      </c>
      <c r="AE272" s="42" t="s">
        <v>2747</v>
      </c>
      <c r="AF272" s="43">
        <v>45478</v>
      </c>
      <c r="AG272" s="4">
        <v>1</v>
      </c>
      <c r="AH272" s="200">
        <v>17278000</v>
      </c>
      <c r="AI272" s="208">
        <f t="shared" si="31"/>
        <v>4890000</v>
      </c>
      <c r="AJ272" s="208">
        <f t="shared" si="32"/>
        <v>163000</v>
      </c>
      <c r="AK272" s="70">
        <v>45183</v>
      </c>
      <c r="AL272" s="127">
        <v>45190</v>
      </c>
      <c r="AM272" s="127">
        <v>45291</v>
      </c>
      <c r="AN272" s="120" t="s">
        <v>2696</v>
      </c>
      <c r="AO272" s="120" t="s">
        <v>2706</v>
      </c>
      <c r="AP272" s="15">
        <v>567</v>
      </c>
      <c r="AQ272" s="121">
        <v>45181</v>
      </c>
      <c r="AR272" s="214">
        <v>58680000</v>
      </c>
      <c r="AS272" s="236">
        <v>776</v>
      </c>
      <c r="AT272" s="122">
        <v>45188</v>
      </c>
      <c r="AU272" s="214">
        <v>17278000</v>
      </c>
      <c r="AV272" s="123"/>
      <c r="AW272" s="123"/>
      <c r="AX272" s="123"/>
      <c r="AY272" s="124"/>
      <c r="AZ272" s="124"/>
      <c r="BA272" s="124"/>
      <c r="BB272" s="125"/>
      <c r="BC272" s="125"/>
      <c r="BD272" s="125"/>
      <c r="BE272" s="125"/>
      <c r="BF272" s="125"/>
      <c r="BG272" s="125"/>
      <c r="BH272" s="125"/>
      <c r="BI272" s="125"/>
      <c r="BJ272" s="125"/>
      <c r="BK272" s="125"/>
      <c r="BL272" s="451">
        <v>17278000</v>
      </c>
      <c r="BM272" s="123"/>
      <c r="BN272" s="126"/>
      <c r="BO272" s="49"/>
      <c r="BP272" s="49"/>
      <c r="BQ272" s="52" t="s">
        <v>15</v>
      </c>
      <c r="BR272" s="52" t="s">
        <v>15</v>
      </c>
      <c r="BS272" s="50"/>
      <c r="BT272" s="50"/>
      <c r="BU272" s="1" t="s">
        <v>2609</v>
      </c>
      <c r="BV272" s="46">
        <v>20236520008483</v>
      </c>
      <c r="BW272" s="4"/>
      <c r="BX272" s="4"/>
      <c r="BY272" s="4"/>
      <c r="BZ272" s="4"/>
      <c r="CA272" s="4"/>
      <c r="CB272" s="4"/>
      <c r="CC272" s="4"/>
      <c r="CD272" s="1">
        <v>1</v>
      </c>
      <c r="CE272" s="1">
        <v>1</v>
      </c>
      <c r="CF272" s="18" t="s">
        <v>1804</v>
      </c>
      <c r="CG272" s="18" t="s">
        <v>23</v>
      </c>
      <c r="CH272" s="367">
        <v>45291</v>
      </c>
      <c r="CI272" s="275" t="s">
        <v>21</v>
      </c>
    </row>
    <row r="273" spans="1:87" ht="15" customHeight="1">
      <c r="A273" s="129">
        <v>271</v>
      </c>
      <c r="B273" s="132" t="s">
        <v>2480</v>
      </c>
      <c r="C273" s="28" t="s">
        <v>2748</v>
      </c>
      <c r="D273" s="12">
        <v>2023</v>
      </c>
      <c r="E273" s="12">
        <v>93968</v>
      </c>
      <c r="F273" s="12" t="s">
        <v>404</v>
      </c>
      <c r="G273" s="12" t="s">
        <v>2749</v>
      </c>
      <c r="H273" s="17" t="s">
        <v>2750</v>
      </c>
      <c r="I273" s="99" t="s">
        <v>2172</v>
      </c>
      <c r="J273" s="7" t="s">
        <v>407</v>
      </c>
      <c r="K273" s="132" t="s">
        <v>60</v>
      </c>
      <c r="L273" s="100" t="s">
        <v>1613</v>
      </c>
      <c r="M273" s="12" t="s">
        <v>2702</v>
      </c>
      <c r="N273" s="91" t="s">
        <v>320</v>
      </c>
      <c r="O273" s="91">
        <v>2198</v>
      </c>
      <c r="P273" s="91" t="s">
        <v>61</v>
      </c>
      <c r="Q273" s="91">
        <v>57</v>
      </c>
      <c r="R273" s="92" t="s">
        <v>395</v>
      </c>
      <c r="S273" s="30">
        <v>52879857</v>
      </c>
      <c r="T273" s="30">
        <v>7</v>
      </c>
      <c r="U273" s="249" t="s">
        <v>2751</v>
      </c>
      <c r="V273" s="30">
        <v>39</v>
      </c>
      <c r="W273" s="1" t="s">
        <v>62</v>
      </c>
      <c r="X273" s="1" t="s">
        <v>396</v>
      </c>
      <c r="Y273" s="30" t="s">
        <v>285</v>
      </c>
      <c r="Z273" s="30">
        <v>3144905002</v>
      </c>
      <c r="AA273" s="181" t="s">
        <v>1362</v>
      </c>
      <c r="AB273" s="7" t="s">
        <v>411</v>
      </c>
      <c r="AC273" s="7" t="s">
        <v>562</v>
      </c>
      <c r="AD273" s="42" t="s">
        <v>939</v>
      </c>
      <c r="AE273" s="42" t="s">
        <v>2752</v>
      </c>
      <c r="AF273" s="43">
        <v>45419</v>
      </c>
      <c r="AG273" s="4">
        <v>1</v>
      </c>
      <c r="AH273" s="200">
        <v>9214567</v>
      </c>
      <c r="AI273" s="208">
        <f t="shared" si="31"/>
        <v>2737000.0990099008</v>
      </c>
      <c r="AJ273" s="208">
        <f t="shared" si="32"/>
        <v>91233.336633663363</v>
      </c>
      <c r="AK273" s="70">
        <v>45188</v>
      </c>
      <c r="AL273" s="70">
        <v>45194</v>
      </c>
      <c r="AM273" s="127">
        <v>45291</v>
      </c>
      <c r="AN273" s="120" t="s">
        <v>2753</v>
      </c>
      <c r="AO273" s="120" t="s">
        <v>2754</v>
      </c>
      <c r="AP273" s="15">
        <v>562</v>
      </c>
      <c r="AQ273" s="121">
        <v>45177</v>
      </c>
      <c r="AR273" s="214">
        <v>21896000</v>
      </c>
      <c r="AS273" s="15">
        <v>783</v>
      </c>
      <c r="AT273" s="121">
        <v>45194</v>
      </c>
      <c r="AU273" s="208">
        <v>9214567</v>
      </c>
      <c r="AV273" s="123"/>
      <c r="AW273" s="123"/>
      <c r="AX273" s="123"/>
      <c r="AY273" s="124"/>
      <c r="AZ273" s="124"/>
      <c r="BA273" s="124"/>
      <c r="BB273" s="125"/>
      <c r="BC273" s="125"/>
      <c r="BD273" s="125"/>
      <c r="BE273" s="125"/>
      <c r="BF273" s="125"/>
      <c r="BG273" s="125"/>
      <c r="BH273" s="125"/>
      <c r="BI273" s="125"/>
      <c r="BJ273" s="125"/>
      <c r="BK273" s="125"/>
      <c r="BL273" s="451">
        <v>9214567</v>
      </c>
      <c r="BM273" s="123"/>
      <c r="BN273" s="126"/>
      <c r="BO273" s="49"/>
      <c r="BP273" s="49"/>
      <c r="BQ273" s="52" t="s">
        <v>15</v>
      </c>
      <c r="BR273" s="52" t="s">
        <v>15</v>
      </c>
      <c r="BS273" s="50"/>
      <c r="BT273" s="50"/>
      <c r="BU273" s="1" t="s">
        <v>2609</v>
      </c>
      <c r="BV273" s="234"/>
      <c r="BW273" s="4"/>
      <c r="BX273" s="4"/>
      <c r="BY273" s="4"/>
      <c r="BZ273" s="4"/>
      <c r="CA273" s="4"/>
      <c r="CB273" s="4"/>
      <c r="CC273" s="4"/>
      <c r="CD273" s="1">
        <v>1</v>
      </c>
      <c r="CE273" s="1">
        <v>1</v>
      </c>
      <c r="CF273" s="18" t="s">
        <v>1804</v>
      </c>
      <c r="CG273" s="18" t="s">
        <v>23</v>
      </c>
      <c r="CH273" s="367">
        <v>45291</v>
      </c>
      <c r="CI273" s="275" t="s">
        <v>1590</v>
      </c>
    </row>
    <row r="274" spans="1:87" ht="15" customHeight="1">
      <c r="A274" s="298">
        <v>272</v>
      </c>
      <c r="B274" s="132" t="s">
        <v>2480</v>
      </c>
      <c r="C274" s="28" t="s">
        <v>2755</v>
      </c>
      <c r="D274" s="12">
        <v>2023</v>
      </c>
      <c r="E274" s="12">
        <v>94004</v>
      </c>
      <c r="F274" s="12" t="s">
        <v>404</v>
      </c>
      <c r="G274" s="12" t="s">
        <v>2756</v>
      </c>
      <c r="H274" s="17" t="s">
        <v>2757</v>
      </c>
      <c r="I274" s="99" t="s">
        <v>2172</v>
      </c>
      <c r="J274" s="132" t="s">
        <v>392</v>
      </c>
      <c r="K274" s="132" t="s">
        <v>60</v>
      </c>
      <c r="L274" s="100" t="s">
        <v>1441</v>
      </c>
      <c r="M274" s="12" t="s">
        <v>2758</v>
      </c>
      <c r="N274" s="91" t="s">
        <v>313</v>
      </c>
      <c r="O274" s="91">
        <v>2189</v>
      </c>
      <c r="P274" s="91" t="s">
        <v>61</v>
      </c>
      <c r="Q274" s="91">
        <v>57</v>
      </c>
      <c r="R274" s="92" t="s">
        <v>395</v>
      </c>
      <c r="S274" s="30">
        <v>79582856</v>
      </c>
      <c r="T274" s="30">
        <v>1</v>
      </c>
      <c r="U274" s="249" t="s">
        <v>2759</v>
      </c>
      <c r="V274" s="30">
        <v>52</v>
      </c>
      <c r="W274" s="1" t="s">
        <v>62</v>
      </c>
      <c r="X274" s="1" t="s">
        <v>431</v>
      </c>
      <c r="Y274" s="30" t="s">
        <v>2760</v>
      </c>
      <c r="Z274" s="30">
        <v>3883314</v>
      </c>
      <c r="AA274" s="181" t="s">
        <v>2761</v>
      </c>
      <c r="AB274" s="30" t="s">
        <v>2762</v>
      </c>
      <c r="AC274" s="30" t="s">
        <v>2212</v>
      </c>
      <c r="AD274" s="42" t="s">
        <v>1233</v>
      </c>
      <c r="AE274" s="42" t="s">
        <v>2763</v>
      </c>
      <c r="AF274" s="43">
        <v>45478</v>
      </c>
      <c r="AG274" s="4">
        <v>5</v>
      </c>
      <c r="AH274" s="200">
        <v>18780300</v>
      </c>
      <c r="AI274" s="208">
        <f t="shared" si="31"/>
        <v>5691000</v>
      </c>
      <c r="AJ274" s="208">
        <f t="shared" si="32"/>
        <v>189700</v>
      </c>
      <c r="AK274" s="70">
        <v>45190</v>
      </c>
      <c r="AL274" s="70">
        <v>45201</v>
      </c>
      <c r="AM274" s="127">
        <v>45291</v>
      </c>
      <c r="AN274" s="120" t="s">
        <v>2764</v>
      </c>
      <c r="AO274" s="120" t="s">
        <v>2765</v>
      </c>
      <c r="AP274" s="15">
        <v>561</v>
      </c>
      <c r="AQ274" s="121">
        <v>45177</v>
      </c>
      <c r="AR274" s="214">
        <v>22764000</v>
      </c>
      <c r="AS274" s="15">
        <v>800</v>
      </c>
      <c r="AT274" s="121">
        <v>45201</v>
      </c>
      <c r="AU274" s="208">
        <v>18780300</v>
      </c>
      <c r="AV274" s="123">
        <v>1</v>
      </c>
      <c r="AW274" s="123">
        <v>15</v>
      </c>
      <c r="AX274" s="302">
        <v>45397</v>
      </c>
      <c r="AY274" s="124"/>
      <c r="AZ274" s="124"/>
      <c r="BA274" s="124"/>
      <c r="BB274" s="125">
        <v>1</v>
      </c>
      <c r="BC274" s="303">
        <v>2845500</v>
      </c>
      <c r="BD274" s="125"/>
      <c r="BE274" s="125"/>
      <c r="BF274" s="125"/>
      <c r="BG274" s="125"/>
      <c r="BH274" s="125"/>
      <c r="BI274" s="125"/>
      <c r="BJ274" s="125"/>
      <c r="BK274" s="125"/>
      <c r="BL274" s="451">
        <v>18780300</v>
      </c>
      <c r="BM274" s="123"/>
      <c r="BN274" s="126"/>
      <c r="BO274" s="49"/>
      <c r="BP274" s="49"/>
      <c r="BQ274" s="52" t="s">
        <v>15</v>
      </c>
      <c r="BR274" s="52" t="s">
        <v>15</v>
      </c>
      <c r="BS274" s="50"/>
      <c r="BT274" s="50"/>
      <c r="BU274" s="2" t="s">
        <v>249</v>
      </c>
      <c r="BV274" s="225">
        <v>20236520008773</v>
      </c>
      <c r="BW274" s="4"/>
      <c r="BX274" s="4"/>
      <c r="BY274" s="4"/>
      <c r="BZ274" s="4"/>
      <c r="CA274" s="4"/>
      <c r="CB274" s="4"/>
      <c r="CC274" s="4"/>
      <c r="CD274" s="1">
        <v>1</v>
      </c>
      <c r="CE274" s="1">
        <v>1</v>
      </c>
      <c r="CF274" s="18" t="s">
        <v>1804</v>
      </c>
      <c r="CG274" s="18" t="s">
        <v>23</v>
      </c>
      <c r="CH274" s="343">
        <f>AX274</f>
        <v>45397</v>
      </c>
      <c r="CI274" s="270" t="s">
        <v>2082</v>
      </c>
    </row>
    <row r="275" spans="1:87" ht="15" customHeight="1">
      <c r="A275" s="129">
        <v>273</v>
      </c>
      <c r="B275" s="132" t="s">
        <v>1887</v>
      </c>
      <c r="C275" s="28" t="s">
        <v>2766</v>
      </c>
      <c r="D275" s="12">
        <v>2023</v>
      </c>
      <c r="E275" s="12">
        <v>93954</v>
      </c>
      <c r="F275" s="12" t="s">
        <v>404</v>
      </c>
      <c r="G275" s="12" t="s">
        <v>2767</v>
      </c>
      <c r="H275" s="17" t="s">
        <v>2768</v>
      </c>
      <c r="I275" s="99" t="s">
        <v>2172</v>
      </c>
      <c r="J275" s="7" t="s">
        <v>407</v>
      </c>
      <c r="K275" s="132" t="s">
        <v>60</v>
      </c>
      <c r="L275" s="100" t="s">
        <v>1007</v>
      </c>
      <c r="M275" s="12" t="s">
        <v>2613</v>
      </c>
      <c r="N275" s="91" t="s">
        <v>2711</v>
      </c>
      <c r="O275" s="91">
        <v>2189</v>
      </c>
      <c r="P275" s="91" t="s">
        <v>61</v>
      </c>
      <c r="Q275" s="91">
        <v>57</v>
      </c>
      <c r="R275" s="92" t="s">
        <v>395</v>
      </c>
      <c r="S275" s="30">
        <v>37753466</v>
      </c>
      <c r="T275" s="30">
        <v>4</v>
      </c>
      <c r="U275" s="249" t="s">
        <v>2769</v>
      </c>
      <c r="V275" s="7"/>
      <c r="W275" s="1" t="s">
        <v>62</v>
      </c>
      <c r="X275" s="1" t="s">
        <v>396</v>
      </c>
      <c r="Y275" s="7" t="s">
        <v>2770</v>
      </c>
      <c r="Z275" s="7">
        <v>3114596801</v>
      </c>
      <c r="AA275" s="279" t="s">
        <v>2771</v>
      </c>
      <c r="AB275" s="7" t="s">
        <v>775</v>
      </c>
      <c r="AC275" s="7" t="s">
        <v>399</v>
      </c>
      <c r="AD275" s="42" t="s">
        <v>69</v>
      </c>
      <c r="AE275" s="42" t="s">
        <v>2772</v>
      </c>
      <c r="AF275" s="43">
        <v>45473</v>
      </c>
      <c r="AG275" s="4">
        <v>5</v>
      </c>
      <c r="AH275" s="200">
        <v>8670000</v>
      </c>
      <c r="AI275" s="208">
        <f t="shared" si="31"/>
        <v>2550000</v>
      </c>
      <c r="AJ275" s="208">
        <f t="shared" si="32"/>
        <v>85000</v>
      </c>
      <c r="AK275" s="70">
        <v>45188</v>
      </c>
      <c r="AL275" s="70">
        <v>45190</v>
      </c>
      <c r="AM275" s="127">
        <v>45291</v>
      </c>
      <c r="AN275" s="120" t="s">
        <v>2721</v>
      </c>
      <c r="AO275" s="120" t="s">
        <v>2722</v>
      </c>
      <c r="AP275" s="15">
        <v>557</v>
      </c>
      <c r="AQ275" s="121">
        <v>45177</v>
      </c>
      <c r="AR275" s="214">
        <v>30600000</v>
      </c>
      <c r="AS275" s="15">
        <v>774</v>
      </c>
      <c r="AT275" s="121">
        <v>45188</v>
      </c>
      <c r="AU275" s="208">
        <v>8670000</v>
      </c>
      <c r="AV275" s="123"/>
      <c r="AW275" s="123"/>
      <c r="AX275" s="123"/>
      <c r="AY275" s="124"/>
      <c r="AZ275" s="124"/>
      <c r="BA275" s="124"/>
      <c r="BB275" s="125"/>
      <c r="BC275" s="125"/>
      <c r="BD275" s="125"/>
      <c r="BE275" s="125"/>
      <c r="BF275" s="125"/>
      <c r="BG275" s="125"/>
      <c r="BH275" s="125"/>
      <c r="BI275" s="125"/>
      <c r="BJ275" s="125"/>
      <c r="BK275" s="125"/>
      <c r="BL275" s="451">
        <v>8670000</v>
      </c>
      <c r="BM275" s="123"/>
      <c r="BN275" s="126"/>
      <c r="BO275" s="49"/>
      <c r="BP275" s="49"/>
      <c r="BQ275" s="52" t="s">
        <v>15</v>
      </c>
      <c r="BR275" s="52" t="s">
        <v>15</v>
      </c>
      <c r="BS275" s="50"/>
      <c r="BT275" s="50"/>
      <c r="BU275" s="2" t="s">
        <v>2698</v>
      </c>
      <c r="BV275" s="225">
        <v>20236520008813</v>
      </c>
      <c r="BW275" s="4"/>
      <c r="BX275" s="4"/>
      <c r="BY275" s="4"/>
      <c r="BZ275" s="4"/>
      <c r="CA275" s="4"/>
      <c r="CB275" s="4"/>
      <c r="CC275" s="4"/>
      <c r="CD275" s="1">
        <v>1</v>
      </c>
      <c r="CE275" s="1">
        <v>1</v>
      </c>
      <c r="CF275" s="18" t="s">
        <v>1804</v>
      </c>
      <c r="CG275" s="18" t="s">
        <v>23</v>
      </c>
      <c r="CH275" s="367">
        <v>45291</v>
      </c>
      <c r="CI275" s="270" t="s">
        <v>1590</v>
      </c>
    </row>
    <row r="276" spans="1:87" ht="15" customHeight="1">
      <c r="A276" s="298">
        <v>274</v>
      </c>
      <c r="B276" s="132" t="s">
        <v>2156</v>
      </c>
      <c r="C276" s="28" t="s">
        <v>2773</v>
      </c>
      <c r="D276" s="12">
        <v>2023</v>
      </c>
      <c r="E276" s="12">
        <v>94326</v>
      </c>
      <c r="F276" s="12" t="s">
        <v>404</v>
      </c>
      <c r="G276" s="12" t="s">
        <v>2774</v>
      </c>
      <c r="H276" s="17" t="s">
        <v>2775</v>
      </c>
      <c r="I276" s="99" t="s">
        <v>2172</v>
      </c>
      <c r="J276" s="132" t="s">
        <v>392</v>
      </c>
      <c r="K276" s="132" t="s">
        <v>60</v>
      </c>
      <c r="L276" s="100" t="s">
        <v>1724</v>
      </c>
      <c r="M276" s="12" t="s">
        <v>2776</v>
      </c>
      <c r="N276" s="91" t="s">
        <v>424</v>
      </c>
      <c r="O276" s="91">
        <v>1851</v>
      </c>
      <c r="P276" s="91" t="s">
        <v>61</v>
      </c>
      <c r="Q276" s="91">
        <v>57</v>
      </c>
      <c r="R276" s="92" t="s">
        <v>395</v>
      </c>
      <c r="S276" s="30">
        <v>64700094</v>
      </c>
      <c r="T276" s="30">
        <v>9</v>
      </c>
      <c r="U276" s="249" t="s">
        <v>2777</v>
      </c>
      <c r="V276" s="30">
        <v>40</v>
      </c>
      <c r="W276" s="1" t="s">
        <v>62</v>
      </c>
      <c r="X276" s="1" t="s">
        <v>396</v>
      </c>
      <c r="Y276" s="30" t="s">
        <v>2778</v>
      </c>
      <c r="Z276" s="30">
        <v>3156571612</v>
      </c>
      <c r="AA276" s="181" t="s">
        <v>2779</v>
      </c>
      <c r="AB276" s="30" t="s">
        <v>2780</v>
      </c>
      <c r="AC276" s="30" t="s">
        <v>399</v>
      </c>
      <c r="AD276" s="42" t="s">
        <v>117</v>
      </c>
      <c r="AE276" s="42" t="s">
        <v>2781</v>
      </c>
      <c r="AF276" s="43">
        <v>45478</v>
      </c>
      <c r="AG276" s="4">
        <v>1</v>
      </c>
      <c r="AH276" s="200">
        <v>16137000</v>
      </c>
      <c r="AI276" s="208">
        <f t="shared" si="31"/>
        <v>4890000</v>
      </c>
      <c r="AJ276" s="208">
        <f t="shared" ref="AJ276:AJ284" si="33">AH276/AO276</f>
        <v>163000</v>
      </c>
      <c r="AK276" s="70">
        <v>45191</v>
      </c>
      <c r="AL276" s="70">
        <v>45196</v>
      </c>
      <c r="AM276" s="127">
        <v>45291</v>
      </c>
      <c r="AN276" s="120" t="s">
        <v>2764</v>
      </c>
      <c r="AO276" s="120" t="s">
        <v>2765</v>
      </c>
      <c r="AP276" s="15">
        <v>571</v>
      </c>
      <c r="AQ276" s="121">
        <v>45188</v>
      </c>
      <c r="AR276" s="214" t="s">
        <v>2782</v>
      </c>
      <c r="AS276" s="15">
        <v>786</v>
      </c>
      <c r="AT276" s="121">
        <v>45196</v>
      </c>
      <c r="AU276" s="208">
        <v>16137000</v>
      </c>
      <c r="AV276" s="123">
        <v>1</v>
      </c>
      <c r="AW276" s="123">
        <v>23</v>
      </c>
      <c r="AX276" s="302">
        <v>45314</v>
      </c>
      <c r="AY276" s="124"/>
      <c r="AZ276" s="124"/>
      <c r="BA276" s="124"/>
      <c r="BB276" s="125">
        <v>1</v>
      </c>
      <c r="BC276" s="303">
        <v>3749000</v>
      </c>
      <c r="BD276" s="125"/>
      <c r="BE276" s="125"/>
      <c r="BF276" s="125"/>
      <c r="BG276" s="125"/>
      <c r="BH276" s="125"/>
      <c r="BI276" s="125"/>
      <c r="BJ276" s="125"/>
      <c r="BK276" s="125"/>
      <c r="BL276" s="451">
        <v>16137000</v>
      </c>
      <c r="BM276" s="123"/>
      <c r="BN276" s="126"/>
      <c r="BO276" s="49"/>
      <c r="BP276" s="49"/>
      <c r="BQ276" s="52" t="s">
        <v>15</v>
      </c>
      <c r="BR276" s="52" t="s">
        <v>15</v>
      </c>
      <c r="BS276" s="50"/>
      <c r="BT276" s="50"/>
      <c r="BU276" s="1" t="s">
        <v>2783</v>
      </c>
      <c r="BV276" s="46">
        <v>20236520008303</v>
      </c>
      <c r="BW276" s="4"/>
      <c r="BX276" s="4"/>
      <c r="BY276" s="4"/>
      <c r="BZ276" s="4"/>
      <c r="CA276" s="4"/>
      <c r="CB276" s="4"/>
      <c r="CC276" s="4"/>
      <c r="CD276" s="1">
        <v>1</v>
      </c>
      <c r="CE276" s="1">
        <v>1</v>
      </c>
      <c r="CF276" s="18" t="s">
        <v>1804</v>
      </c>
      <c r="CG276" s="18" t="s">
        <v>23</v>
      </c>
      <c r="CH276" s="343">
        <f>AX276</f>
        <v>45314</v>
      </c>
      <c r="CI276" s="272" t="s">
        <v>21</v>
      </c>
    </row>
    <row r="277" spans="1:87" ht="15" customHeight="1">
      <c r="A277" s="298">
        <v>275</v>
      </c>
      <c r="B277" s="132" t="s">
        <v>2156</v>
      </c>
      <c r="C277" s="28" t="s">
        <v>2784</v>
      </c>
      <c r="D277" s="12">
        <v>2023</v>
      </c>
      <c r="E277" s="12">
        <v>94172</v>
      </c>
      <c r="F277" s="12" t="s">
        <v>404</v>
      </c>
      <c r="G277" s="12" t="s">
        <v>2785</v>
      </c>
      <c r="H277" s="17" t="s">
        <v>2786</v>
      </c>
      <c r="I277" s="99" t="s">
        <v>2172</v>
      </c>
      <c r="J277" s="132" t="s">
        <v>392</v>
      </c>
      <c r="K277" s="132" t="s">
        <v>60</v>
      </c>
      <c r="L277" s="100" t="s">
        <v>1007</v>
      </c>
      <c r="M277" s="12" t="s">
        <v>2787</v>
      </c>
      <c r="N277" s="91" t="s">
        <v>1757</v>
      </c>
      <c r="O277" s="91">
        <v>2189</v>
      </c>
      <c r="P277" s="91" t="s">
        <v>61</v>
      </c>
      <c r="Q277" s="91">
        <v>57</v>
      </c>
      <c r="R277" s="92" t="s">
        <v>395</v>
      </c>
      <c r="S277" s="30">
        <v>1026575400</v>
      </c>
      <c r="T277" s="30">
        <v>6</v>
      </c>
      <c r="U277" s="319" t="s">
        <v>2788</v>
      </c>
      <c r="V277" s="30">
        <v>30</v>
      </c>
      <c r="W277" s="1" t="s">
        <v>62</v>
      </c>
      <c r="X277" s="1" t="s">
        <v>431</v>
      </c>
      <c r="Y277" s="30" t="s">
        <v>891</v>
      </c>
      <c r="Z277" s="30">
        <v>7175598</v>
      </c>
      <c r="AA277" s="181" t="s">
        <v>274</v>
      </c>
      <c r="AB277" s="30" t="s">
        <v>411</v>
      </c>
      <c r="AC277" s="30" t="s">
        <v>562</v>
      </c>
      <c r="AD277" s="42" t="s">
        <v>2789</v>
      </c>
      <c r="AE277" s="42" t="s">
        <v>2790</v>
      </c>
      <c r="AF277" s="43">
        <v>45561</v>
      </c>
      <c r="AG277" s="4">
        <v>5</v>
      </c>
      <c r="AH277" s="200">
        <v>23245200</v>
      </c>
      <c r="AI277" s="208">
        <f t="shared" si="31"/>
        <v>7044000</v>
      </c>
      <c r="AJ277" s="208">
        <f t="shared" si="33"/>
        <v>234800</v>
      </c>
      <c r="AK277" s="70">
        <v>45191</v>
      </c>
      <c r="AL277" s="70">
        <v>45196</v>
      </c>
      <c r="AM277" s="127">
        <v>45291</v>
      </c>
      <c r="AN277" s="120" t="s">
        <v>2791</v>
      </c>
      <c r="AO277" s="120" t="s">
        <v>2765</v>
      </c>
      <c r="AP277" s="15">
        <v>572</v>
      </c>
      <c r="AQ277" s="121">
        <v>45189</v>
      </c>
      <c r="AR277" s="214">
        <v>28176000</v>
      </c>
      <c r="AS277" s="15">
        <v>787</v>
      </c>
      <c r="AT277" s="121">
        <v>45196</v>
      </c>
      <c r="AU277" s="208">
        <v>23245200</v>
      </c>
      <c r="AV277" s="123">
        <v>1</v>
      </c>
      <c r="AW277" s="123" t="s">
        <v>2792</v>
      </c>
      <c r="AX277" s="302">
        <v>45322</v>
      </c>
      <c r="AY277" s="124"/>
      <c r="AZ277" s="124"/>
      <c r="BA277" s="124"/>
      <c r="BB277" s="125">
        <v>1</v>
      </c>
      <c r="BC277" s="303">
        <v>7044000</v>
      </c>
      <c r="BD277" s="304">
        <v>45280</v>
      </c>
      <c r="BE277" s="125" t="s">
        <v>222</v>
      </c>
      <c r="BF277" s="125">
        <v>473</v>
      </c>
      <c r="BG277" s="125">
        <v>45323</v>
      </c>
      <c r="BH277" s="125" t="s">
        <v>2793</v>
      </c>
      <c r="BI277" s="125">
        <v>492</v>
      </c>
      <c r="BJ277" s="125">
        <v>45322</v>
      </c>
      <c r="BK277" s="125" t="s">
        <v>2794</v>
      </c>
      <c r="BL277" s="451" t="s">
        <v>2795</v>
      </c>
      <c r="BM277" s="123"/>
      <c r="BN277" s="126"/>
      <c r="BO277" s="49"/>
      <c r="BP277" s="49"/>
      <c r="BQ277" s="52" t="s">
        <v>15</v>
      </c>
      <c r="BR277" s="52" t="s">
        <v>15</v>
      </c>
      <c r="BS277" s="50"/>
      <c r="BT277" s="50"/>
      <c r="BU277" s="2" t="s">
        <v>2796</v>
      </c>
      <c r="BV277" s="225">
        <v>20236520008313</v>
      </c>
      <c r="BW277" s="4"/>
      <c r="BX277" s="4"/>
      <c r="BY277" s="4"/>
      <c r="BZ277" s="4"/>
      <c r="CA277" s="4"/>
      <c r="CB277" s="4"/>
      <c r="CC277" s="4"/>
      <c r="CD277" s="1">
        <v>1</v>
      </c>
      <c r="CE277" s="1">
        <v>1</v>
      </c>
      <c r="CF277" s="18" t="s">
        <v>1804</v>
      </c>
      <c r="CG277" s="18" t="s">
        <v>23</v>
      </c>
      <c r="CH277" s="343">
        <f>AX277</f>
        <v>45322</v>
      </c>
      <c r="CI277" s="292" t="s">
        <v>21</v>
      </c>
    </row>
    <row r="278" spans="1:87" ht="15" customHeight="1">
      <c r="A278" s="298">
        <v>276</v>
      </c>
      <c r="B278" s="132" t="s">
        <v>1966</v>
      </c>
      <c r="C278" s="28" t="s">
        <v>2797</v>
      </c>
      <c r="D278" s="12">
        <v>2023</v>
      </c>
      <c r="E278" s="12">
        <v>94157</v>
      </c>
      <c r="F278" s="12" t="s">
        <v>404</v>
      </c>
      <c r="G278" s="12" t="s">
        <v>2798</v>
      </c>
      <c r="H278" s="17" t="s">
        <v>2799</v>
      </c>
      <c r="I278" s="99" t="s">
        <v>2172</v>
      </c>
      <c r="J278" s="132" t="s">
        <v>392</v>
      </c>
      <c r="K278" s="132" t="s">
        <v>60</v>
      </c>
      <c r="L278" s="100" t="s">
        <v>1007</v>
      </c>
      <c r="M278" s="12" t="s">
        <v>2800</v>
      </c>
      <c r="N278" s="91" t="s">
        <v>1757</v>
      </c>
      <c r="O278" s="91">
        <v>2189</v>
      </c>
      <c r="P278" s="91" t="s">
        <v>61</v>
      </c>
      <c r="Q278" s="91">
        <v>57</v>
      </c>
      <c r="R278" s="92" t="s">
        <v>395</v>
      </c>
      <c r="S278" s="30">
        <v>53091385</v>
      </c>
      <c r="T278" s="30">
        <v>2</v>
      </c>
      <c r="U278" s="249" t="s">
        <v>2801</v>
      </c>
      <c r="V278" s="30">
        <v>38</v>
      </c>
      <c r="W278" s="1" t="s">
        <v>62</v>
      </c>
      <c r="X278" s="1" t="s">
        <v>396</v>
      </c>
      <c r="Y278" s="30" t="s">
        <v>1433</v>
      </c>
      <c r="Z278" s="30">
        <v>3103412681</v>
      </c>
      <c r="AA278" s="181" t="s">
        <v>2802</v>
      </c>
      <c r="AB278" s="30" t="s">
        <v>411</v>
      </c>
      <c r="AC278" s="30" t="s">
        <v>399</v>
      </c>
      <c r="AD278" s="42" t="s">
        <v>2803</v>
      </c>
      <c r="AE278" s="42" t="s">
        <v>2804</v>
      </c>
      <c r="AF278" s="43">
        <v>45519</v>
      </c>
      <c r="AG278" s="4">
        <v>5</v>
      </c>
      <c r="AH278" s="200">
        <v>15648000</v>
      </c>
      <c r="AI278" s="208">
        <f t="shared" si="31"/>
        <v>4890000</v>
      </c>
      <c r="AJ278" s="208">
        <f t="shared" si="33"/>
        <v>163000</v>
      </c>
      <c r="AK278" s="70">
        <v>45191</v>
      </c>
      <c r="AL278" s="70">
        <v>45196</v>
      </c>
      <c r="AM278" s="127">
        <v>45291</v>
      </c>
      <c r="AN278" s="120" t="s">
        <v>2805</v>
      </c>
      <c r="AO278" s="120" t="s">
        <v>2806</v>
      </c>
      <c r="AP278" s="15">
        <v>573</v>
      </c>
      <c r="AQ278" s="121">
        <v>45189</v>
      </c>
      <c r="AR278" s="214">
        <v>39120000</v>
      </c>
      <c r="AS278" s="15">
        <v>789</v>
      </c>
      <c r="AT278" s="121">
        <v>45196</v>
      </c>
      <c r="AU278" s="208">
        <v>15648000</v>
      </c>
      <c r="AV278" s="123">
        <v>1</v>
      </c>
      <c r="AW278" s="123">
        <v>30</v>
      </c>
      <c r="AX278" s="302">
        <v>45324</v>
      </c>
      <c r="AY278" s="124"/>
      <c r="AZ278" s="124"/>
      <c r="BA278" s="124"/>
      <c r="BB278" s="125">
        <v>1</v>
      </c>
      <c r="BC278" s="303">
        <v>4890000</v>
      </c>
      <c r="BD278" s="304">
        <v>45289</v>
      </c>
      <c r="BE278" s="125"/>
      <c r="BF278" s="125"/>
      <c r="BG278" s="125"/>
      <c r="BH278" s="125"/>
      <c r="BI278" s="125"/>
      <c r="BJ278" s="125"/>
      <c r="BK278" s="125"/>
      <c r="BL278" s="451">
        <v>15648000</v>
      </c>
      <c r="BM278" s="123"/>
      <c r="BN278" s="126"/>
      <c r="BO278" s="49"/>
      <c r="BP278" s="49"/>
      <c r="BQ278" s="52" t="s">
        <v>15</v>
      </c>
      <c r="BR278" s="52" t="s">
        <v>15</v>
      </c>
      <c r="BS278" s="50"/>
      <c r="BT278" s="50"/>
      <c r="BU278" s="2" t="s">
        <v>2723</v>
      </c>
      <c r="BV278" s="225">
        <v>20236520008513</v>
      </c>
      <c r="BW278" s="4"/>
      <c r="BX278" s="4"/>
      <c r="BY278" s="4"/>
      <c r="BZ278" s="4"/>
      <c r="CA278" s="4"/>
      <c r="CB278" s="4"/>
      <c r="CC278" s="4"/>
      <c r="CD278" s="1">
        <v>1</v>
      </c>
      <c r="CE278" s="1">
        <v>1</v>
      </c>
      <c r="CF278" s="18" t="s">
        <v>1804</v>
      </c>
      <c r="CG278" s="18" t="s">
        <v>23</v>
      </c>
      <c r="CH278" s="343">
        <f>AX278</f>
        <v>45324</v>
      </c>
      <c r="CI278" s="292" t="s">
        <v>21</v>
      </c>
    </row>
    <row r="279" spans="1:87" ht="15" customHeight="1">
      <c r="A279" s="129">
        <v>277</v>
      </c>
      <c r="B279" s="132" t="s">
        <v>1966</v>
      </c>
      <c r="C279" s="28" t="s">
        <v>2807</v>
      </c>
      <c r="D279" s="12">
        <v>2023</v>
      </c>
      <c r="E279" s="12">
        <v>94157</v>
      </c>
      <c r="F279" s="12" t="s">
        <v>404</v>
      </c>
      <c r="G279" s="12" t="s">
        <v>2808</v>
      </c>
      <c r="H279" s="17" t="s">
        <v>2809</v>
      </c>
      <c r="I279" s="99" t="s">
        <v>2172</v>
      </c>
      <c r="J279" s="132" t="s">
        <v>392</v>
      </c>
      <c r="K279" s="132" t="s">
        <v>60</v>
      </c>
      <c r="L279" s="100" t="s">
        <v>1441</v>
      </c>
      <c r="M279" s="12" t="s">
        <v>2810</v>
      </c>
      <c r="N279" s="91" t="s">
        <v>1757</v>
      </c>
      <c r="O279" s="91">
        <v>2189</v>
      </c>
      <c r="P279" s="91" t="s">
        <v>61</v>
      </c>
      <c r="Q279" s="91">
        <v>57</v>
      </c>
      <c r="R279" s="92" t="s">
        <v>395</v>
      </c>
      <c r="S279" s="30">
        <v>79908787</v>
      </c>
      <c r="T279" s="30">
        <v>3</v>
      </c>
      <c r="U279" s="249" t="s">
        <v>2811</v>
      </c>
      <c r="V279" s="30">
        <v>46</v>
      </c>
      <c r="W279" s="1" t="s">
        <v>62</v>
      </c>
      <c r="X279" s="1" t="s">
        <v>431</v>
      </c>
      <c r="Y279" s="30" t="s">
        <v>2812</v>
      </c>
      <c r="Z279" s="30">
        <v>3103383755</v>
      </c>
      <c r="AA279" s="181" t="s">
        <v>1461</v>
      </c>
      <c r="AB279" s="30" t="s">
        <v>398</v>
      </c>
      <c r="AC279" s="30" t="s">
        <v>433</v>
      </c>
      <c r="AD279" s="42" t="s">
        <v>2813</v>
      </c>
      <c r="AE279" s="188">
        <v>1546101036166</v>
      </c>
      <c r="AF279" s="43">
        <v>45534</v>
      </c>
      <c r="AG279" s="4">
        <v>5</v>
      </c>
      <c r="AH279" s="200">
        <v>15648000</v>
      </c>
      <c r="AI279" s="208">
        <f t="shared" si="31"/>
        <v>4890000</v>
      </c>
      <c r="AJ279" s="208">
        <f t="shared" si="33"/>
        <v>163000</v>
      </c>
      <c r="AK279" s="70">
        <v>45191</v>
      </c>
      <c r="AL279" s="70">
        <v>45196</v>
      </c>
      <c r="AM279" s="127">
        <v>45291</v>
      </c>
      <c r="AN279" s="120" t="s">
        <v>2805</v>
      </c>
      <c r="AO279" s="120" t="s">
        <v>2806</v>
      </c>
      <c r="AP279" s="15">
        <v>573</v>
      </c>
      <c r="AQ279" s="121">
        <v>45189</v>
      </c>
      <c r="AR279" s="214">
        <v>39120000</v>
      </c>
      <c r="AS279" s="15">
        <v>788</v>
      </c>
      <c r="AT279" s="121">
        <v>45196</v>
      </c>
      <c r="AU279" s="208">
        <v>15648000</v>
      </c>
      <c r="AV279" s="123"/>
      <c r="AW279" s="123"/>
      <c r="AX279" s="123"/>
      <c r="AY279" s="124"/>
      <c r="AZ279" s="124"/>
      <c r="BA279" s="124"/>
      <c r="BB279" s="125"/>
      <c r="BC279" s="125"/>
      <c r="BD279" s="125"/>
      <c r="BE279" s="125"/>
      <c r="BF279" s="125"/>
      <c r="BG279" s="125"/>
      <c r="BH279" s="125"/>
      <c r="BI279" s="125"/>
      <c r="BJ279" s="125"/>
      <c r="BK279" s="125"/>
      <c r="BL279" s="451">
        <v>15648000</v>
      </c>
      <c r="BM279" s="123"/>
      <c r="BN279" s="126"/>
      <c r="BO279" s="49"/>
      <c r="BP279" s="49"/>
      <c r="BQ279" s="52" t="s">
        <v>15</v>
      </c>
      <c r="BR279" s="52" t="s">
        <v>15</v>
      </c>
      <c r="BS279" s="50"/>
      <c r="BT279" s="50"/>
      <c r="BU279" s="2" t="s">
        <v>2723</v>
      </c>
      <c r="BV279" s="225">
        <v>20236520008863</v>
      </c>
      <c r="BW279" s="4"/>
      <c r="BX279" s="4"/>
      <c r="BY279" s="4"/>
      <c r="BZ279" s="4"/>
      <c r="CA279" s="4"/>
      <c r="CB279" s="4"/>
      <c r="CC279" s="4"/>
      <c r="CD279" s="1">
        <v>1</v>
      </c>
      <c r="CE279" s="1">
        <v>1</v>
      </c>
      <c r="CF279" s="18" t="s">
        <v>1804</v>
      </c>
      <c r="CG279" s="18" t="s">
        <v>23</v>
      </c>
      <c r="CH279" s="367">
        <v>45293</v>
      </c>
      <c r="CI279" s="292" t="s">
        <v>21</v>
      </c>
    </row>
    <row r="280" spans="1:87" ht="15" customHeight="1">
      <c r="A280" s="308">
        <v>278</v>
      </c>
      <c r="B280" s="132" t="s">
        <v>2390</v>
      </c>
      <c r="C280" s="28" t="s">
        <v>2814</v>
      </c>
      <c r="D280" s="12">
        <v>2023</v>
      </c>
      <c r="E280" s="12">
        <v>94002</v>
      </c>
      <c r="F280" s="12" t="s">
        <v>404</v>
      </c>
      <c r="G280" s="12" t="s">
        <v>2815</v>
      </c>
      <c r="H280" s="17" t="s">
        <v>2816</v>
      </c>
      <c r="I280" s="99" t="s">
        <v>2172</v>
      </c>
      <c r="J280" s="7" t="s">
        <v>407</v>
      </c>
      <c r="K280" s="132" t="s">
        <v>60</v>
      </c>
      <c r="L280" s="100" t="s">
        <v>1441</v>
      </c>
      <c r="M280" s="12" t="s">
        <v>2817</v>
      </c>
      <c r="N280" s="91" t="s">
        <v>1757</v>
      </c>
      <c r="O280" s="91">
        <v>2189</v>
      </c>
      <c r="P280" s="91" t="s">
        <v>61</v>
      </c>
      <c r="Q280" s="91">
        <v>57</v>
      </c>
      <c r="R280" s="92" t="s">
        <v>395</v>
      </c>
      <c r="S280" s="30">
        <v>80206518</v>
      </c>
      <c r="T280" s="30">
        <v>1</v>
      </c>
      <c r="U280" s="249" t="s">
        <v>2818</v>
      </c>
      <c r="V280" s="30">
        <v>43</v>
      </c>
      <c r="W280" s="1" t="s">
        <v>62</v>
      </c>
      <c r="X280" s="1" t="s">
        <v>431</v>
      </c>
      <c r="Y280" s="30" t="s">
        <v>269</v>
      </c>
      <c r="Z280" s="30">
        <v>3508395797</v>
      </c>
      <c r="AA280" s="181" t="s">
        <v>2819</v>
      </c>
      <c r="AB280" s="30" t="s">
        <v>714</v>
      </c>
      <c r="AC280" s="30" t="s">
        <v>412</v>
      </c>
      <c r="AD280" s="42" t="s">
        <v>939</v>
      </c>
      <c r="AE280" s="42" t="s">
        <v>2820</v>
      </c>
      <c r="AF280" s="43">
        <v>45419</v>
      </c>
      <c r="AG280" s="4">
        <v>5</v>
      </c>
      <c r="AH280" s="200">
        <v>7820000</v>
      </c>
      <c r="AI280" s="208">
        <f t="shared" si="31"/>
        <v>2550000</v>
      </c>
      <c r="AJ280" s="208">
        <f t="shared" si="33"/>
        <v>85000</v>
      </c>
      <c r="AK280" s="70">
        <v>45194</v>
      </c>
      <c r="AL280" s="70">
        <v>45202</v>
      </c>
      <c r="AM280" s="127">
        <v>45291</v>
      </c>
      <c r="AN280" s="120" t="s">
        <v>2821</v>
      </c>
      <c r="AO280" s="120" t="s">
        <v>2822</v>
      </c>
      <c r="AP280" s="15">
        <v>559</v>
      </c>
      <c r="AQ280" s="121">
        <v>45177</v>
      </c>
      <c r="AR280" s="214">
        <v>10200000</v>
      </c>
      <c r="AS280" s="236">
        <v>796</v>
      </c>
      <c r="AT280" s="122">
        <v>45198</v>
      </c>
      <c r="AU280" s="214">
        <v>7820000</v>
      </c>
      <c r="AV280" s="123"/>
      <c r="AW280" s="123"/>
      <c r="AX280" s="123"/>
      <c r="AY280" s="124"/>
      <c r="AZ280" s="124"/>
      <c r="BA280" s="124"/>
      <c r="BB280" s="125"/>
      <c r="BC280" s="125"/>
      <c r="BD280" s="125"/>
      <c r="BE280" s="125"/>
      <c r="BF280" s="125"/>
      <c r="BG280" s="125"/>
      <c r="BH280" s="125"/>
      <c r="BI280" s="125"/>
      <c r="BJ280" s="125"/>
      <c r="BK280" s="125"/>
      <c r="BL280" s="451">
        <v>7820000</v>
      </c>
      <c r="BM280" s="123"/>
      <c r="BN280" s="126"/>
      <c r="BO280" s="49"/>
      <c r="BP280" s="49"/>
      <c r="BQ280" s="52" t="s">
        <v>15</v>
      </c>
      <c r="BR280" s="52" t="s">
        <v>15</v>
      </c>
      <c r="BS280" s="50"/>
      <c r="BT280" s="50"/>
      <c r="BU280" s="2" t="s">
        <v>104</v>
      </c>
      <c r="BV280" s="225">
        <v>20236520009003</v>
      </c>
      <c r="BW280" s="4"/>
      <c r="BX280" s="4"/>
      <c r="BY280" s="4"/>
      <c r="BZ280" s="4"/>
      <c r="CA280" s="4"/>
      <c r="CB280" s="4"/>
      <c r="CC280" s="4"/>
      <c r="CD280" s="1">
        <v>1</v>
      </c>
      <c r="CE280" s="1">
        <v>1</v>
      </c>
      <c r="CF280" s="18" t="s">
        <v>1804</v>
      </c>
      <c r="CG280" s="18" t="s">
        <v>23</v>
      </c>
      <c r="CH280" s="367">
        <v>45291</v>
      </c>
      <c r="CI280" s="272" t="s">
        <v>2823</v>
      </c>
    </row>
    <row r="281" spans="1:87" ht="15" customHeight="1">
      <c r="A281" s="129">
        <v>279</v>
      </c>
      <c r="B281" s="132" t="s">
        <v>2390</v>
      </c>
      <c r="C281" s="28" t="s">
        <v>2824</v>
      </c>
      <c r="D281" s="12">
        <v>2023</v>
      </c>
      <c r="E281" s="12">
        <v>94050</v>
      </c>
      <c r="F281" s="12" t="s">
        <v>404</v>
      </c>
      <c r="G281" s="12" t="s">
        <v>2825</v>
      </c>
      <c r="H281" s="17" t="s">
        <v>2826</v>
      </c>
      <c r="I281" s="99" t="s">
        <v>2172</v>
      </c>
      <c r="J281" s="7" t="s">
        <v>407</v>
      </c>
      <c r="K281" s="132" t="s">
        <v>60</v>
      </c>
      <c r="L281" s="100" t="s">
        <v>1411</v>
      </c>
      <c r="M281" s="12" t="s">
        <v>2201</v>
      </c>
      <c r="N281" s="91" t="s">
        <v>543</v>
      </c>
      <c r="O281" s="91">
        <v>2198</v>
      </c>
      <c r="P281" s="91" t="s">
        <v>61</v>
      </c>
      <c r="Q281" s="91">
        <v>57</v>
      </c>
      <c r="R281" s="92" t="s">
        <v>395</v>
      </c>
      <c r="S281" s="30">
        <v>1080266107</v>
      </c>
      <c r="T281" s="30">
        <v>3</v>
      </c>
      <c r="U281" s="249" t="s">
        <v>2827</v>
      </c>
      <c r="V281" s="30">
        <v>25</v>
      </c>
      <c r="W281" s="1" t="s">
        <v>62</v>
      </c>
      <c r="X281" s="1" t="s">
        <v>396</v>
      </c>
      <c r="Y281" s="30" t="s">
        <v>2828</v>
      </c>
      <c r="Z281" s="30">
        <v>7317541</v>
      </c>
      <c r="AA281" s="181" t="s">
        <v>2829</v>
      </c>
      <c r="AB281" s="30" t="s">
        <v>714</v>
      </c>
      <c r="AC281" s="30" t="s">
        <v>412</v>
      </c>
      <c r="AD281" s="103"/>
      <c r="AE281" s="103"/>
      <c r="AF281" s="85"/>
      <c r="AG281" s="4">
        <v>1</v>
      </c>
      <c r="AH281" s="200">
        <v>7820000</v>
      </c>
      <c r="AI281" s="208">
        <f t="shared" si="31"/>
        <v>2550000</v>
      </c>
      <c r="AJ281" s="208">
        <f t="shared" si="33"/>
        <v>85000</v>
      </c>
      <c r="AK281" s="70">
        <v>45196</v>
      </c>
      <c r="AL281" s="127">
        <v>45231</v>
      </c>
      <c r="AM281" s="127">
        <v>45291</v>
      </c>
      <c r="AN281" s="120" t="s">
        <v>2821</v>
      </c>
      <c r="AO281" s="120" t="s">
        <v>2822</v>
      </c>
      <c r="AP281" s="15">
        <v>566</v>
      </c>
      <c r="AQ281" s="121">
        <v>45181</v>
      </c>
      <c r="AR281" s="214">
        <v>10200000</v>
      </c>
      <c r="AS281" s="236">
        <v>820</v>
      </c>
      <c r="AT281" s="122">
        <v>45222</v>
      </c>
      <c r="AU281" s="214">
        <v>7820000</v>
      </c>
      <c r="AV281" s="123"/>
      <c r="AW281" s="123"/>
      <c r="AX281" s="123"/>
      <c r="AY281" s="124"/>
      <c r="AZ281" s="124"/>
      <c r="BA281" s="124"/>
      <c r="BB281" s="125"/>
      <c r="BC281" s="125"/>
      <c r="BD281" s="125"/>
      <c r="BE281" s="125"/>
      <c r="BF281" s="125"/>
      <c r="BG281" s="125"/>
      <c r="BH281" s="125"/>
      <c r="BI281" s="125"/>
      <c r="BJ281" s="125"/>
      <c r="BK281" s="125"/>
      <c r="BL281" s="451">
        <v>7820000</v>
      </c>
      <c r="BM281" s="123"/>
      <c r="BN281" s="126"/>
      <c r="BO281" s="49"/>
      <c r="BP281" s="49"/>
      <c r="BQ281" s="52" t="s">
        <v>15</v>
      </c>
      <c r="BR281" s="52"/>
      <c r="BS281" s="50"/>
      <c r="BT281" s="50"/>
      <c r="BU281" s="2" t="s">
        <v>2830</v>
      </c>
      <c r="BV281" s="225" t="s">
        <v>2831</v>
      </c>
      <c r="BW281" s="4"/>
      <c r="BX281" s="4"/>
      <c r="BY281" s="4"/>
      <c r="BZ281" s="4"/>
      <c r="CA281" s="4"/>
      <c r="CB281" s="4"/>
      <c r="CC281" s="4"/>
      <c r="CD281" s="1">
        <v>1</v>
      </c>
      <c r="CE281" s="1">
        <v>1</v>
      </c>
      <c r="CF281" s="18" t="s">
        <v>1804</v>
      </c>
      <c r="CG281" s="18" t="s">
        <v>23</v>
      </c>
      <c r="CH281" s="367">
        <v>45291</v>
      </c>
      <c r="CI281" s="292" t="s">
        <v>2832</v>
      </c>
    </row>
    <row r="282" spans="1:87" ht="15" customHeight="1">
      <c r="A282" s="129">
        <v>280</v>
      </c>
      <c r="B282" s="132" t="s">
        <v>2480</v>
      </c>
      <c r="C282" s="28" t="s">
        <v>2833</v>
      </c>
      <c r="D282" s="12">
        <v>2023</v>
      </c>
      <c r="E282" s="12">
        <v>94277</v>
      </c>
      <c r="F282" s="12" t="s">
        <v>404</v>
      </c>
      <c r="G282" s="12" t="s">
        <v>2834</v>
      </c>
      <c r="H282" s="17" t="s">
        <v>2835</v>
      </c>
      <c r="I282" s="99" t="s">
        <v>2172</v>
      </c>
      <c r="J282" s="132" t="s">
        <v>392</v>
      </c>
      <c r="K282" s="132" t="s">
        <v>60</v>
      </c>
      <c r="L282" s="100" t="s">
        <v>1411</v>
      </c>
      <c r="M282" s="12" t="s">
        <v>2836</v>
      </c>
      <c r="N282" s="91" t="s">
        <v>543</v>
      </c>
      <c r="O282" s="91">
        <v>2198</v>
      </c>
      <c r="P282" s="91" t="s">
        <v>61</v>
      </c>
      <c r="Q282" s="91">
        <v>57</v>
      </c>
      <c r="R282" s="92" t="s">
        <v>395</v>
      </c>
      <c r="S282" s="30">
        <v>1076624701</v>
      </c>
      <c r="T282" s="30">
        <v>0</v>
      </c>
      <c r="U282" s="249" t="s">
        <v>2837</v>
      </c>
      <c r="V282" s="30">
        <v>27</v>
      </c>
      <c r="W282" s="1" t="s">
        <v>62</v>
      </c>
      <c r="X282" s="1" t="s">
        <v>396</v>
      </c>
      <c r="Y282" s="30" t="s">
        <v>1414</v>
      </c>
      <c r="Z282" s="30">
        <v>3155178041</v>
      </c>
      <c r="AA282" s="181" t="s">
        <v>1415</v>
      </c>
      <c r="AB282" s="30" t="s">
        <v>561</v>
      </c>
      <c r="AC282" s="30" t="s">
        <v>412</v>
      </c>
      <c r="AD282" s="42" t="s">
        <v>2838</v>
      </c>
      <c r="AE282" s="42" t="s">
        <v>2839</v>
      </c>
      <c r="AF282" s="43">
        <v>45572</v>
      </c>
      <c r="AG282" s="4">
        <v>1</v>
      </c>
      <c r="AH282" s="200">
        <v>13846000</v>
      </c>
      <c r="AI282" s="208">
        <f t="shared" si="31"/>
        <v>4515000</v>
      </c>
      <c r="AJ282" s="208">
        <f t="shared" si="33"/>
        <v>150500</v>
      </c>
      <c r="AK282" s="70">
        <v>45197</v>
      </c>
      <c r="AL282" s="70">
        <v>45204</v>
      </c>
      <c r="AM282" s="127">
        <v>45291</v>
      </c>
      <c r="AN282" s="120" t="s">
        <v>2821</v>
      </c>
      <c r="AO282" s="120" t="s">
        <v>2822</v>
      </c>
      <c r="AP282" s="15">
        <v>556</v>
      </c>
      <c r="AQ282" s="121">
        <v>45176</v>
      </c>
      <c r="AR282" s="214">
        <v>18060000</v>
      </c>
      <c r="AS282" s="15">
        <v>802</v>
      </c>
      <c r="AT282" s="121">
        <v>45201</v>
      </c>
      <c r="AU282" s="208">
        <v>13846000</v>
      </c>
      <c r="AV282" s="123"/>
      <c r="AW282" s="123"/>
      <c r="AX282" s="123"/>
      <c r="AY282" s="124"/>
      <c r="AZ282" s="124"/>
      <c r="BA282" s="124"/>
      <c r="BB282" s="125"/>
      <c r="BC282" s="125"/>
      <c r="BD282" s="125"/>
      <c r="BE282" s="125"/>
      <c r="BF282" s="125"/>
      <c r="BG282" s="125"/>
      <c r="BH282" s="125"/>
      <c r="BI282" s="125"/>
      <c r="BJ282" s="125"/>
      <c r="BK282" s="125"/>
      <c r="BL282" s="451">
        <v>13846000</v>
      </c>
      <c r="BM282" s="123"/>
      <c r="BN282" s="126"/>
      <c r="BO282" s="49"/>
      <c r="BP282" s="49"/>
      <c r="BQ282" s="52" t="s">
        <v>15</v>
      </c>
      <c r="BR282" s="52" t="s">
        <v>15</v>
      </c>
      <c r="BS282" s="50"/>
      <c r="BT282" s="50"/>
      <c r="BU282" s="2" t="s">
        <v>2840</v>
      </c>
      <c r="BV282" s="225">
        <v>20236520009353</v>
      </c>
      <c r="BW282" s="4"/>
      <c r="BX282" s="4"/>
      <c r="BY282" s="4"/>
      <c r="BZ282" s="4"/>
      <c r="CA282" s="4"/>
      <c r="CB282" s="4"/>
      <c r="CC282" s="4"/>
      <c r="CD282" s="1">
        <v>1</v>
      </c>
      <c r="CE282" s="1">
        <v>1</v>
      </c>
      <c r="CF282" s="18" t="s">
        <v>1804</v>
      </c>
      <c r="CG282" s="18" t="s">
        <v>23</v>
      </c>
      <c r="CH282" s="367">
        <v>45297</v>
      </c>
      <c r="CI282" s="292" t="s">
        <v>21</v>
      </c>
    </row>
    <row r="283" spans="1:87" ht="15" customHeight="1">
      <c r="A283" s="129">
        <v>281</v>
      </c>
      <c r="B283" s="132" t="s">
        <v>2480</v>
      </c>
      <c r="C283" s="28" t="s">
        <v>2841</v>
      </c>
      <c r="D283" s="12">
        <v>2023</v>
      </c>
      <c r="E283" s="12">
        <v>94158</v>
      </c>
      <c r="F283" s="12" t="s">
        <v>404</v>
      </c>
      <c r="G283" s="12" t="s">
        <v>2842</v>
      </c>
      <c r="H283" s="17" t="s">
        <v>2843</v>
      </c>
      <c r="I283" s="99" t="s">
        <v>2172</v>
      </c>
      <c r="J283" s="7" t="s">
        <v>407</v>
      </c>
      <c r="K283" s="132" t="s">
        <v>60</v>
      </c>
      <c r="L283" s="100" t="s">
        <v>2409</v>
      </c>
      <c r="M283" s="12" t="s">
        <v>2817</v>
      </c>
      <c r="N283" s="91" t="s">
        <v>313</v>
      </c>
      <c r="O283" s="91">
        <v>2189</v>
      </c>
      <c r="P283" s="91" t="s">
        <v>61</v>
      </c>
      <c r="Q283" s="91">
        <v>57</v>
      </c>
      <c r="R283" s="92" t="s">
        <v>395</v>
      </c>
      <c r="S283" s="30">
        <v>1031175095</v>
      </c>
      <c r="T283" s="30">
        <v>4</v>
      </c>
      <c r="U283" s="249" t="s">
        <v>2844</v>
      </c>
      <c r="V283" s="30">
        <v>25</v>
      </c>
      <c r="W283" s="1" t="s">
        <v>62</v>
      </c>
      <c r="X283" s="1" t="s">
        <v>431</v>
      </c>
      <c r="Y283" s="30" t="s">
        <v>2845</v>
      </c>
      <c r="Z283" s="30">
        <v>3227120825</v>
      </c>
      <c r="AA283" s="184" t="s">
        <v>1551</v>
      </c>
      <c r="AB283" s="30" t="s">
        <v>422</v>
      </c>
      <c r="AC283" s="30" t="s">
        <v>433</v>
      </c>
      <c r="AD283" s="103"/>
      <c r="AE283" s="103"/>
      <c r="AF283" s="85"/>
      <c r="AG283" s="4">
        <v>5</v>
      </c>
      <c r="AH283" s="200">
        <v>7395000</v>
      </c>
      <c r="AI283" s="208">
        <f t="shared" si="31"/>
        <v>2550000</v>
      </c>
      <c r="AJ283" s="208">
        <f t="shared" si="33"/>
        <v>85000</v>
      </c>
      <c r="AK283" s="70">
        <v>45201</v>
      </c>
      <c r="AL283" s="70">
        <v>45203</v>
      </c>
      <c r="AM283" s="127">
        <v>45291</v>
      </c>
      <c r="AN283" s="120" t="s">
        <v>2846</v>
      </c>
      <c r="AO283" s="120" t="s">
        <v>2847</v>
      </c>
      <c r="AP283" s="15">
        <v>574</v>
      </c>
      <c r="AQ283" s="121">
        <v>45190</v>
      </c>
      <c r="AR283" s="214">
        <v>30600000</v>
      </c>
      <c r="AS283" s="236">
        <v>805</v>
      </c>
      <c r="AT283" s="122">
        <v>45203</v>
      </c>
      <c r="AU283" s="214">
        <v>7395000</v>
      </c>
      <c r="AV283" s="123"/>
      <c r="AW283" s="123"/>
      <c r="AX283" s="123"/>
      <c r="AY283" s="124"/>
      <c r="AZ283" s="124"/>
      <c r="BA283" s="124"/>
      <c r="BB283" s="125"/>
      <c r="BC283" s="125"/>
      <c r="BD283" s="125"/>
      <c r="BE283" s="125"/>
      <c r="BF283" s="125"/>
      <c r="BG283" s="125"/>
      <c r="BH283" s="125"/>
      <c r="BI283" s="125"/>
      <c r="BJ283" s="125"/>
      <c r="BK283" s="125"/>
      <c r="BL283" s="451">
        <v>7395000</v>
      </c>
      <c r="BM283" s="123"/>
      <c r="BN283" s="126"/>
      <c r="BO283" s="49"/>
      <c r="BP283" s="49"/>
      <c r="BQ283" s="52" t="s">
        <v>15</v>
      </c>
      <c r="BR283" s="52" t="s">
        <v>15</v>
      </c>
      <c r="BS283" s="50"/>
      <c r="BT283" s="50"/>
      <c r="BU283" s="2" t="s">
        <v>84</v>
      </c>
      <c r="BV283" s="225">
        <v>20236520009573</v>
      </c>
      <c r="BW283" s="4"/>
      <c r="BX283" s="4"/>
      <c r="BY283" s="4"/>
      <c r="BZ283" s="4"/>
      <c r="CA283" s="4"/>
      <c r="CB283" s="4"/>
      <c r="CC283" s="4"/>
      <c r="CD283" s="1">
        <v>1</v>
      </c>
      <c r="CE283" s="1">
        <v>1</v>
      </c>
      <c r="CF283" s="18" t="s">
        <v>1804</v>
      </c>
      <c r="CG283" s="18" t="s">
        <v>23</v>
      </c>
      <c r="CH283" s="367">
        <v>45291</v>
      </c>
      <c r="CI283" s="272" t="s">
        <v>2823</v>
      </c>
    </row>
    <row r="284" spans="1:87" ht="15" customHeight="1">
      <c r="A284" s="129">
        <v>282</v>
      </c>
      <c r="B284" s="132" t="s">
        <v>1730</v>
      </c>
      <c r="C284" s="28" t="s">
        <v>2848</v>
      </c>
      <c r="D284" s="12">
        <v>2023</v>
      </c>
      <c r="E284" s="12">
        <v>94159</v>
      </c>
      <c r="F284" s="12" t="s">
        <v>404</v>
      </c>
      <c r="G284" s="12" t="s">
        <v>2849</v>
      </c>
      <c r="H284" s="17" t="s">
        <v>2850</v>
      </c>
      <c r="I284" s="99" t="s">
        <v>2172</v>
      </c>
      <c r="J284" s="7" t="s">
        <v>407</v>
      </c>
      <c r="K284" s="132" t="s">
        <v>60</v>
      </c>
      <c r="L284" s="100" t="s">
        <v>1007</v>
      </c>
      <c r="M284" s="12" t="s">
        <v>2613</v>
      </c>
      <c r="N284" s="91" t="s">
        <v>313</v>
      </c>
      <c r="O284" s="91">
        <v>2189</v>
      </c>
      <c r="P284" s="91" t="s">
        <v>61</v>
      </c>
      <c r="Q284" s="91">
        <v>57</v>
      </c>
      <c r="R284" s="92" t="s">
        <v>395</v>
      </c>
      <c r="S284" s="30">
        <v>11189409</v>
      </c>
      <c r="T284" s="30">
        <v>0</v>
      </c>
      <c r="U284" s="249" t="s">
        <v>2851</v>
      </c>
      <c r="V284" s="7">
        <v>50</v>
      </c>
      <c r="W284" s="1" t="s">
        <v>62</v>
      </c>
      <c r="X284" s="1" t="s">
        <v>431</v>
      </c>
      <c r="Y284" s="7" t="s">
        <v>2852</v>
      </c>
      <c r="Z284" s="7">
        <v>8128170</v>
      </c>
      <c r="AA284" s="185" t="s">
        <v>2853</v>
      </c>
      <c r="AB284" s="30" t="s">
        <v>561</v>
      </c>
      <c r="AC284" s="30" t="s">
        <v>412</v>
      </c>
      <c r="AD284" s="42" t="s">
        <v>976</v>
      </c>
      <c r="AE284" s="42" t="s">
        <v>2854</v>
      </c>
      <c r="AF284" s="43">
        <v>45572</v>
      </c>
      <c r="AG284" s="4">
        <v>1</v>
      </c>
      <c r="AH284" s="200">
        <v>7820000</v>
      </c>
      <c r="AI284" s="208">
        <f t="shared" si="31"/>
        <v>2550000</v>
      </c>
      <c r="AJ284" s="208">
        <f t="shared" si="33"/>
        <v>85000</v>
      </c>
      <c r="AK284" s="70">
        <v>45196</v>
      </c>
      <c r="AL284" s="70">
        <v>45198</v>
      </c>
      <c r="AM284" s="127">
        <v>45291</v>
      </c>
      <c r="AN284" s="120" t="s">
        <v>2821</v>
      </c>
      <c r="AO284" s="120" t="s">
        <v>2822</v>
      </c>
      <c r="AP284" s="15">
        <v>575</v>
      </c>
      <c r="AQ284" s="121">
        <v>45190</v>
      </c>
      <c r="AR284" s="214">
        <v>20400000</v>
      </c>
      <c r="AS284" s="236">
        <v>792</v>
      </c>
      <c r="AT284" s="122">
        <v>45198</v>
      </c>
      <c r="AU284" s="214">
        <v>7820000</v>
      </c>
      <c r="AV284" s="123"/>
      <c r="AW284" s="123"/>
      <c r="AX284" s="123"/>
      <c r="AY284" s="124"/>
      <c r="AZ284" s="124"/>
      <c r="BA284" s="124"/>
      <c r="BB284" s="125"/>
      <c r="BC284" s="125"/>
      <c r="BD284" s="125"/>
      <c r="BE284" s="125"/>
      <c r="BF284" s="125"/>
      <c r="BG284" s="125"/>
      <c r="BH284" s="125"/>
      <c r="BI284" s="125"/>
      <c r="BJ284" s="125"/>
      <c r="BK284" s="125"/>
      <c r="BL284" s="451">
        <v>7820000</v>
      </c>
      <c r="BM284" s="123"/>
      <c r="BN284" s="126"/>
      <c r="BO284" s="49"/>
      <c r="BP284" s="49"/>
      <c r="BQ284" s="52" t="s">
        <v>15</v>
      </c>
      <c r="BR284" s="52" t="s">
        <v>15</v>
      </c>
      <c r="BS284" s="50"/>
      <c r="BT284" s="50"/>
      <c r="BU284" s="2" t="s">
        <v>2698</v>
      </c>
      <c r="BV284" s="225">
        <v>20236520008813</v>
      </c>
      <c r="BW284" s="4"/>
      <c r="BX284" s="4"/>
      <c r="BY284" s="4"/>
      <c r="BZ284" s="4"/>
      <c r="CA284" s="4"/>
      <c r="CB284" s="4"/>
      <c r="CC284" s="4"/>
      <c r="CD284" s="1">
        <v>1</v>
      </c>
      <c r="CE284" s="1">
        <v>1</v>
      </c>
      <c r="CF284" s="18" t="s">
        <v>1804</v>
      </c>
      <c r="CG284" s="18" t="s">
        <v>23</v>
      </c>
      <c r="CH284" s="367">
        <v>45291</v>
      </c>
      <c r="CI284" s="272" t="s">
        <v>2855</v>
      </c>
    </row>
    <row r="285" spans="1:87" ht="15" customHeight="1">
      <c r="A285" s="129">
        <v>283</v>
      </c>
      <c r="B285" s="132" t="s">
        <v>1730</v>
      </c>
      <c r="C285" s="28" t="s">
        <v>2856</v>
      </c>
      <c r="D285" s="12">
        <v>2023</v>
      </c>
      <c r="E285" s="12">
        <v>94171</v>
      </c>
      <c r="F285" s="12" t="s">
        <v>404</v>
      </c>
      <c r="G285" s="12" t="s">
        <v>2857</v>
      </c>
      <c r="H285" s="17" t="s">
        <v>2858</v>
      </c>
      <c r="I285" s="99" t="s">
        <v>2172</v>
      </c>
      <c r="J285" s="7" t="s">
        <v>407</v>
      </c>
      <c r="K285" s="132" t="s">
        <v>60</v>
      </c>
      <c r="L285" s="100" t="s">
        <v>537</v>
      </c>
      <c r="M285" s="12" t="s">
        <v>2298</v>
      </c>
      <c r="N285" s="91" t="s">
        <v>320</v>
      </c>
      <c r="O285" s="91">
        <v>2198</v>
      </c>
      <c r="P285" s="91" t="s">
        <v>61</v>
      </c>
      <c r="Q285" s="91">
        <v>57</v>
      </c>
      <c r="R285" s="92" t="s">
        <v>395</v>
      </c>
      <c r="S285" s="30">
        <v>1136884571</v>
      </c>
      <c r="T285" s="30">
        <v>1</v>
      </c>
      <c r="U285" s="249" t="s">
        <v>1499</v>
      </c>
      <c r="V285" s="7">
        <v>31</v>
      </c>
      <c r="W285" s="1" t="s">
        <v>62</v>
      </c>
      <c r="X285" s="1" t="s">
        <v>396</v>
      </c>
      <c r="Y285" s="7" t="s">
        <v>2859</v>
      </c>
      <c r="Z285" s="7">
        <v>6015258124</v>
      </c>
      <c r="AA285" s="184" t="s">
        <v>2860</v>
      </c>
      <c r="AB285" s="30" t="s">
        <v>398</v>
      </c>
      <c r="AC285" s="30" t="s">
        <v>433</v>
      </c>
      <c r="AD285" s="42" t="s">
        <v>884</v>
      </c>
      <c r="AE285" s="42" t="s">
        <v>2861</v>
      </c>
      <c r="AF285" s="43">
        <v>45329</v>
      </c>
      <c r="AG285" s="4">
        <v>1</v>
      </c>
      <c r="AH285" s="200">
        <v>8740000</v>
      </c>
      <c r="AI285" s="208">
        <f t="shared" si="31"/>
        <v>2850000</v>
      </c>
      <c r="AJ285" s="208">
        <f t="shared" ref="AJ285:AJ300" si="34">+AH285/AO285</f>
        <v>95000</v>
      </c>
      <c r="AK285" s="70">
        <v>45196</v>
      </c>
      <c r="AL285" s="70">
        <v>45202</v>
      </c>
      <c r="AM285" s="127">
        <v>45291</v>
      </c>
      <c r="AN285" s="120" t="s">
        <v>2821</v>
      </c>
      <c r="AO285" s="120" t="s">
        <v>2822</v>
      </c>
      <c r="AP285" s="15">
        <v>570</v>
      </c>
      <c r="AQ285" s="121">
        <v>45188</v>
      </c>
      <c r="AR285" s="214">
        <v>11400000</v>
      </c>
      <c r="AS285" s="236">
        <v>795</v>
      </c>
      <c r="AT285" s="122">
        <v>45198</v>
      </c>
      <c r="AU285" s="214">
        <v>8740000</v>
      </c>
      <c r="AV285" s="123"/>
      <c r="AW285" s="123"/>
      <c r="AX285" s="123"/>
      <c r="AY285" s="124"/>
      <c r="AZ285" s="124"/>
      <c r="BA285" s="124"/>
      <c r="BB285" s="125"/>
      <c r="BC285" s="325"/>
      <c r="BD285" s="125"/>
      <c r="BE285" s="125"/>
      <c r="BF285" s="125"/>
      <c r="BG285" s="125"/>
      <c r="BH285" s="125"/>
      <c r="BI285" s="125"/>
      <c r="BJ285" s="125"/>
      <c r="BK285" s="125"/>
      <c r="BL285" s="451">
        <v>8740000</v>
      </c>
      <c r="BM285" s="123"/>
      <c r="BN285" s="126"/>
      <c r="BO285" s="49"/>
      <c r="BP285" s="49"/>
      <c r="BQ285" s="52" t="s">
        <v>15</v>
      </c>
      <c r="BR285" s="52" t="s">
        <v>15</v>
      </c>
      <c r="BS285" s="50"/>
      <c r="BT285" s="50"/>
      <c r="BU285" s="2" t="s">
        <v>2862</v>
      </c>
      <c r="BV285" s="225">
        <v>20236520008833</v>
      </c>
      <c r="BW285" s="4"/>
      <c r="BX285" s="4"/>
      <c r="BY285" s="4"/>
      <c r="BZ285" s="4"/>
      <c r="CA285" s="4"/>
      <c r="CB285" s="4"/>
      <c r="CC285" s="4"/>
      <c r="CD285" s="1">
        <v>1</v>
      </c>
      <c r="CE285" s="1">
        <v>1</v>
      </c>
      <c r="CF285" s="18" t="s">
        <v>1804</v>
      </c>
      <c r="CG285" s="18" t="s">
        <v>23</v>
      </c>
      <c r="CH285" s="367">
        <v>45291</v>
      </c>
      <c r="CI285" s="292" t="s">
        <v>21</v>
      </c>
    </row>
    <row r="286" spans="1:87" ht="15" customHeight="1">
      <c r="A286" s="298">
        <v>284</v>
      </c>
      <c r="B286" s="132" t="s">
        <v>1730</v>
      </c>
      <c r="C286" s="28" t="s">
        <v>2863</v>
      </c>
      <c r="D286" s="12">
        <v>2023</v>
      </c>
      <c r="E286" s="12">
        <v>94158</v>
      </c>
      <c r="F286" s="12" t="s">
        <v>404</v>
      </c>
      <c r="G286" s="12" t="s">
        <v>2864</v>
      </c>
      <c r="H286" s="17" t="s">
        <v>2865</v>
      </c>
      <c r="I286" s="99" t="s">
        <v>2172</v>
      </c>
      <c r="J286" s="7" t="s">
        <v>407</v>
      </c>
      <c r="K286" s="132" t="s">
        <v>60</v>
      </c>
      <c r="L286" s="100" t="s">
        <v>1441</v>
      </c>
      <c r="M286" s="12" t="s">
        <v>2866</v>
      </c>
      <c r="N286" s="91" t="s">
        <v>313</v>
      </c>
      <c r="O286" s="91">
        <v>2189</v>
      </c>
      <c r="P286" s="91" t="s">
        <v>61</v>
      </c>
      <c r="Q286" s="91">
        <v>57</v>
      </c>
      <c r="R286" s="92" t="s">
        <v>395</v>
      </c>
      <c r="S286" s="30">
        <v>1014190478</v>
      </c>
      <c r="T286" s="30">
        <v>2</v>
      </c>
      <c r="U286" s="249" t="s">
        <v>1484</v>
      </c>
      <c r="V286" s="7">
        <v>36</v>
      </c>
      <c r="W286" s="1" t="s">
        <v>62</v>
      </c>
      <c r="X286" s="1" t="s">
        <v>396</v>
      </c>
      <c r="Y286" s="7" t="s">
        <v>1485</v>
      </c>
      <c r="Z286" s="7">
        <v>5438138</v>
      </c>
      <c r="AA286" s="184" t="s">
        <v>2867</v>
      </c>
      <c r="AB286" s="30" t="s">
        <v>422</v>
      </c>
      <c r="AC286" s="30" t="s">
        <v>412</v>
      </c>
      <c r="AD286" s="42" t="s">
        <v>939</v>
      </c>
      <c r="AE286" s="42" t="s">
        <v>2868</v>
      </c>
      <c r="AF286" s="43">
        <v>45473</v>
      </c>
      <c r="AG286" s="4">
        <v>5</v>
      </c>
      <c r="AH286" s="200">
        <v>7820000</v>
      </c>
      <c r="AI286" s="208">
        <f t="shared" si="31"/>
        <v>2550000</v>
      </c>
      <c r="AJ286" s="208">
        <f t="shared" si="34"/>
        <v>85000</v>
      </c>
      <c r="AK286" s="70">
        <v>45196</v>
      </c>
      <c r="AL286" s="70">
        <v>45202</v>
      </c>
      <c r="AM286" s="127">
        <v>45291</v>
      </c>
      <c r="AN286" s="120" t="s">
        <v>2821</v>
      </c>
      <c r="AO286" s="120" t="s">
        <v>2822</v>
      </c>
      <c r="AP286" s="15">
        <v>574</v>
      </c>
      <c r="AQ286" s="121">
        <v>45190</v>
      </c>
      <c r="AR286" s="214">
        <v>30600000</v>
      </c>
      <c r="AS286" s="236">
        <v>793</v>
      </c>
      <c r="AT286" s="122">
        <v>45198</v>
      </c>
      <c r="AU286" s="214">
        <v>7820000</v>
      </c>
      <c r="AV286" s="123">
        <v>1</v>
      </c>
      <c r="AW286" s="123">
        <v>15</v>
      </c>
      <c r="AX286" s="302">
        <v>45306</v>
      </c>
      <c r="AY286" s="124"/>
      <c r="AZ286" s="124"/>
      <c r="BA286" s="124"/>
      <c r="BB286" s="125">
        <v>1</v>
      </c>
      <c r="BC286" s="303">
        <v>1275000</v>
      </c>
      <c r="BD286" s="304">
        <v>45289</v>
      </c>
      <c r="BE286" s="125"/>
      <c r="BF286" s="125"/>
      <c r="BG286" s="125"/>
      <c r="BH286" s="125"/>
      <c r="BI286" s="125"/>
      <c r="BJ286" s="125"/>
      <c r="BK286" s="125"/>
      <c r="BL286" s="451">
        <v>7820000</v>
      </c>
      <c r="BM286" s="123"/>
      <c r="BN286" s="126"/>
      <c r="BO286" s="49"/>
      <c r="BP286" s="49"/>
      <c r="BQ286" s="52" t="s">
        <v>15</v>
      </c>
      <c r="BR286" s="52" t="s">
        <v>15</v>
      </c>
      <c r="BS286" s="50"/>
      <c r="BT286" s="50"/>
      <c r="BU286" s="2" t="s">
        <v>128</v>
      </c>
      <c r="BV286" s="225">
        <v>20236520008843</v>
      </c>
      <c r="BW286" s="4"/>
      <c r="BX286" s="4"/>
      <c r="BY286" s="4"/>
      <c r="BZ286" s="4"/>
      <c r="CA286" s="4"/>
      <c r="CB286" s="4"/>
      <c r="CC286" s="4"/>
      <c r="CD286" s="1">
        <v>1</v>
      </c>
      <c r="CE286" s="1">
        <v>1</v>
      </c>
      <c r="CF286" s="18" t="s">
        <v>1804</v>
      </c>
      <c r="CG286" s="18" t="s">
        <v>23</v>
      </c>
      <c r="CH286" s="343">
        <f>AX286</f>
        <v>45306</v>
      </c>
      <c r="CI286" s="292" t="s">
        <v>21</v>
      </c>
    </row>
    <row r="287" spans="1:87" ht="15" customHeight="1">
      <c r="A287" s="129">
        <v>285</v>
      </c>
      <c r="B287" s="132" t="s">
        <v>1730</v>
      </c>
      <c r="C287" s="28" t="s">
        <v>2869</v>
      </c>
      <c r="D287" s="12">
        <v>2023</v>
      </c>
      <c r="E287" s="12">
        <v>94163</v>
      </c>
      <c r="F287" s="12" t="s">
        <v>404</v>
      </c>
      <c r="G287" s="12" t="s">
        <v>2870</v>
      </c>
      <c r="H287" s="17" t="s">
        <v>2871</v>
      </c>
      <c r="I287" s="99" t="s">
        <v>2172</v>
      </c>
      <c r="J287" s="7" t="s">
        <v>407</v>
      </c>
      <c r="K287" s="132" t="s">
        <v>60</v>
      </c>
      <c r="L287" s="100" t="s">
        <v>1411</v>
      </c>
      <c r="M287" s="12" t="s">
        <v>2201</v>
      </c>
      <c r="N287" s="91" t="s">
        <v>320</v>
      </c>
      <c r="O287" s="91">
        <v>2198</v>
      </c>
      <c r="P287" s="91" t="s">
        <v>61</v>
      </c>
      <c r="Q287" s="91">
        <v>57</v>
      </c>
      <c r="R287" s="92" t="s">
        <v>395</v>
      </c>
      <c r="S287" s="30">
        <v>1003521339</v>
      </c>
      <c r="T287" s="30">
        <v>9</v>
      </c>
      <c r="U287" s="249" t="s">
        <v>2872</v>
      </c>
      <c r="V287" s="7">
        <v>20</v>
      </c>
      <c r="W287" s="2" t="s">
        <v>62</v>
      </c>
      <c r="X287" s="2" t="s">
        <v>396</v>
      </c>
      <c r="Y287" s="7" t="s">
        <v>2873</v>
      </c>
      <c r="Z287" s="7">
        <v>3137684240</v>
      </c>
      <c r="AA287" s="184" t="s">
        <v>2874</v>
      </c>
      <c r="AB287" s="30" t="s">
        <v>411</v>
      </c>
      <c r="AC287" s="30" t="s">
        <v>412</v>
      </c>
      <c r="AD287" s="42" t="s">
        <v>2226</v>
      </c>
      <c r="AE287" s="42" t="s">
        <v>2875</v>
      </c>
      <c r="AF287" s="43">
        <v>45572</v>
      </c>
      <c r="AG287" s="4">
        <v>1</v>
      </c>
      <c r="AH287" s="200">
        <v>7820000</v>
      </c>
      <c r="AI287" s="208">
        <f t="shared" si="31"/>
        <v>2550000</v>
      </c>
      <c r="AJ287" s="208">
        <f t="shared" si="34"/>
        <v>85000</v>
      </c>
      <c r="AK287" s="70">
        <v>45196</v>
      </c>
      <c r="AL287" s="70">
        <v>45203</v>
      </c>
      <c r="AM287" s="127">
        <v>45291</v>
      </c>
      <c r="AN287" s="120" t="s">
        <v>2821</v>
      </c>
      <c r="AO287" s="120" t="s">
        <v>2822</v>
      </c>
      <c r="AP287" s="15">
        <v>569</v>
      </c>
      <c r="AQ287" s="121">
        <v>45188</v>
      </c>
      <c r="AR287" s="214">
        <v>10200000</v>
      </c>
      <c r="AS287" s="236">
        <v>794</v>
      </c>
      <c r="AT287" s="122">
        <v>45198</v>
      </c>
      <c r="AU287" s="214">
        <v>7820000</v>
      </c>
      <c r="AV287" s="123"/>
      <c r="AW287" s="123"/>
      <c r="AX287" s="123"/>
      <c r="AY287" s="124"/>
      <c r="AZ287" s="124"/>
      <c r="BA287" s="124"/>
      <c r="BB287" s="125"/>
      <c r="BC287" s="303"/>
      <c r="BD287" s="125"/>
      <c r="BE287" s="125"/>
      <c r="BF287" s="125"/>
      <c r="BG287" s="125"/>
      <c r="BH287" s="125"/>
      <c r="BI287" s="125"/>
      <c r="BJ287" s="125"/>
      <c r="BK287" s="125"/>
      <c r="BL287" s="451">
        <v>7820000</v>
      </c>
      <c r="BM287" s="123"/>
      <c r="BN287" s="126"/>
      <c r="BO287" s="49"/>
      <c r="BP287" s="49"/>
      <c r="BQ287" s="52" t="s">
        <v>15</v>
      </c>
      <c r="BR287" s="52" t="s">
        <v>15</v>
      </c>
      <c r="BS287" s="50"/>
      <c r="BT287" s="50"/>
      <c r="BU287" s="2" t="s">
        <v>2840</v>
      </c>
      <c r="BV287" s="225">
        <v>20236520008973</v>
      </c>
      <c r="BW287" s="4"/>
      <c r="BX287" s="4"/>
      <c r="BY287" s="4"/>
      <c r="BZ287" s="4"/>
      <c r="CA287" s="4"/>
      <c r="CB287" s="4"/>
      <c r="CC287" s="4"/>
      <c r="CD287" s="1">
        <v>1</v>
      </c>
      <c r="CE287" s="1">
        <v>1</v>
      </c>
      <c r="CF287" s="18" t="s">
        <v>1804</v>
      </c>
      <c r="CG287" s="18" t="s">
        <v>23</v>
      </c>
      <c r="CH287" s="367">
        <v>45291</v>
      </c>
      <c r="CI287" s="292" t="s">
        <v>21</v>
      </c>
    </row>
    <row r="288" spans="1:87" ht="15" customHeight="1">
      <c r="A288" s="308">
        <v>286</v>
      </c>
      <c r="B288" s="132" t="s">
        <v>2480</v>
      </c>
      <c r="C288" s="28" t="s">
        <v>2876</v>
      </c>
      <c r="D288" s="12">
        <v>2023</v>
      </c>
      <c r="E288" s="12">
        <v>94156</v>
      </c>
      <c r="F288" s="12" t="s">
        <v>404</v>
      </c>
      <c r="G288" s="12" t="s">
        <v>2877</v>
      </c>
      <c r="H288" s="20" t="s">
        <v>2878</v>
      </c>
      <c r="I288" s="99" t="s">
        <v>2172</v>
      </c>
      <c r="J288" s="132" t="s">
        <v>392</v>
      </c>
      <c r="K288" s="132" t="s">
        <v>60</v>
      </c>
      <c r="L288" s="100" t="s">
        <v>1613</v>
      </c>
      <c r="M288" s="12" t="s">
        <v>1701</v>
      </c>
      <c r="N288" s="91" t="s">
        <v>320</v>
      </c>
      <c r="O288" s="91">
        <v>2198</v>
      </c>
      <c r="P288" s="91" t="s">
        <v>61</v>
      </c>
      <c r="Q288" s="91">
        <v>57</v>
      </c>
      <c r="R288" s="92" t="s">
        <v>395</v>
      </c>
      <c r="S288" s="30">
        <v>80109959</v>
      </c>
      <c r="T288" s="30">
        <v>9</v>
      </c>
      <c r="U288" s="249" t="s">
        <v>2879</v>
      </c>
      <c r="V288" s="7">
        <v>41</v>
      </c>
      <c r="W288" s="1" t="s">
        <v>62</v>
      </c>
      <c r="X288" s="53" t="s">
        <v>431</v>
      </c>
      <c r="Y288" s="7" t="s">
        <v>2880</v>
      </c>
      <c r="Z288" s="7">
        <v>6017572442</v>
      </c>
      <c r="AA288" s="185" t="s">
        <v>2881</v>
      </c>
      <c r="AB288" s="30" t="s">
        <v>518</v>
      </c>
      <c r="AC288" s="30" t="s">
        <v>433</v>
      </c>
      <c r="AD288" s="42" t="s">
        <v>939</v>
      </c>
      <c r="AE288" s="42" t="s">
        <v>2882</v>
      </c>
      <c r="AF288" s="43">
        <v>45473</v>
      </c>
      <c r="AG288" s="4">
        <v>1</v>
      </c>
      <c r="AH288" s="200">
        <v>14996000</v>
      </c>
      <c r="AI288" s="208">
        <f t="shared" si="31"/>
        <v>4890000</v>
      </c>
      <c r="AJ288" s="208">
        <f t="shared" si="34"/>
        <v>163000</v>
      </c>
      <c r="AK288" s="70">
        <v>45197</v>
      </c>
      <c r="AL288" s="70" t="s">
        <v>2883</v>
      </c>
      <c r="AM288" s="127">
        <v>45291</v>
      </c>
      <c r="AN288" s="120" t="s">
        <v>2821</v>
      </c>
      <c r="AO288" s="120" t="s">
        <v>2822</v>
      </c>
      <c r="AP288" s="15">
        <v>567</v>
      </c>
      <c r="AQ288" s="121">
        <v>45181</v>
      </c>
      <c r="AR288" s="214">
        <v>58680000</v>
      </c>
      <c r="AS288" s="15">
        <v>801</v>
      </c>
      <c r="AT288" s="121">
        <v>45201</v>
      </c>
      <c r="AU288" s="208">
        <v>14996000</v>
      </c>
      <c r="AV288" s="123">
        <v>1</v>
      </c>
      <c r="AW288" s="123">
        <v>15</v>
      </c>
      <c r="AX288" s="302">
        <v>44945</v>
      </c>
      <c r="AY288" s="124"/>
      <c r="AZ288" s="124"/>
      <c r="BA288" s="124"/>
      <c r="BB288" s="125">
        <v>1</v>
      </c>
      <c r="BC288" s="303">
        <v>2445000</v>
      </c>
      <c r="BD288" s="125"/>
      <c r="BE288" s="125"/>
      <c r="BF288" s="125"/>
      <c r="BG288" s="125"/>
      <c r="BH288" s="125"/>
      <c r="BI288" s="125"/>
      <c r="BJ288" s="125"/>
      <c r="BK288" s="125"/>
      <c r="BL288" s="451">
        <v>14996000</v>
      </c>
      <c r="BM288" s="123"/>
      <c r="BN288" s="126"/>
      <c r="BO288" s="49"/>
      <c r="BP288" s="49"/>
      <c r="BQ288" s="52" t="s">
        <v>15</v>
      </c>
      <c r="BR288" s="52" t="s">
        <v>15</v>
      </c>
      <c r="BS288" s="50"/>
      <c r="BT288" s="50"/>
      <c r="BU288" s="2" t="s">
        <v>2609</v>
      </c>
      <c r="BV288" s="225">
        <v>20236520009203</v>
      </c>
      <c r="BW288" s="4"/>
      <c r="BX288" s="4"/>
      <c r="BY288" s="4"/>
      <c r="BZ288" s="4"/>
      <c r="CA288" s="4"/>
      <c r="CB288" s="4"/>
      <c r="CC288" s="4"/>
      <c r="CD288" s="1">
        <v>1</v>
      </c>
      <c r="CE288" s="1">
        <v>1</v>
      </c>
      <c r="CF288" s="18" t="s">
        <v>1804</v>
      </c>
      <c r="CG288" s="18" t="s">
        <v>23</v>
      </c>
      <c r="CH288" s="367">
        <v>45306</v>
      </c>
      <c r="CI288" s="292" t="s">
        <v>21</v>
      </c>
    </row>
    <row r="289" spans="1:87" ht="15" customHeight="1">
      <c r="A289" s="299">
        <v>287</v>
      </c>
      <c r="B289" s="171" t="s">
        <v>2884</v>
      </c>
      <c r="C289" s="172" t="s">
        <v>2885</v>
      </c>
      <c r="D289" s="29">
        <v>2023</v>
      </c>
      <c r="E289" s="29">
        <v>95051</v>
      </c>
      <c r="F289" s="29" t="s">
        <v>404</v>
      </c>
      <c r="G289" s="29" t="s">
        <v>2886</v>
      </c>
      <c r="H289" s="315" t="s">
        <v>2887</v>
      </c>
      <c r="I289" s="115" t="s">
        <v>2172</v>
      </c>
      <c r="J289" s="130" t="s">
        <v>392</v>
      </c>
      <c r="K289" s="130" t="s">
        <v>60</v>
      </c>
      <c r="L289" s="173" t="s">
        <v>1613</v>
      </c>
      <c r="M289" s="29" t="s">
        <v>2888</v>
      </c>
      <c r="N289" s="91" t="s">
        <v>2889</v>
      </c>
      <c r="O289" s="91">
        <v>2183</v>
      </c>
      <c r="P289" s="91" t="s">
        <v>61</v>
      </c>
      <c r="Q289" s="91">
        <v>45</v>
      </c>
      <c r="R289" s="92" t="s">
        <v>395</v>
      </c>
      <c r="S289" s="92">
        <v>79956337</v>
      </c>
      <c r="T289" s="92">
        <v>7</v>
      </c>
      <c r="U289" s="255" t="s">
        <v>2890</v>
      </c>
      <c r="V289" s="94">
        <v>43</v>
      </c>
      <c r="W289" s="91" t="s">
        <v>62</v>
      </c>
      <c r="X289" s="174" t="s">
        <v>431</v>
      </c>
      <c r="Y289" s="94" t="s">
        <v>2891</v>
      </c>
      <c r="Z289" s="94">
        <v>2810904</v>
      </c>
      <c r="AA289" s="321" t="s">
        <v>2892</v>
      </c>
      <c r="AB289" s="30" t="s">
        <v>411</v>
      </c>
      <c r="AC289" s="30" t="s">
        <v>399</v>
      </c>
      <c r="AD289" s="42" t="s">
        <v>122</v>
      </c>
      <c r="AE289" s="42">
        <v>3.40479940000487E+16</v>
      </c>
      <c r="AF289" s="43">
        <v>45483</v>
      </c>
      <c r="AG289" s="4">
        <v>1</v>
      </c>
      <c r="AH289" s="201">
        <v>13545000</v>
      </c>
      <c r="AI289" s="209">
        <f t="shared" si="31"/>
        <v>4515000</v>
      </c>
      <c r="AJ289" s="209">
        <f t="shared" si="34"/>
        <v>150500</v>
      </c>
      <c r="AK289" s="70">
        <v>45196</v>
      </c>
      <c r="AL289" s="70">
        <v>45198</v>
      </c>
      <c r="AM289" s="127">
        <v>45288</v>
      </c>
      <c r="AN289" s="120" t="s">
        <v>2682</v>
      </c>
      <c r="AO289" s="120" t="s">
        <v>2683</v>
      </c>
      <c r="AP289" s="229">
        <v>276</v>
      </c>
      <c r="AQ289" s="175">
        <v>45196</v>
      </c>
      <c r="AR289" s="216">
        <v>13545000</v>
      </c>
      <c r="AS289" s="229">
        <v>791</v>
      </c>
      <c r="AT289" s="175">
        <v>45178</v>
      </c>
      <c r="AU289" s="209">
        <v>13545000</v>
      </c>
      <c r="AV289" s="176">
        <v>1</v>
      </c>
      <c r="AW289" s="176">
        <v>31</v>
      </c>
      <c r="AX289" s="341">
        <v>45320</v>
      </c>
      <c r="AY289" s="177"/>
      <c r="AZ289" s="177"/>
      <c r="BA289" s="177"/>
      <c r="BB289" s="178">
        <v>1</v>
      </c>
      <c r="BC289" s="178" t="s">
        <v>2893</v>
      </c>
      <c r="BD289" s="342">
        <v>45288</v>
      </c>
      <c r="BE289" s="178"/>
      <c r="BF289" s="178"/>
      <c r="BG289" s="178"/>
      <c r="BH289" s="178"/>
      <c r="BI289" s="178"/>
      <c r="BJ289" s="178"/>
      <c r="BK289" s="178"/>
      <c r="BL289" s="452">
        <v>13545000</v>
      </c>
      <c r="BM289" s="176"/>
      <c r="BN289" s="179"/>
      <c r="BO289" s="117"/>
      <c r="BP289" s="117"/>
      <c r="BQ289" s="52" t="s">
        <v>15</v>
      </c>
      <c r="BR289" s="52" t="s">
        <v>15</v>
      </c>
      <c r="BS289" s="118"/>
      <c r="BT289" s="118"/>
      <c r="BU289" s="2" t="s">
        <v>2731</v>
      </c>
      <c r="BV289" s="225">
        <v>20236520008453</v>
      </c>
      <c r="BW289" s="116"/>
      <c r="BX289" s="116"/>
      <c r="BY289" s="116"/>
      <c r="BZ289" s="116"/>
      <c r="CA289" s="116"/>
      <c r="CB289" s="116"/>
      <c r="CC289" s="116"/>
      <c r="CD289" s="91">
        <v>1</v>
      </c>
      <c r="CE289" s="91">
        <v>1</v>
      </c>
      <c r="CF289" s="18" t="s">
        <v>1804</v>
      </c>
      <c r="CG289" s="18" t="s">
        <v>23</v>
      </c>
      <c r="CH289" s="343">
        <f>AX289</f>
        <v>45320</v>
      </c>
      <c r="CI289" s="292" t="s">
        <v>2894</v>
      </c>
    </row>
    <row r="290" spans="1:87" ht="15" customHeight="1">
      <c r="A290" s="297">
        <v>288</v>
      </c>
      <c r="B290" s="1" t="s">
        <v>1966</v>
      </c>
      <c r="C290" s="1" t="s">
        <v>2895</v>
      </c>
      <c r="D290" s="1">
        <v>2023</v>
      </c>
      <c r="E290" s="1">
        <v>94158</v>
      </c>
      <c r="F290" s="1" t="s">
        <v>404</v>
      </c>
      <c r="G290" s="1" t="s">
        <v>2896</v>
      </c>
      <c r="H290" s="41" t="s">
        <v>2897</v>
      </c>
      <c r="I290" s="7" t="s">
        <v>2172</v>
      </c>
      <c r="J290" s="7" t="s">
        <v>407</v>
      </c>
      <c r="K290" s="7" t="s">
        <v>60</v>
      </c>
      <c r="L290" s="7" t="s">
        <v>1441</v>
      </c>
      <c r="M290" s="1" t="s">
        <v>2817</v>
      </c>
      <c r="N290" s="1" t="s">
        <v>1757</v>
      </c>
      <c r="O290" s="1">
        <v>2189</v>
      </c>
      <c r="P290" s="1" t="s">
        <v>61</v>
      </c>
      <c r="Q290" s="1">
        <v>57</v>
      </c>
      <c r="R290" s="30" t="s">
        <v>395</v>
      </c>
      <c r="S290" s="30">
        <v>52790801</v>
      </c>
      <c r="T290" s="30">
        <v>0</v>
      </c>
      <c r="U290" s="249" t="s">
        <v>304</v>
      </c>
      <c r="V290" s="7">
        <v>43</v>
      </c>
      <c r="W290" s="1" t="s">
        <v>62</v>
      </c>
      <c r="X290" s="1" t="s">
        <v>396</v>
      </c>
      <c r="Y290" s="7" t="s">
        <v>2898</v>
      </c>
      <c r="Z290" s="7">
        <v>5459410</v>
      </c>
      <c r="AA290" s="84" t="s">
        <v>1442</v>
      </c>
      <c r="AB290" s="30"/>
      <c r="AC290" s="30" t="s">
        <v>412</v>
      </c>
      <c r="AD290" s="42" t="s">
        <v>939</v>
      </c>
      <c r="AE290" s="42" t="s">
        <v>2899</v>
      </c>
      <c r="AF290" s="43">
        <v>45469</v>
      </c>
      <c r="AG290" s="4">
        <v>5</v>
      </c>
      <c r="AH290" s="193">
        <v>7395000</v>
      </c>
      <c r="AI290" s="193">
        <f t="shared" si="31"/>
        <v>2550000</v>
      </c>
      <c r="AJ290" s="193">
        <f t="shared" si="34"/>
        <v>85000</v>
      </c>
      <c r="AK290" s="45">
        <v>45201</v>
      </c>
      <c r="AL290" s="45">
        <v>45203</v>
      </c>
      <c r="AM290" s="25">
        <v>45291</v>
      </c>
      <c r="AN290" s="120" t="s">
        <v>2846</v>
      </c>
      <c r="AO290" s="180" t="s">
        <v>2847</v>
      </c>
      <c r="AP290" s="46">
        <v>574</v>
      </c>
      <c r="AQ290" s="45">
        <v>45190</v>
      </c>
      <c r="AR290" s="212">
        <v>30600000</v>
      </c>
      <c r="AS290" s="46">
        <v>804</v>
      </c>
      <c r="AT290" s="45">
        <v>45203</v>
      </c>
      <c r="AU290" s="193">
        <v>7395000</v>
      </c>
      <c r="AV290" s="49">
        <v>1</v>
      </c>
      <c r="AW290" s="49">
        <v>15</v>
      </c>
      <c r="AX290" s="113">
        <v>45306</v>
      </c>
      <c r="AY290" s="50"/>
      <c r="AZ290" s="50"/>
      <c r="BA290" s="50"/>
      <c r="BB290" s="51">
        <v>1</v>
      </c>
      <c r="BC290" s="178">
        <v>1275000</v>
      </c>
      <c r="BD290" s="242">
        <v>45289</v>
      </c>
      <c r="BE290" s="51"/>
      <c r="BF290" s="51"/>
      <c r="BG290" s="51"/>
      <c r="BH290" s="51"/>
      <c r="BI290" s="51"/>
      <c r="BJ290" s="51"/>
      <c r="BK290" s="51"/>
      <c r="BL290" s="447">
        <v>7395000</v>
      </c>
      <c r="BM290" s="49"/>
      <c r="BN290" s="49"/>
      <c r="BO290" s="49"/>
      <c r="BP290" s="49"/>
      <c r="BQ290" s="52" t="s">
        <v>15</v>
      </c>
      <c r="BR290" s="52" t="s">
        <v>15</v>
      </c>
      <c r="BS290" s="50"/>
      <c r="BT290" s="50"/>
      <c r="BU290" s="2" t="s">
        <v>249</v>
      </c>
      <c r="BV290" s="225">
        <v>20236520008913</v>
      </c>
      <c r="BW290" s="4"/>
      <c r="BX290" s="4"/>
      <c r="BY290" s="4"/>
      <c r="BZ290" s="4"/>
      <c r="CA290" s="4"/>
      <c r="CB290" s="4"/>
      <c r="CC290" s="4"/>
      <c r="CD290" s="1">
        <v>1</v>
      </c>
      <c r="CE290" s="1">
        <v>1</v>
      </c>
      <c r="CF290" s="18" t="s">
        <v>1804</v>
      </c>
      <c r="CG290" s="18" t="s">
        <v>23</v>
      </c>
      <c r="CH290" s="343">
        <f>AX290</f>
        <v>45306</v>
      </c>
      <c r="CI290" s="292" t="s">
        <v>21</v>
      </c>
    </row>
    <row r="291" spans="1:87" ht="18" customHeight="1">
      <c r="A291" s="39">
        <v>289</v>
      </c>
      <c r="B291" s="1" t="s">
        <v>2900</v>
      </c>
      <c r="C291" s="1" t="s">
        <v>2901</v>
      </c>
      <c r="D291" s="1">
        <v>2023</v>
      </c>
      <c r="E291" s="1">
        <v>95042</v>
      </c>
      <c r="F291" s="1" t="s">
        <v>404</v>
      </c>
      <c r="G291" s="1" t="s">
        <v>2902</v>
      </c>
      <c r="H291" s="41" t="s">
        <v>2903</v>
      </c>
      <c r="I291" s="115" t="s">
        <v>2172</v>
      </c>
      <c r="J291" s="130" t="s">
        <v>392</v>
      </c>
      <c r="K291" s="130" t="s">
        <v>60</v>
      </c>
      <c r="L291" s="173" t="s">
        <v>1613</v>
      </c>
      <c r="M291" s="1" t="s">
        <v>2515</v>
      </c>
      <c r="N291" s="91" t="s">
        <v>320</v>
      </c>
      <c r="O291" s="91">
        <v>2198</v>
      </c>
      <c r="P291" s="91" t="s">
        <v>61</v>
      </c>
      <c r="Q291" s="91">
        <v>57</v>
      </c>
      <c r="R291" s="30" t="s">
        <v>395</v>
      </c>
      <c r="S291" s="30">
        <v>1030608546</v>
      </c>
      <c r="T291" s="30">
        <v>0</v>
      </c>
      <c r="U291" s="249" t="s">
        <v>2904</v>
      </c>
      <c r="V291" s="80"/>
      <c r="W291" s="91" t="s">
        <v>62</v>
      </c>
      <c r="X291" s="174" t="s">
        <v>431</v>
      </c>
      <c r="Y291" s="80"/>
      <c r="Z291" s="80"/>
      <c r="AA291" s="133"/>
      <c r="AB291" s="80"/>
      <c r="AC291" s="80"/>
      <c r="AD291" s="42" t="s">
        <v>2905</v>
      </c>
      <c r="AE291" s="42" t="s">
        <v>2906</v>
      </c>
      <c r="AF291" s="43">
        <v>45483</v>
      </c>
      <c r="AG291" s="4">
        <v>1</v>
      </c>
      <c r="AH291" s="193">
        <v>13394500</v>
      </c>
      <c r="AI291" s="193">
        <f t="shared" si="31"/>
        <v>4515000</v>
      </c>
      <c r="AJ291" s="193">
        <f t="shared" si="34"/>
        <v>150500</v>
      </c>
      <c r="AK291" s="45">
        <v>45198</v>
      </c>
      <c r="AL291" s="45">
        <v>45203</v>
      </c>
      <c r="AM291" s="25">
        <v>45291</v>
      </c>
      <c r="AN291" s="180" t="s">
        <v>2907</v>
      </c>
      <c r="AO291" s="180" t="s">
        <v>2908</v>
      </c>
      <c r="AP291" s="46">
        <v>578</v>
      </c>
      <c r="AQ291" s="45">
        <v>45198</v>
      </c>
      <c r="AR291" s="212">
        <v>13545000</v>
      </c>
      <c r="AS291" s="225">
        <v>803</v>
      </c>
      <c r="AT291" s="25">
        <v>45201</v>
      </c>
      <c r="AU291" s="212">
        <v>13394500</v>
      </c>
      <c r="AV291" s="49"/>
      <c r="AW291" s="49"/>
      <c r="AX291" s="49"/>
      <c r="AY291" s="50"/>
      <c r="AZ291" s="50"/>
      <c r="BA291" s="50"/>
      <c r="BB291" s="51"/>
      <c r="BC291" s="178"/>
      <c r="BD291" s="51"/>
      <c r="BE291" s="51"/>
      <c r="BF291" s="51"/>
      <c r="BG291" s="51"/>
      <c r="BH291" s="51"/>
      <c r="BI291" s="51"/>
      <c r="BJ291" s="51"/>
      <c r="BK291" s="51"/>
      <c r="BL291" s="447">
        <v>13394500</v>
      </c>
      <c r="BM291" s="49"/>
      <c r="BN291" s="49"/>
      <c r="BO291" s="49"/>
      <c r="BP291" s="49"/>
      <c r="BQ291" s="52" t="s">
        <v>15</v>
      </c>
      <c r="BR291" s="52" t="s">
        <v>15</v>
      </c>
      <c r="BS291" s="50"/>
      <c r="BT291" s="50"/>
      <c r="BU291" s="2" t="s">
        <v>2909</v>
      </c>
      <c r="BV291" s="329" t="s">
        <v>2910</v>
      </c>
      <c r="BW291" s="4"/>
      <c r="BX291" s="4"/>
      <c r="BY291" s="4"/>
      <c r="BZ291" s="4"/>
      <c r="CA291" s="4"/>
      <c r="CB291" s="4"/>
      <c r="CC291" s="4"/>
      <c r="CD291" s="1">
        <v>1</v>
      </c>
      <c r="CE291" s="1">
        <v>1</v>
      </c>
      <c r="CF291" s="18" t="s">
        <v>1804</v>
      </c>
      <c r="CG291" s="18" t="s">
        <v>23</v>
      </c>
      <c r="CH291" s="289">
        <v>45291</v>
      </c>
      <c r="CI291" s="292" t="s">
        <v>21</v>
      </c>
    </row>
    <row r="292" spans="1:87" ht="15" customHeight="1">
      <c r="A292" s="297">
        <v>290</v>
      </c>
      <c r="B292" s="1" t="s">
        <v>1887</v>
      </c>
      <c r="C292" s="1" t="s">
        <v>2911</v>
      </c>
      <c r="D292" s="1">
        <v>2023</v>
      </c>
      <c r="E292" s="1">
        <v>94164</v>
      </c>
      <c r="F292" s="1" t="s">
        <v>404</v>
      </c>
      <c r="G292" s="1" t="s">
        <v>2912</v>
      </c>
      <c r="H292" s="41" t="s">
        <v>2913</v>
      </c>
      <c r="I292" s="115" t="s">
        <v>2172</v>
      </c>
      <c r="J292" s="130" t="s">
        <v>392</v>
      </c>
      <c r="K292" s="130" t="s">
        <v>60</v>
      </c>
      <c r="L292" s="1" t="s">
        <v>1411</v>
      </c>
      <c r="M292" s="1" t="s">
        <v>2914</v>
      </c>
      <c r="N292" s="1" t="s">
        <v>2711</v>
      </c>
      <c r="O292" s="1">
        <v>2189</v>
      </c>
      <c r="P292" s="1" t="s">
        <v>61</v>
      </c>
      <c r="Q292" s="1">
        <v>57</v>
      </c>
      <c r="R292" s="30" t="s">
        <v>395</v>
      </c>
      <c r="S292" s="30">
        <v>1140819917</v>
      </c>
      <c r="T292" s="30">
        <v>4</v>
      </c>
      <c r="U292" s="249" t="s">
        <v>2915</v>
      </c>
      <c r="V292" s="30">
        <v>34</v>
      </c>
      <c r="W292" s="91" t="s">
        <v>62</v>
      </c>
      <c r="X292" s="174" t="s">
        <v>431</v>
      </c>
      <c r="Y292" s="30" t="s">
        <v>2916</v>
      </c>
      <c r="Z292" s="30">
        <v>3103677688</v>
      </c>
      <c r="AA292" s="191" t="s">
        <v>2917</v>
      </c>
      <c r="AB292" s="30" t="s">
        <v>518</v>
      </c>
      <c r="AC292" s="30" t="s">
        <v>399</v>
      </c>
      <c r="AD292" s="42" t="s">
        <v>2918</v>
      </c>
      <c r="AE292" s="42" t="s">
        <v>2919</v>
      </c>
      <c r="AF292" s="43">
        <v>45473</v>
      </c>
      <c r="AG292" s="4">
        <v>1</v>
      </c>
      <c r="AH292" s="193">
        <v>13666667</v>
      </c>
      <c r="AI292" s="193">
        <f t="shared" si="31"/>
        <v>5000000.1219512196</v>
      </c>
      <c r="AJ292" s="193">
        <f t="shared" si="34"/>
        <v>166666.67073170733</v>
      </c>
      <c r="AK292" s="45">
        <v>45205</v>
      </c>
      <c r="AL292" s="45">
        <v>45217</v>
      </c>
      <c r="AM292" s="25">
        <v>45291</v>
      </c>
      <c r="AN292" s="180" t="s">
        <v>2920</v>
      </c>
      <c r="AO292" s="180" t="s">
        <v>2921</v>
      </c>
      <c r="AP292" s="46">
        <v>581</v>
      </c>
      <c r="AQ292" s="45">
        <v>45198</v>
      </c>
      <c r="AR292" s="212">
        <v>20000000</v>
      </c>
      <c r="AS292" s="46">
        <v>809</v>
      </c>
      <c r="AT292" s="45">
        <v>45216</v>
      </c>
      <c r="AU292" s="193">
        <v>13666667</v>
      </c>
      <c r="AV292" s="49">
        <v>1</v>
      </c>
      <c r="AW292" s="49">
        <v>40</v>
      </c>
      <c r="AX292" s="113">
        <v>45332</v>
      </c>
      <c r="AY292" s="50"/>
      <c r="AZ292" s="50"/>
      <c r="BA292" s="50"/>
      <c r="BB292" s="51">
        <v>1</v>
      </c>
      <c r="BC292" s="178" t="s">
        <v>2922</v>
      </c>
      <c r="BD292" s="242">
        <v>45289</v>
      </c>
      <c r="BE292" s="51"/>
      <c r="BF292" s="51"/>
      <c r="BG292" s="51"/>
      <c r="BH292" s="51"/>
      <c r="BI292" s="51"/>
      <c r="BJ292" s="51"/>
      <c r="BK292" s="51"/>
      <c r="BL292" s="447">
        <v>13666667</v>
      </c>
      <c r="BM292" s="49"/>
      <c r="BN292" s="49"/>
      <c r="BO292" s="49"/>
      <c r="BP292" s="49"/>
      <c r="BQ292" s="52" t="s">
        <v>15</v>
      </c>
      <c r="BR292" s="52"/>
      <c r="BS292" s="50"/>
      <c r="BT292" s="50"/>
      <c r="BU292" s="1" t="s">
        <v>272</v>
      </c>
      <c r="BV292" s="46"/>
      <c r="BW292" s="4"/>
      <c r="BX292" s="4"/>
      <c r="BY292" s="4"/>
      <c r="BZ292" s="4"/>
      <c r="CA292" s="4"/>
      <c r="CB292" s="4"/>
      <c r="CC292" s="4"/>
      <c r="CD292" s="1">
        <v>1</v>
      </c>
      <c r="CE292" s="1">
        <v>1</v>
      </c>
      <c r="CF292" s="6" t="s">
        <v>1804</v>
      </c>
      <c r="CG292" s="18" t="s">
        <v>23</v>
      </c>
      <c r="CH292" s="343">
        <f>AX292</f>
        <v>45332</v>
      </c>
      <c r="CI292" s="292" t="s">
        <v>2832</v>
      </c>
    </row>
    <row r="293" spans="1:87" ht="15" customHeight="1">
      <c r="A293" s="39">
        <v>291</v>
      </c>
      <c r="B293" s="1" t="s">
        <v>1887</v>
      </c>
      <c r="C293" s="1" t="s">
        <v>2923</v>
      </c>
      <c r="D293" s="1">
        <v>2023</v>
      </c>
      <c r="E293" s="1">
        <v>94173</v>
      </c>
      <c r="F293" s="1" t="s">
        <v>404</v>
      </c>
      <c r="G293" s="1" t="s">
        <v>2924</v>
      </c>
      <c r="H293" s="41" t="s">
        <v>2925</v>
      </c>
      <c r="I293" s="115" t="s">
        <v>2172</v>
      </c>
      <c r="J293" s="130" t="s">
        <v>392</v>
      </c>
      <c r="K293" s="130" t="s">
        <v>60</v>
      </c>
      <c r="L293" s="1" t="s">
        <v>1411</v>
      </c>
      <c r="M293" s="1" t="s">
        <v>2926</v>
      </c>
      <c r="N293" s="1" t="s">
        <v>2711</v>
      </c>
      <c r="O293" s="1">
        <v>2189</v>
      </c>
      <c r="P293" s="1" t="s">
        <v>61</v>
      </c>
      <c r="Q293" s="1">
        <v>57</v>
      </c>
      <c r="R293" s="30" t="s">
        <v>395</v>
      </c>
      <c r="S293" s="30">
        <v>52523390</v>
      </c>
      <c r="T293" s="30">
        <v>1</v>
      </c>
      <c r="U293" s="249" t="s">
        <v>303</v>
      </c>
      <c r="V293" s="30">
        <v>46</v>
      </c>
      <c r="W293" s="1" t="s">
        <v>62</v>
      </c>
      <c r="X293" s="1" t="s">
        <v>396</v>
      </c>
      <c r="Y293" s="30" t="s">
        <v>2927</v>
      </c>
      <c r="Z293" s="30">
        <v>3204222890</v>
      </c>
      <c r="AA293" s="190" t="s">
        <v>2928</v>
      </c>
      <c r="AB293" s="30" t="s">
        <v>398</v>
      </c>
      <c r="AC293" s="30" t="s">
        <v>433</v>
      </c>
      <c r="AD293" s="103"/>
      <c r="AE293" s="103"/>
      <c r="AF293" s="85"/>
      <c r="AG293" s="4">
        <v>1</v>
      </c>
      <c r="AH293" s="193">
        <v>5141400</v>
      </c>
      <c r="AI293" s="193">
        <f t="shared" si="31"/>
        <v>1881000</v>
      </c>
      <c r="AJ293" s="193">
        <f t="shared" si="34"/>
        <v>62700</v>
      </c>
      <c r="AK293" s="45">
        <v>45205</v>
      </c>
      <c r="AL293" s="45">
        <v>45217</v>
      </c>
      <c r="AM293" s="25">
        <v>45291</v>
      </c>
      <c r="AN293" s="180" t="s">
        <v>2920</v>
      </c>
      <c r="AO293" s="180" t="s">
        <v>2921</v>
      </c>
      <c r="AP293" s="46">
        <v>582</v>
      </c>
      <c r="AQ293" s="45">
        <v>45198</v>
      </c>
      <c r="AR293" s="212">
        <v>7524000</v>
      </c>
      <c r="AS293" s="46">
        <v>810</v>
      </c>
      <c r="AT293" s="45">
        <v>45216</v>
      </c>
      <c r="AU293" s="193">
        <v>5141400</v>
      </c>
      <c r="AV293" s="49"/>
      <c r="AW293" s="49"/>
      <c r="AX293" s="49"/>
      <c r="AY293" s="50"/>
      <c r="AZ293" s="50"/>
      <c r="BA293" s="50"/>
      <c r="BB293" s="51"/>
      <c r="BC293" s="51"/>
      <c r="BD293" s="51"/>
      <c r="BE293" s="51"/>
      <c r="BF293" s="51"/>
      <c r="BG293" s="51"/>
      <c r="BH293" s="51"/>
      <c r="BI293" s="51"/>
      <c r="BJ293" s="51"/>
      <c r="BK293" s="51"/>
      <c r="BL293" s="447">
        <v>5141400</v>
      </c>
      <c r="BM293" s="49"/>
      <c r="BN293" s="49"/>
      <c r="BO293" s="49"/>
      <c r="BP293" s="49"/>
      <c r="BQ293" s="52" t="s">
        <v>15</v>
      </c>
      <c r="BR293" s="52"/>
      <c r="BS293" s="50"/>
      <c r="BT293" s="50"/>
      <c r="BU293" s="1" t="s">
        <v>1466</v>
      </c>
      <c r="BV293" s="46">
        <v>246520000053</v>
      </c>
      <c r="BW293" s="4"/>
      <c r="BX293" s="4"/>
      <c r="BY293" s="4"/>
      <c r="BZ293" s="4"/>
      <c r="CA293" s="4"/>
      <c r="CB293" s="4"/>
      <c r="CC293" s="4"/>
      <c r="CD293" s="1">
        <v>1</v>
      </c>
      <c r="CE293" s="1">
        <v>1</v>
      </c>
      <c r="CF293" s="6" t="s">
        <v>1804</v>
      </c>
      <c r="CG293" s="18" t="s">
        <v>23</v>
      </c>
      <c r="CH293" s="289">
        <v>45291</v>
      </c>
      <c r="CI293" s="292" t="s">
        <v>2832</v>
      </c>
    </row>
    <row r="294" spans="1:87" ht="15" customHeight="1">
      <c r="A294" s="39">
        <v>292</v>
      </c>
      <c r="B294" s="189" t="s">
        <v>2929</v>
      </c>
      <c r="C294" s="1" t="s">
        <v>2930</v>
      </c>
      <c r="D294" s="1">
        <v>2023</v>
      </c>
      <c r="E294" s="1">
        <v>95049</v>
      </c>
      <c r="F294" s="1" t="s">
        <v>404</v>
      </c>
      <c r="G294" s="1" t="s">
        <v>2931</v>
      </c>
      <c r="H294" s="41" t="s">
        <v>2932</v>
      </c>
      <c r="I294" s="7" t="s">
        <v>2172</v>
      </c>
      <c r="J294" s="7" t="s">
        <v>407</v>
      </c>
      <c r="K294" s="7" t="s">
        <v>60</v>
      </c>
      <c r="L294" s="1" t="s">
        <v>1007</v>
      </c>
      <c r="M294" s="1" t="s">
        <v>2933</v>
      </c>
      <c r="N294" s="1" t="s">
        <v>1757</v>
      </c>
      <c r="O294" s="1">
        <v>2189</v>
      </c>
      <c r="P294" s="1" t="s">
        <v>61</v>
      </c>
      <c r="Q294" s="1">
        <v>57</v>
      </c>
      <c r="R294" s="30" t="s">
        <v>395</v>
      </c>
      <c r="S294" s="30">
        <v>1030688011</v>
      </c>
      <c r="T294" s="30">
        <v>4</v>
      </c>
      <c r="U294" s="249" t="s">
        <v>1475</v>
      </c>
      <c r="V294" s="30">
        <v>25</v>
      </c>
      <c r="W294" s="1" t="s">
        <v>62</v>
      </c>
      <c r="X294" s="1" t="s">
        <v>396</v>
      </c>
      <c r="Y294" s="30" t="s">
        <v>2934</v>
      </c>
      <c r="Z294" s="30">
        <v>7567347</v>
      </c>
      <c r="AA294" s="190" t="s">
        <v>2935</v>
      </c>
      <c r="AB294" s="30" t="s">
        <v>422</v>
      </c>
      <c r="AC294" s="30" t="s">
        <v>433</v>
      </c>
      <c r="AD294" s="43" t="s">
        <v>117</v>
      </c>
      <c r="AE294" s="42">
        <v>1000202554</v>
      </c>
      <c r="AF294" s="43">
        <v>45488</v>
      </c>
      <c r="AG294" s="1">
        <v>5</v>
      </c>
      <c r="AH294" s="193">
        <v>7756250</v>
      </c>
      <c r="AI294" s="193">
        <f t="shared" si="31"/>
        <v>2737500</v>
      </c>
      <c r="AJ294" s="193">
        <f t="shared" si="34"/>
        <v>91250</v>
      </c>
      <c r="AK294" s="45">
        <v>45204</v>
      </c>
      <c r="AL294" s="45">
        <v>45205</v>
      </c>
      <c r="AM294" s="25">
        <v>45291</v>
      </c>
      <c r="AN294" s="180" t="s">
        <v>2936</v>
      </c>
      <c r="AO294" s="180" t="s">
        <v>2937</v>
      </c>
      <c r="AP294" s="46">
        <v>584</v>
      </c>
      <c r="AQ294" s="45">
        <v>45203</v>
      </c>
      <c r="AR294" s="212">
        <v>8212500</v>
      </c>
      <c r="AS294" s="225">
        <v>808</v>
      </c>
      <c r="AT294" s="25">
        <v>45204</v>
      </c>
      <c r="AU294" s="212">
        <v>7756250</v>
      </c>
      <c r="AV294" s="49"/>
      <c r="AW294" s="49"/>
      <c r="AX294" s="49"/>
      <c r="AY294" s="50"/>
      <c r="AZ294" s="50"/>
      <c r="BA294" s="50"/>
      <c r="BB294" s="51"/>
      <c r="BC294" s="51"/>
      <c r="BD294" s="51"/>
      <c r="BE294" s="51"/>
      <c r="BF294" s="51"/>
      <c r="BG294" s="51"/>
      <c r="BH294" s="51"/>
      <c r="BI294" s="51"/>
      <c r="BJ294" s="51"/>
      <c r="BK294" s="51"/>
      <c r="BL294" s="447">
        <v>7756250</v>
      </c>
      <c r="BM294" s="49"/>
      <c r="BN294" s="49"/>
      <c r="BO294" s="49"/>
      <c r="BP294" s="49"/>
      <c r="BQ294" s="52" t="s">
        <v>15</v>
      </c>
      <c r="BR294" s="52" t="s">
        <v>15</v>
      </c>
      <c r="BS294" s="50"/>
      <c r="BT294" s="50"/>
      <c r="BU294" s="2" t="s">
        <v>2698</v>
      </c>
      <c r="BV294" s="225">
        <v>20236520009343</v>
      </c>
      <c r="BW294" s="4"/>
      <c r="BX294" s="4"/>
      <c r="BY294" s="4"/>
      <c r="BZ294" s="4"/>
      <c r="CA294" s="4"/>
      <c r="CB294" s="4"/>
      <c r="CC294" s="4"/>
      <c r="CD294" s="1">
        <v>1</v>
      </c>
      <c r="CE294" s="1">
        <v>1</v>
      </c>
      <c r="CF294" s="18" t="s">
        <v>1804</v>
      </c>
      <c r="CG294" s="18" t="s">
        <v>23</v>
      </c>
      <c r="CH294" s="289">
        <v>45291</v>
      </c>
      <c r="CI294" s="292" t="s">
        <v>21</v>
      </c>
    </row>
    <row r="295" spans="1:87" ht="15" customHeight="1">
      <c r="A295" s="297">
        <v>293</v>
      </c>
      <c r="B295" s="189" t="s">
        <v>2929</v>
      </c>
      <c r="C295" s="1" t="s">
        <v>2938</v>
      </c>
      <c r="D295" s="1">
        <v>2023</v>
      </c>
      <c r="E295" s="1">
        <v>95047</v>
      </c>
      <c r="F295" s="1" t="s">
        <v>404</v>
      </c>
      <c r="G295" s="1" t="s">
        <v>2939</v>
      </c>
      <c r="H295" s="41" t="s">
        <v>2940</v>
      </c>
      <c r="I295" s="7" t="s">
        <v>2172</v>
      </c>
      <c r="J295" s="7" t="s">
        <v>407</v>
      </c>
      <c r="K295" s="7" t="s">
        <v>60</v>
      </c>
      <c r="L295" s="1" t="s">
        <v>1411</v>
      </c>
      <c r="M295" s="1" t="s">
        <v>2941</v>
      </c>
      <c r="N295" s="1" t="s">
        <v>2524</v>
      </c>
      <c r="O295" s="1">
        <v>2192</v>
      </c>
      <c r="P295" s="1" t="s">
        <v>61</v>
      </c>
      <c r="Q295" s="1">
        <v>57</v>
      </c>
      <c r="R295" s="30" t="s">
        <v>395</v>
      </c>
      <c r="S295" s="30">
        <v>52969687</v>
      </c>
      <c r="T295" s="30">
        <v>8</v>
      </c>
      <c r="U295" s="249" t="s">
        <v>2942</v>
      </c>
      <c r="V295" s="30">
        <v>41</v>
      </c>
      <c r="W295" s="1" t="s">
        <v>62</v>
      </c>
      <c r="X295" s="1" t="s">
        <v>396</v>
      </c>
      <c r="Y295" s="30" t="s">
        <v>2943</v>
      </c>
      <c r="Z295" s="30">
        <v>7193370</v>
      </c>
      <c r="AA295" s="190" t="s">
        <v>2944</v>
      </c>
      <c r="AB295" s="30" t="s">
        <v>398</v>
      </c>
      <c r="AC295" s="30" t="s">
        <v>433</v>
      </c>
      <c r="AD295" s="43" t="s">
        <v>69</v>
      </c>
      <c r="AE295" s="42" t="s">
        <v>2945</v>
      </c>
      <c r="AF295" s="43">
        <v>45473</v>
      </c>
      <c r="AG295" s="1">
        <v>1</v>
      </c>
      <c r="AH295" s="193">
        <v>9633333</v>
      </c>
      <c r="AI295" s="193">
        <f t="shared" si="31"/>
        <v>3399999.8823529412</v>
      </c>
      <c r="AJ295" s="193">
        <f t="shared" si="34"/>
        <v>113333.3294117647</v>
      </c>
      <c r="AK295" s="45">
        <v>45204</v>
      </c>
      <c r="AL295" s="45">
        <v>45205</v>
      </c>
      <c r="AM295" s="25">
        <v>45291</v>
      </c>
      <c r="AN295" s="180" t="s">
        <v>2936</v>
      </c>
      <c r="AO295" s="180" t="s">
        <v>2937</v>
      </c>
      <c r="AP295" s="46">
        <v>583</v>
      </c>
      <c r="AQ295" s="45">
        <v>45203</v>
      </c>
      <c r="AR295" s="212">
        <v>10200000</v>
      </c>
      <c r="AS295" s="225">
        <v>807</v>
      </c>
      <c r="AT295" s="25">
        <v>45204</v>
      </c>
      <c r="AU295" s="212">
        <v>9633333</v>
      </c>
      <c r="AV295" s="49">
        <v>1</v>
      </c>
      <c r="AW295" s="49">
        <v>42</v>
      </c>
      <c r="AX295" s="113">
        <v>45334</v>
      </c>
      <c r="AY295" s="50"/>
      <c r="AZ295" s="50"/>
      <c r="BA295" s="50"/>
      <c r="BB295" s="51">
        <v>1</v>
      </c>
      <c r="BC295" s="300">
        <v>4760000</v>
      </c>
      <c r="BD295" s="242">
        <v>45289</v>
      </c>
      <c r="BE295" s="51"/>
      <c r="BF295" s="51"/>
      <c r="BG295" s="51"/>
      <c r="BH295" s="51"/>
      <c r="BI295" s="51"/>
      <c r="BJ295" s="51"/>
      <c r="BK295" s="51"/>
      <c r="BL295" s="447">
        <v>9633333</v>
      </c>
      <c r="BM295" s="49"/>
      <c r="BN295" s="49"/>
      <c r="BO295" s="49"/>
      <c r="BP295" s="49"/>
      <c r="BQ295" s="52" t="s">
        <v>15</v>
      </c>
      <c r="BR295" s="52" t="s">
        <v>15</v>
      </c>
      <c r="BS295" s="50"/>
      <c r="BT295" s="50"/>
      <c r="BU295" s="2" t="s">
        <v>2731</v>
      </c>
      <c r="BV295" s="225">
        <v>20236520008903</v>
      </c>
      <c r="BW295" s="4"/>
      <c r="BX295" s="4"/>
      <c r="BY295" s="4"/>
      <c r="BZ295" s="4"/>
      <c r="CA295" s="4"/>
      <c r="CB295" s="4"/>
      <c r="CC295" s="4"/>
      <c r="CD295" s="1">
        <v>1</v>
      </c>
      <c r="CE295" s="1">
        <v>1</v>
      </c>
      <c r="CF295" s="18" t="s">
        <v>1804</v>
      </c>
      <c r="CG295" s="18" t="s">
        <v>23</v>
      </c>
      <c r="CH295" s="343">
        <f>AX295</f>
        <v>45334</v>
      </c>
      <c r="CI295" s="292" t="s">
        <v>21</v>
      </c>
    </row>
    <row r="296" spans="1:87" ht="15" customHeight="1">
      <c r="A296" s="39">
        <v>294</v>
      </c>
      <c r="B296" s="189" t="s">
        <v>1966</v>
      </c>
      <c r="C296" s="1" t="s">
        <v>2946</v>
      </c>
      <c r="D296" s="1">
        <v>2023</v>
      </c>
      <c r="E296" s="1">
        <v>95043</v>
      </c>
      <c r="F296" s="1" t="s">
        <v>404</v>
      </c>
      <c r="G296" s="1" t="s">
        <v>2947</v>
      </c>
      <c r="H296" s="41" t="s">
        <v>2948</v>
      </c>
      <c r="I296" s="7" t="s">
        <v>2172</v>
      </c>
      <c r="J296" s="7" t="s">
        <v>407</v>
      </c>
      <c r="K296" s="7" t="s">
        <v>60</v>
      </c>
      <c r="L296" s="1" t="s">
        <v>1007</v>
      </c>
      <c r="M296" s="1" t="s">
        <v>2613</v>
      </c>
      <c r="N296" s="91" t="s">
        <v>320</v>
      </c>
      <c r="O296" s="91">
        <v>2198</v>
      </c>
      <c r="P296" s="91" t="s">
        <v>61</v>
      </c>
      <c r="Q296" s="91">
        <v>57</v>
      </c>
      <c r="R296" s="30" t="s">
        <v>395</v>
      </c>
      <c r="S296" s="30">
        <v>71754024</v>
      </c>
      <c r="T296" s="30">
        <v>0</v>
      </c>
      <c r="U296" s="249" t="s">
        <v>2949</v>
      </c>
      <c r="V296" s="30">
        <v>48</v>
      </c>
      <c r="W296" s="91" t="s">
        <v>62</v>
      </c>
      <c r="X296" s="174" t="s">
        <v>431</v>
      </c>
      <c r="Y296" s="30" t="s">
        <v>2950</v>
      </c>
      <c r="Z296" s="30">
        <v>3107853666</v>
      </c>
      <c r="AA296" s="191" t="s">
        <v>2951</v>
      </c>
      <c r="AB296" s="30" t="s">
        <v>2952</v>
      </c>
      <c r="AC296" s="30" t="s">
        <v>2212</v>
      </c>
      <c r="AD296" s="43" t="s">
        <v>2953</v>
      </c>
      <c r="AE296" s="42" t="s">
        <v>2954</v>
      </c>
      <c r="AF296" s="43">
        <v>45504</v>
      </c>
      <c r="AG296" s="1">
        <v>5</v>
      </c>
      <c r="AH296" s="193">
        <v>6800000</v>
      </c>
      <c r="AI296" s="193">
        <f t="shared" si="31"/>
        <v>2550000</v>
      </c>
      <c r="AJ296" s="193">
        <f t="shared" si="34"/>
        <v>85000</v>
      </c>
      <c r="AK296" s="45">
        <v>45208</v>
      </c>
      <c r="AL296" s="45">
        <v>45217</v>
      </c>
      <c r="AM296" s="25">
        <v>45291</v>
      </c>
      <c r="AN296" s="180" t="s">
        <v>2955</v>
      </c>
      <c r="AO296" s="180" t="s">
        <v>2956</v>
      </c>
      <c r="AP296" s="46">
        <v>579</v>
      </c>
      <c r="AQ296" s="45">
        <v>45198</v>
      </c>
      <c r="AR296" s="212">
        <v>22950000</v>
      </c>
      <c r="AS296" s="46">
        <v>814</v>
      </c>
      <c r="AT296" s="45">
        <v>45217</v>
      </c>
      <c r="AU296" s="193">
        <v>6800000</v>
      </c>
      <c r="AV296" s="49"/>
      <c r="AW296" s="49"/>
      <c r="AX296" s="49"/>
      <c r="AY296" s="50"/>
      <c r="AZ296" s="50"/>
      <c r="BA296" s="50"/>
      <c r="BB296" s="51"/>
      <c r="BC296" s="51"/>
      <c r="BD296" s="51"/>
      <c r="BE296" s="51"/>
      <c r="BF296" s="51"/>
      <c r="BG296" s="51"/>
      <c r="BH296" s="51"/>
      <c r="BI296" s="51"/>
      <c r="BJ296" s="51"/>
      <c r="BK296" s="51"/>
      <c r="BL296" s="447">
        <v>6800000</v>
      </c>
      <c r="BM296" s="49"/>
      <c r="BN296" s="49"/>
      <c r="BO296" s="49"/>
      <c r="BP296" s="49"/>
      <c r="BQ296" s="52" t="s">
        <v>15</v>
      </c>
      <c r="BR296" s="52"/>
      <c r="BS296" s="50"/>
      <c r="BT296" s="50"/>
      <c r="BU296" s="2" t="s">
        <v>2698</v>
      </c>
      <c r="BV296" s="225">
        <v>20236520008923</v>
      </c>
      <c r="BW296" s="4"/>
      <c r="BX296" s="4"/>
      <c r="BY296" s="4"/>
      <c r="BZ296" s="4"/>
      <c r="CA296" s="4"/>
      <c r="CB296" s="4"/>
      <c r="CC296" s="4"/>
      <c r="CD296" s="1">
        <v>1</v>
      </c>
      <c r="CE296" s="1">
        <v>1</v>
      </c>
      <c r="CF296" s="6" t="s">
        <v>1804</v>
      </c>
      <c r="CG296" s="18" t="s">
        <v>23</v>
      </c>
      <c r="CH296" s="289">
        <v>45298</v>
      </c>
      <c r="CI296" s="292" t="s">
        <v>21</v>
      </c>
    </row>
    <row r="297" spans="1:87" ht="25.5" customHeight="1">
      <c r="A297" s="39">
        <v>295</v>
      </c>
      <c r="B297" s="189" t="s">
        <v>1966</v>
      </c>
      <c r="C297" s="1" t="s">
        <v>2957</v>
      </c>
      <c r="D297" s="1">
        <v>2023</v>
      </c>
      <c r="E297" s="1">
        <v>96129</v>
      </c>
      <c r="F297" s="1" t="s">
        <v>404</v>
      </c>
      <c r="G297" s="1" t="s">
        <v>2958</v>
      </c>
      <c r="H297" s="41" t="s">
        <v>2959</v>
      </c>
      <c r="I297" s="7" t="s">
        <v>2172</v>
      </c>
      <c r="J297" s="7" t="s">
        <v>407</v>
      </c>
      <c r="K297" s="7" t="s">
        <v>60</v>
      </c>
      <c r="L297" s="1"/>
      <c r="M297" s="1" t="s">
        <v>2960</v>
      </c>
      <c r="N297" s="91" t="s">
        <v>2961</v>
      </c>
      <c r="O297" s="91">
        <v>2183</v>
      </c>
      <c r="P297" s="91" t="s">
        <v>61</v>
      </c>
      <c r="Q297" s="91">
        <v>45</v>
      </c>
      <c r="R297" s="30" t="s">
        <v>395</v>
      </c>
      <c r="S297" s="30">
        <v>79457251</v>
      </c>
      <c r="T297" s="30">
        <v>1</v>
      </c>
      <c r="U297" s="249" t="s">
        <v>2962</v>
      </c>
      <c r="V297" s="30">
        <v>61</v>
      </c>
      <c r="W297" s="91" t="s">
        <v>62</v>
      </c>
      <c r="X297" s="174" t="s">
        <v>431</v>
      </c>
      <c r="Y297" s="30" t="s">
        <v>2963</v>
      </c>
      <c r="Z297" s="30">
        <v>3202229374</v>
      </c>
      <c r="AA297" s="190" t="s">
        <v>2964</v>
      </c>
      <c r="AB297" s="30" t="s">
        <v>2780</v>
      </c>
      <c r="AC297" s="30" t="s">
        <v>433</v>
      </c>
      <c r="AD297" s="43" t="s">
        <v>1104</v>
      </c>
      <c r="AE297" s="42" t="s">
        <v>2965</v>
      </c>
      <c r="AF297" s="43">
        <v>45573</v>
      </c>
      <c r="AG297" s="1">
        <v>5</v>
      </c>
      <c r="AH297" s="193">
        <v>4266667</v>
      </c>
      <c r="AI297" s="193">
        <f t="shared" ref="AI297:AI311" si="35">AJ297*30</f>
        <v>2000000.15625</v>
      </c>
      <c r="AJ297" s="193">
        <f t="shared" si="34"/>
        <v>66666.671875</v>
      </c>
      <c r="AK297" s="45">
        <v>45223</v>
      </c>
      <c r="AL297" s="45">
        <v>45226</v>
      </c>
      <c r="AM297" s="25">
        <v>45291</v>
      </c>
      <c r="AN297" s="180" t="s">
        <v>2966</v>
      </c>
      <c r="AO297" s="180" t="s">
        <v>2967</v>
      </c>
      <c r="AP297" s="46">
        <v>591</v>
      </c>
      <c r="AQ297" s="45">
        <v>45216</v>
      </c>
      <c r="AR297" s="212">
        <v>25000000</v>
      </c>
      <c r="AS297" s="46">
        <v>823</v>
      </c>
      <c r="AT297" s="45">
        <v>45226</v>
      </c>
      <c r="AU297" s="193">
        <v>4266667</v>
      </c>
      <c r="AV297" s="49"/>
      <c r="AW297" s="49"/>
      <c r="AX297" s="49"/>
      <c r="AY297" s="50"/>
      <c r="AZ297" s="50"/>
      <c r="BA297" s="50"/>
      <c r="BB297" s="51"/>
      <c r="BC297" s="51"/>
      <c r="BD297" s="51"/>
      <c r="BE297" s="51"/>
      <c r="BF297" s="51"/>
      <c r="BG297" s="51"/>
      <c r="BH297" s="51"/>
      <c r="BI297" s="51"/>
      <c r="BJ297" s="51"/>
      <c r="BK297" s="51"/>
      <c r="BL297" s="447">
        <v>4266667</v>
      </c>
      <c r="BM297" s="49"/>
      <c r="BN297" s="49"/>
      <c r="BO297" s="49"/>
      <c r="BP297" s="49"/>
      <c r="BQ297" s="52" t="s">
        <v>15</v>
      </c>
      <c r="BR297" s="52" t="s">
        <v>15</v>
      </c>
      <c r="BS297" s="50"/>
      <c r="BT297" s="50"/>
      <c r="BU297" s="2" t="s">
        <v>2968</v>
      </c>
      <c r="BV297" s="225" t="s">
        <v>2969</v>
      </c>
      <c r="BW297" s="4"/>
      <c r="BX297" s="4"/>
      <c r="BY297" s="4"/>
      <c r="BZ297" s="4"/>
      <c r="CA297" s="4"/>
      <c r="CB297" s="4"/>
      <c r="CC297" s="4"/>
      <c r="CD297" s="1">
        <v>1</v>
      </c>
      <c r="CE297" s="1">
        <v>1</v>
      </c>
      <c r="CF297" s="6" t="s">
        <v>1804</v>
      </c>
      <c r="CG297" s="18" t="s">
        <v>23</v>
      </c>
      <c r="CH297" s="289">
        <v>45291</v>
      </c>
      <c r="CI297" s="292" t="s">
        <v>21</v>
      </c>
    </row>
    <row r="298" spans="1:87" ht="15" customHeight="1">
      <c r="A298" s="39">
        <v>296</v>
      </c>
      <c r="B298" s="189" t="s">
        <v>2480</v>
      </c>
      <c r="C298" s="1" t="s">
        <v>2970</v>
      </c>
      <c r="D298" s="1">
        <v>2023</v>
      </c>
      <c r="E298" s="1">
        <v>96117</v>
      </c>
      <c r="F298" s="1" t="s">
        <v>404</v>
      </c>
      <c r="G298" s="1" t="s">
        <v>2971</v>
      </c>
      <c r="H298" s="41" t="s">
        <v>2972</v>
      </c>
      <c r="I298" s="7" t="s">
        <v>2172</v>
      </c>
      <c r="J298" s="7" t="s">
        <v>392</v>
      </c>
      <c r="K298" s="7" t="s">
        <v>60</v>
      </c>
      <c r="L298" s="1"/>
      <c r="M298" s="1" t="s">
        <v>2973</v>
      </c>
      <c r="N298" s="91" t="s">
        <v>2974</v>
      </c>
      <c r="O298" s="91">
        <v>2183</v>
      </c>
      <c r="P298" s="91" t="s">
        <v>61</v>
      </c>
      <c r="Q298" s="91">
        <v>45</v>
      </c>
      <c r="R298" s="30" t="s">
        <v>395</v>
      </c>
      <c r="S298" s="30">
        <v>36306305</v>
      </c>
      <c r="T298" s="30">
        <v>7</v>
      </c>
      <c r="U298" s="249" t="s">
        <v>2975</v>
      </c>
      <c r="V298" s="30">
        <v>42</v>
      </c>
      <c r="W298" s="91" t="s">
        <v>62</v>
      </c>
      <c r="X298" s="174" t="s">
        <v>396</v>
      </c>
      <c r="Y298" s="30" t="s">
        <v>2976</v>
      </c>
      <c r="Z298" s="30" t="s">
        <v>2977</v>
      </c>
      <c r="AA298" s="190" t="s">
        <v>2978</v>
      </c>
      <c r="AB298" s="30" t="s">
        <v>714</v>
      </c>
      <c r="AC298" s="30" t="s">
        <v>412</v>
      </c>
      <c r="AD298" s="43" t="s">
        <v>976</v>
      </c>
      <c r="AE298" s="42" t="s">
        <v>2979</v>
      </c>
      <c r="AF298" s="43">
        <v>45572</v>
      </c>
      <c r="AG298" s="1">
        <v>1</v>
      </c>
      <c r="AH298" s="193">
        <v>16250000</v>
      </c>
      <c r="AI298" s="193">
        <f t="shared" si="35"/>
        <v>7500000</v>
      </c>
      <c r="AJ298" s="193">
        <f t="shared" si="34"/>
        <v>250000</v>
      </c>
      <c r="AK298" s="45">
        <v>45222</v>
      </c>
      <c r="AL298" s="25">
        <v>45225</v>
      </c>
      <c r="AM298" s="25">
        <v>45291</v>
      </c>
      <c r="AN298" s="287" t="s">
        <v>2980</v>
      </c>
      <c r="AO298" s="287" t="s">
        <v>2981</v>
      </c>
      <c r="AP298" s="225">
        <v>592</v>
      </c>
      <c r="AQ298" s="25">
        <v>45216</v>
      </c>
      <c r="AR298" s="212">
        <v>18750000</v>
      </c>
      <c r="AS298" s="225">
        <v>821</v>
      </c>
      <c r="AT298" s="25">
        <v>45224</v>
      </c>
      <c r="AU298" s="212">
        <v>16250000</v>
      </c>
      <c r="AV298" s="49"/>
      <c r="AW298" s="49"/>
      <c r="AX298" s="49"/>
      <c r="AY298" s="50"/>
      <c r="AZ298" s="50"/>
      <c r="BA298" s="50"/>
      <c r="BB298" s="51"/>
      <c r="BC298" s="51"/>
      <c r="BD298" s="51"/>
      <c r="BE298" s="51"/>
      <c r="BF298" s="51"/>
      <c r="BG298" s="51"/>
      <c r="BH298" s="51"/>
      <c r="BI298" s="51"/>
      <c r="BJ298" s="51"/>
      <c r="BK298" s="51"/>
      <c r="BL298" s="447">
        <v>16250000</v>
      </c>
      <c r="BM298" s="49"/>
      <c r="BN298" s="49"/>
      <c r="BO298" s="49"/>
      <c r="BP298" s="49"/>
      <c r="BQ298" s="52" t="s">
        <v>15</v>
      </c>
      <c r="BR298" s="52" t="s">
        <v>15</v>
      </c>
      <c r="BS298" s="50"/>
      <c r="BT298" s="50"/>
      <c r="BU298" s="2" t="s">
        <v>2731</v>
      </c>
      <c r="BV298" s="225">
        <v>20236520009173</v>
      </c>
      <c r="BW298" s="4"/>
      <c r="BX298" s="4"/>
      <c r="BY298" s="4"/>
      <c r="BZ298" s="4"/>
      <c r="CA298" s="4"/>
      <c r="CB298" s="4"/>
      <c r="CC298" s="4"/>
      <c r="CD298" s="1">
        <v>1</v>
      </c>
      <c r="CE298" s="1">
        <v>1</v>
      </c>
      <c r="CF298" s="6" t="s">
        <v>1804</v>
      </c>
      <c r="CG298" s="18" t="s">
        <v>23</v>
      </c>
      <c r="CH298" s="289">
        <v>45291</v>
      </c>
      <c r="CI298" s="292" t="s">
        <v>2982</v>
      </c>
    </row>
    <row r="299" spans="1:87" ht="15" customHeight="1">
      <c r="A299" s="39">
        <v>297</v>
      </c>
      <c r="B299" s="189" t="s">
        <v>2983</v>
      </c>
      <c r="C299" s="1" t="s">
        <v>2984</v>
      </c>
      <c r="D299" s="1">
        <v>2023</v>
      </c>
      <c r="E299" s="1">
        <v>96129</v>
      </c>
      <c r="F299" s="1" t="s">
        <v>404</v>
      </c>
      <c r="G299" s="1" t="s">
        <v>2985</v>
      </c>
      <c r="H299" s="41" t="s">
        <v>2986</v>
      </c>
      <c r="I299" s="7" t="s">
        <v>2172</v>
      </c>
      <c r="J299" s="7" t="s">
        <v>407</v>
      </c>
      <c r="K299" s="7" t="s">
        <v>60</v>
      </c>
      <c r="L299" s="1"/>
      <c r="M299" s="1" t="s">
        <v>2960</v>
      </c>
      <c r="N299" s="91" t="s">
        <v>2987</v>
      </c>
      <c r="O299" s="91">
        <v>2183</v>
      </c>
      <c r="P299" s="91" t="s">
        <v>61</v>
      </c>
      <c r="Q299" s="91">
        <v>45</v>
      </c>
      <c r="R299" s="30" t="s">
        <v>395</v>
      </c>
      <c r="S299" s="30">
        <v>19454418</v>
      </c>
      <c r="T299" s="30">
        <v>2</v>
      </c>
      <c r="U299" s="249" t="s">
        <v>2988</v>
      </c>
      <c r="V299" s="30">
        <v>62</v>
      </c>
      <c r="W299" s="91" t="s">
        <v>62</v>
      </c>
      <c r="X299" s="174" t="s">
        <v>431</v>
      </c>
      <c r="Y299" s="30" t="s">
        <v>2989</v>
      </c>
      <c r="Z299" s="30">
        <v>3045288990</v>
      </c>
      <c r="AA299" s="190" t="s">
        <v>2990</v>
      </c>
      <c r="AB299" s="30" t="s">
        <v>775</v>
      </c>
      <c r="AC299" s="30" t="s">
        <v>433</v>
      </c>
      <c r="AD299" s="43" t="s">
        <v>76</v>
      </c>
      <c r="AE299" s="42" t="s">
        <v>2991</v>
      </c>
      <c r="AF299" s="43">
        <v>45298</v>
      </c>
      <c r="AG299" s="1">
        <v>5</v>
      </c>
      <c r="AH299" s="193">
        <v>4266667</v>
      </c>
      <c r="AI299" s="193">
        <f t="shared" si="35"/>
        <v>2000000.15625</v>
      </c>
      <c r="AJ299" s="193">
        <f t="shared" si="34"/>
        <v>66666.671875</v>
      </c>
      <c r="AK299" s="45">
        <v>45225</v>
      </c>
      <c r="AL299" s="25">
        <v>45231</v>
      </c>
      <c r="AM299" s="25">
        <v>45291</v>
      </c>
      <c r="AN299" s="287" t="s">
        <v>2966</v>
      </c>
      <c r="AO299" s="287" t="s">
        <v>2967</v>
      </c>
      <c r="AP299" s="225">
        <v>591</v>
      </c>
      <c r="AQ299" s="25">
        <v>45216</v>
      </c>
      <c r="AR299" s="212">
        <v>25000000</v>
      </c>
      <c r="AS299" s="225">
        <v>825</v>
      </c>
      <c r="AT299" s="25">
        <v>45229</v>
      </c>
      <c r="AU299" s="212">
        <v>4266667</v>
      </c>
      <c r="AV299" s="49"/>
      <c r="AW299" s="49"/>
      <c r="AX299" s="49"/>
      <c r="AY299" s="50"/>
      <c r="AZ299" s="50"/>
      <c r="BA299" s="50"/>
      <c r="BB299" s="51"/>
      <c r="BC299" s="51"/>
      <c r="BD299" s="51"/>
      <c r="BE299" s="51"/>
      <c r="BF299" s="51"/>
      <c r="BG299" s="51"/>
      <c r="BH299" s="51"/>
      <c r="BI299" s="51"/>
      <c r="BJ299" s="51"/>
      <c r="BK299" s="51"/>
      <c r="BL299" s="447">
        <v>4266667</v>
      </c>
      <c r="BM299" s="49"/>
      <c r="BN299" s="49"/>
      <c r="BO299" s="49"/>
      <c r="BP299" s="49"/>
      <c r="BQ299" s="52" t="s">
        <v>15</v>
      </c>
      <c r="BR299" s="52"/>
      <c r="BS299" s="50"/>
      <c r="BT299" s="50"/>
      <c r="BU299" s="2" t="s">
        <v>2731</v>
      </c>
      <c r="BV299" s="225">
        <v>20236520009173</v>
      </c>
      <c r="BW299" s="4"/>
      <c r="BX299" s="4"/>
      <c r="BY299" s="4"/>
      <c r="BZ299" s="4"/>
      <c r="CA299" s="4"/>
      <c r="CB299" s="4"/>
      <c r="CC299" s="4"/>
      <c r="CD299" s="1">
        <v>1</v>
      </c>
      <c r="CE299" s="1">
        <v>1</v>
      </c>
      <c r="CF299" s="6" t="s">
        <v>1804</v>
      </c>
      <c r="CG299" s="18" t="s">
        <v>23</v>
      </c>
      <c r="CH299" s="289">
        <v>45291</v>
      </c>
      <c r="CI299" s="292" t="s">
        <v>21</v>
      </c>
    </row>
    <row r="300" spans="1:87" ht="15" customHeight="1">
      <c r="A300" s="39">
        <v>298</v>
      </c>
      <c r="B300" s="189" t="s">
        <v>1720</v>
      </c>
      <c r="C300" s="1" t="s">
        <v>2992</v>
      </c>
      <c r="D300" s="1">
        <v>2023</v>
      </c>
      <c r="E300" s="1">
        <v>96118</v>
      </c>
      <c r="F300" s="1" t="s">
        <v>404</v>
      </c>
      <c r="G300" s="1" t="s">
        <v>2993</v>
      </c>
      <c r="H300" s="31" t="s">
        <v>2994</v>
      </c>
      <c r="I300" s="7" t="s">
        <v>2172</v>
      </c>
      <c r="J300" s="7" t="s">
        <v>407</v>
      </c>
      <c r="K300" s="7" t="s">
        <v>60</v>
      </c>
      <c r="L300" s="1"/>
      <c r="M300" s="1" t="s">
        <v>2995</v>
      </c>
      <c r="N300" s="91" t="s">
        <v>2996</v>
      </c>
      <c r="O300" s="91">
        <v>2183</v>
      </c>
      <c r="P300" s="91" t="s">
        <v>61</v>
      </c>
      <c r="Q300" s="91">
        <v>45</v>
      </c>
      <c r="R300" s="30" t="s">
        <v>395</v>
      </c>
      <c r="S300" s="30">
        <v>1013663863</v>
      </c>
      <c r="T300" s="30">
        <v>2</v>
      </c>
      <c r="U300" s="249" t="s">
        <v>2997</v>
      </c>
      <c r="V300" s="30">
        <v>28</v>
      </c>
      <c r="W300" s="91" t="s">
        <v>62</v>
      </c>
      <c r="X300" s="174" t="s">
        <v>396</v>
      </c>
      <c r="Y300" s="30" t="s">
        <v>2998</v>
      </c>
      <c r="Z300" s="30"/>
      <c r="AA300" s="190" t="s">
        <v>2999</v>
      </c>
      <c r="AB300" s="30" t="s">
        <v>714</v>
      </c>
      <c r="AC300" s="30" t="s">
        <v>433</v>
      </c>
      <c r="AD300" s="43" t="s">
        <v>3000</v>
      </c>
      <c r="AE300" s="42" t="s">
        <v>3001</v>
      </c>
      <c r="AF300" s="43">
        <v>45473</v>
      </c>
      <c r="AG300" s="1">
        <v>5</v>
      </c>
      <c r="AH300" s="193">
        <v>9782500</v>
      </c>
      <c r="AI300" s="193">
        <f t="shared" si="35"/>
        <v>4515000</v>
      </c>
      <c r="AJ300" s="193">
        <f t="shared" si="34"/>
        <v>150500</v>
      </c>
      <c r="AK300" s="45">
        <v>45224</v>
      </c>
      <c r="AL300" s="25">
        <v>45231</v>
      </c>
      <c r="AM300" s="25">
        <v>45291</v>
      </c>
      <c r="AN300" s="287" t="s">
        <v>2980</v>
      </c>
      <c r="AO300" s="287" t="s">
        <v>2981</v>
      </c>
      <c r="AP300" s="225">
        <v>590</v>
      </c>
      <c r="AQ300" s="25">
        <v>45216</v>
      </c>
      <c r="AR300" s="212">
        <v>22575000</v>
      </c>
      <c r="AS300" s="225">
        <v>830</v>
      </c>
      <c r="AT300" s="25">
        <v>45231</v>
      </c>
      <c r="AU300" s="212">
        <v>9782500</v>
      </c>
      <c r="AV300" s="49"/>
      <c r="AW300" s="49"/>
      <c r="AX300" s="49"/>
      <c r="AY300" s="50"/>
      <c r="AZ300" s="50"/>
      <c r="BA300" s="50"/>
      <c r="BB300" s="51"/>
      <c r="BC300" s="51"/>
      <c r="BD300" s="51"/>
      <c r="BE300" s="51"/>
      <c r="BF300" s="51"/>
      <c r="BG300" s="51"/>
      <c r="BH300" s="51"/>
      <c r="BI300" s="51"/>
      <c r="BJ300" s="51"/>
      <c r="BK300" s="51"/>
      <c r="BL300" s="447">
        <v>9782500</v>
      </c>
      <c r="BM300" s="49"/>
      <c r="BN300" s="49"/>
      <c r="BO300" s="49"/>
      <c r="BP300" s="49"/>
      <c r="BQ300" s="52" t="s">
        <v>15</v>
      </c>
      <c r="BR300" s="52"/>
      <c r="BS300" s="50"/>
      <c r="BT300" s="50"/>
      <c r="BU300" s="2" t="s">
        <v>2731</v>
      </c>
      <c r="BV300" s="225">
        <v>20236520009103</v>
      </c>
      <c r="BW300" s="4"/>
      <c r="BX300" s="4"/>
      <c r="BY300" s="4"/>
      <c r="BZ300" s="4"/>
      <c r="CA300" s="4"/>
      <c r="CB300" s="4"/>
      <c r="CC300" s="4"/>
      <c r="CD300" s="1">
        <v>1</v>
      </c>
      <c r="CE300" s="1">
        <v>1</v>
      </c>
      <c r="CF300" s="6" t="s">
        <v>1804</v>
      </c>
      <c r="CG300" s="18" t="s">
        <v>23</v>
      </c>
      <c r="CH300" s="289">
        <v>45353</v>
      </c>
      <c r="CI300" s="292" t="s">
        <v>21</v>
      </c>
    </row>
    <row r="301" spans="1:87" ht="15" customHeight="1">
      <c r="A301" s="39">
        <v>299</v>
      </c>
      <c r="B301" s="189" t="s">
        <v>1730</v>
      </c>
      <c r="C301" s="1" t="s">
        <v>3002</v>
      </c>
      <c r="D301" s="1">
        <v>2023</v>
      </c>
      <c r="E301" s="1">
        <v>95947</v>
      </c>
      <c r="F301" s="1" t="s">
        <v>404</v>
      </c>
      <c r="G301" s="1" t="s">
        <v>3003</v>
      </c>
      <c r="H301" s="31" t="s">
        <v>3004</v>
      </c>
      <c r="I301" s="7" t="s">
        <v>2172</v>
      </c>
      <c r="J301" s="7" t="s">
        <v>392</v>
      </c>
      <c r="K301" s="7" t="s">
        <v>60</v>
      </c>
      <c r="L301" s="1"/>
      <c r="M301" s="1" t="s">
        <v>3005</v>
      </c>
      <c r="N301" s="91" t="s">
        <v>320</v>
      </c>
      <c r="O301" s="91">
        <v>2198</v>
      </c>
      <c r="P301" s="91" t="s">
        <v>61</v>
      </c>
      <c r="Q301" s="91">
        <v>57</v>
      </c>
      <c r="R301" s="30" t="s">
        <v>395</v>
      </c>
      <c r="S301" s="30">
        <v>68277591</v>
      </c>
      <c r="T301" s="30">
        <v>8</v>
      </c>
      <c r="U301" s="249" t="s">
        <v>3006</v>
      </c>
      <c r="V301" s="30">
        <v>41</v>
      </c>
      <c r="W301" s="91" t="s">
        <v>62</v>
      </c>
      <c r="X301" s="174" t="s">
        <v>396</v>
      </c>
      <c r="Y301" s="30" t="s">
        <v>3007</v>
      </c>
      <c r="Z301" s="30">
        <v>3143073742</v>
      </c>
      <c r="AA301" s="190" t="s">
        <v>3008</v>
      </c>
      <c r="AB301" s="30" t="s">
        <v>2780</v>
      </c>
      <c r="AC301" s="30" t="s">
        <v>3009</v>
      </c>
      <c r="AD301" s="43" t="s">
        <v>3010</v>
      </c>
      <c r="AE301" s="42" t="s">
        <v>3011</v>
      </c>
      <c r="AF301" s="43">
        <v>45358</v>
      </c>
      <c r="AG301" s="1">
        <v>1</v>
      </c>
      <c r="AH301" s="193">
        <v>17066666</v>
      </c>
      <c r="AI301" s="193">
        <f t="shared" si="35"/>
        <v>7999999.6875</v>
      </c>
      <c r="AJ301" s="193">
        <f t="shared" ref="AJ301:AJ314" si="36">AH301/AO301</f>
        <v>266666.65625</v>
      </c>
      <c r="AK301" s="45">
        <v>45225</v>
      </c>
      <c r="AL301" s="25">
        <v>45231</v>
      </c>
      <c r="AM301" s="25">
        <v>45291</v>
      </c>
      <c r="AN301" s="180" t="s">
        <v>2966</v>
      </c>
      <c r="AO301" s="180" t="s">
        <v>2967</v>
      </c>
      <c r="AP301" s="46">
        <v>589</v>
      </c>
      <c r="AQ301" s="45">
        <v>45216</v>
      </c>
      <c r="AR301" s="212">
        <v>20000000</v>
      </c>
      <c r="AS301" s="225">
        <v>832</v>
      </c>
      <c r="AT301" s="25">
        <v>45231</v>
      </c>
      <c r="AU301" s="212">
        <v>17066666</v>
      </c>
      <c r="AV301" s="49"/>
      <c r="AW301" s="49"/>
      <c r="AX301" s="49"/>
      <c r="AY301" s="50"/>
      <c r="AZ301" s="50"/>
      <c r="BA301" s="50"/>
      <c r="BB301" s="51"/>
      <c r="BC301" s="51"/>
      <c r="BD301" s="51"/>
      <c r="BE301" s="51"/>
      <c r="BF301" s="51"/>
      <c r="BG301" s="51"/>
      <c r="BH301" s="51"/>
      <c r="BI301" s="51"/>
      <c r="BJ301" s="51"/>
      <c r="BK301" s="51"/>
      <c r="BL301" s="447">
        <v>17066666</v>
      </c>
      <c r="BM301" s="49"/>
      <c r="BN301" s="49"/>
      <c r="BO301" s="49"/>
      <c r="BP301" s="49"/>
      <c r="BQ301" s="52" t="s">
        <v>15</v>
      </c>
      <c r="BR301" s="52"/>
      <c r="BS301" s="50"/>
      <c r="BT301" s="50"/>
      <c r="BU301" s="2" t="s">
        <v>3012</v>
      </c>
      <c r="BV301" s="225" t="s">
        <v>3013</v>
      </c>
      <c r="BW301" s="4"/>
      <c r="BX301" s="4"/>
      <c r="BY301" s="4"/>
      <c r="BZ301" s="4"/>
      <c r="CA301" s="4"/>
      <c r="CB301" s="4"/>
      <c r="CC301" s="4"/>
      <c r="CD301" s="1">
        <v>1</v>
      </c>
      <c r="CE301" s="1">
        <v>1</v>
      </c>
      <c r="CF301" s="6" t="s">
        <v>1804</v>
      </c>
      <c r="CG301" s="18" t="s">
        <v>23</v>
      </c>
      <c r="CH301" s="289">
        <v>45291</v>
      </c>
      <c r="CI301" s="292" t="s">
        <v>21</v>
      </c>
    </row>
    <row r="302" spans="1:87" ht="15" customHeight="1">
      <c r="A302" s="39">
        <v>300</v>
      </c>
      <c r="B302" s="189" t="s">
        <v>2271</v>
      </c>
      <c r="C302" s="1" t="s">
        <v>3014</v>
      </c>
      <c r="D302" s="1">
        <v>2023</v>
      </c>
      <c r="E302" s="1">
        <v>96171</v>
      </c>
      <c r="F302" s="1" t="s">
        <v>404</v>
      </c>
      <c r="G302" s="1" t="s">
        <v>3015</v>
      </c>
      <c r="H302" s="31" t="s">
        <v>3016</v>
      </c>
      <c r="I302" s="7" t="s">
        <v>2172</v>
      </c>
      <c r="J302" s="7" t="s">
        <v>392</v>
      </c>
      <c r="K302" s="7" t="s">
        <v>60</v>
      </c>
      <c r="L302" s="1"/>
      <c r="M302" s="1" t="s">
        <v>3017</v>
      </c>
      <c r="N302" s="91" t="s">
        <v>2996</v>
      </c>
      <c r="O302" s="91">
        <v>2183</v>
      </c>
      <c r="P302" s="91" t="s">
        <v>61</v>
      </c>
      <c r="Q302" s="91">
        <v>45</v>
      </c>
      <c r="R302" s="30" t="s">
        <v>395</v>
      </c>
      <c r="S302" s="30">
        <v>37754106</v>
      </c>
      <c r="T302" s="30">
        <v>2</v>
      </c>
      <c r="U302" s="249" t="s">
        <v>3018</v>
      </c>
      <c r="V302" s="7">
        <v>43</v>
      </c>
      <c r="W302" s="95" t="s">
        <v>62</v>
      </c>
      <c r="X302" s="288" t="s">
        <v>396</v>
      </c>
      <c r="Y302" s="7" t="s">
        <v>3019</v>
      </c>
      <c r="Z302" s="7">
        <v>0</v>
      </c>
      <c r="AA302" s="84" t="s">
        <v>3020</v>
      </c>
      <c r="AB302" s="7"/>
      <c r="AC302" s="7"/>
      <c r="AD302" s="43" t="s">
        <v>3021</v>
      </c>
      <c r="AE302" s="286">
        <v>3.10479940000102E+16</v>
      </c>
      <c r="AF302" s="43">
        <v>45657</v>
      </c>
      <c r="AG302" s="1">
        <v>1</v>
      </c>
      <c r="AH302" s="193">
        <v>9030000</v>
      </c>
      <c r="AI302" s="193">
        <f t="shared" si="35"/>
        <v>4515000</v>
      </c>
      <c r="AJ302" s="193">
        <f t="shared" si="36"/>
        <v>150500</v>
      </c>
      <c r="AK302" s="45">
        <v>45230</v>
      </c>
      <c r="AL302" s="25">
        <v>45231</v>
      </c>
      <c r="AM302" s="25">
        <v>45291</v>
      </c>
      <c r="AN302" s="180" t="s">
        <v>2669</v>
      </c>
      <c r="AO302" s="180" t="s">
        <v>2670</v>
      </c>
      <c r="AP302" s="46">
        <v>595</v>
      </c>
      <c r="AQ302" s="45">
        <v>45223</v>
      </c>
      <c r="AR302" s="212">
        <v>11287500</v>
      </c>
      <c r="AS302" s="225">
        <v>834</v>
      </c>
      <c r="AT302" s="25">
        <v>45231</v>
      </c>
      <c r="AU302" s="212">
        <v>9030000</v>
      </c>
      <c r="AV302" s="49"/>
      <c r="AW302" s="49"/>
      <c r="AX302" s="49"/>
      <c r="AY302" s="50"/>
      <c r="AZ302" s="50"/>
      <c r="BA302" s="50"/>
      <c r="BB302" s="51"/>
      <c r="BC302" s="51"/>
      <c r="BD302" s="51"/>
      <c r="BE302" s="51"/>
      <c r="BF302" s="51"/>
      <c r="BG302" s="51"/>
      <c r="BH302" s="51"/>
      <c r="BI302" s="51"/>
      <c r="BJ302" s="51"/>
      <c r="BK302" s="51"/>
      <c r="BL302" s="447">
        <v>9030000</v>
      </c>
      <c r="BM302" s="49"/>
      <c r="BN302" s="49"/>
      <c r="BO302" s="49"/>
      <c r="BP302" s="49"/>
      <c r="BQ302" s="52" t="s">
        <v>15</v>
      </c>
      <c r="BR302" s="52"/>
      <c r="BS302" s="50"/>
      <c r="BT302" s="50"/>
      <c r="BU302" s="2" t="s">
        <v>2731</v>
      </c>
      <c r="BV302" s="225">
        <v>20236520009173</v>
      </c>
      <c r="BW302" s="4"/>
      <c r="BX302" s="4"/>
      <c r="BY302" s="4"/>
      <c r="BZ302" s="4"/>
      <c r="CA302" s="4"/>
      <c r="CB302" s="4"/>
      <c r="CC302" s="4"/>
      <c r="CD302" s="1">
        <v>1</v>
      </c>
      <c r="CE302" s="1">
        <v>1</v>
      </c>
      <c r="CF302" s="6" t="s">
        <v>1804</v>
      </c>
      <c r="CG302" s="18" t="s">
        <v>23</v>
      </c>
      <c r="CH302" s="289">
        <v>45291</v>
      </c>
      <c r="CI302" s="292" t="s">
        <v>2053</v>
      </c>
    </row>
    <row r="303" spans="1:87" ht="15" customHeight="1">
      <c r="A303" s="39">
        <v>301</v>
      </c>
      <c r="B303" s="189" t="s">
        <v>1730</v>
      </c>
      <c r="C303" s="103" t="s">
        <v>3022</v>
      </c>
      <c r="D303" s="1">
        <v>2023</v>
      </c>
      <c r="E303" s="1">
        <v>96129</v>
      </c>
      <c r="F303" s="1" t="s">
        <v>404</v>
      </c>
      <c r="G303" s="103" t="s">
        <v>3023</v>
      </c>
      <c r="H303" s="31" t="s">
        <v>3024</v>
      </c>
      <c r="I303" s="7" t="s">
        <v>2172</v>
      </c>
      <c r="J303" s="7" t="s">
        <v>407</v>
      </c>
      <c r="K303" s="7" t="s">
        <v>60</v>
      </c>
      <c r="L303" s="1"/>
      <c r="M303" s="1" t="s">
        <v>2960</v>
      </c>
      <c r="N303" s="91" t="s">
        <v>2987</v>
      </c>
      <c r="O303" s="91">
        <v>2183</v>
      </c>
      <c r="P303" s="91" t="s">
        <v>61</v>
      </c>
      <c r="Q303" s="91">
        <v>45</v>
      </c>
      <c r="R303" s="30" t="s">
        <v>395</v>
      </c>
      <c r="S303" s="30">
        <v>51959706</v>
      </c>
      <c r="T303" s="30">
        <v>3</v>
      </c>
      <c r="U303" s="249" t="s">
        <v>3025</v>
      </c>
      <c r="V303" s="80"/>
      <c r="W303" s="91" t="s">
        <v>62</v>
      </c>
      <c r="X303" s="174" t="s">
        <v>396</v>
      </c>
      <c r="Y303" s="80"/>
      <c r="Z303" s="80"/>
      <c r="AA303" s="133"/>
      <c r="AB303" s="80"/>
      <c r="AC303" s="80"/>
      <c r="AD303" s="85"/>
      <c r="AE303" s="103"/>
      <c r="AF303" s="85"/>
      <c r="AG303" s="1">
        <v>5</v>
      </c>
      <c r="AH303" s="193">
        <v>4000000</v>
      </c>
      <c r="AI303" s="193">
        <f t="shared" si="35"/>
        <v>2000000.0000000002</v>
      </c>
      <c r="AJ303" s="193">
        <f t="shared" si="36"/>
        <v>66666.666666666672</v>
      </c>
      <c r="AK303" s="45">
        <v>45229</v>
      </c>
      <c r="AL303" s="85" t="s">
        <v>3026</v>
      </c>
      <c r="AM303" s="25">
        <v>45290</v>
      </c>
      <c r="AN303" s="180" t="s">
        <v>2669</v>
      </c>
      <c r="AO303" s="180" t="s">
        <v>2670</v>
      </c>
      <c r="AP303" s="46">
        <v>591</v>
      </c>
      <c r="AQ303" s="45">
        <v>45216</v>
      </c>
      <c r="AR303" s="193">
        <v>25000000</v>
      </c>
      <c r="AS303" s="46">
        <v>833</v>
      </c>
      <c r="AT303" s="45">
        <v>45231</v>
      </c>
      <c r="AU303" s="193">
        <v>4000000</v>
      </c>
      <c r="AV303" s="49"/>
      <c r="AW303" s="49"/>
      <c r="AX303" s="49"/>
      <c r="AY303" s="50"/>
      <c r="AZ303" s="50"/>
      <c r="BA303" s="50"/>
      <c r="BB303" s="51"/>
      <c r="BC303" s="51"/>
      <c r="BD303" s="51"/>
      <c r="BE303" s="51"/>
      <c r="BF303" s="51"/>
      <c r="BG303" s="51"/>
      <c r="BH303" s="51"/>
      <c r="BI303" s="51"/>
      <c r="BJ303" s="51"/>
      <c r="BK303" s="51"/>
      <c r="BL303" s="447">
        <v>4000000</v>
      </c>
      <c r="BM303" s="49"/>
      <c r="BN303" s="49"/>
      <c r="BO303" s="49"/>
      <c r="BP303" s="49"/>
      <c r="BQ303" s="52" t="s">
        <v>15</v>
      </c>
      <c r="BR303" s="52"/>
      <c r="BS303" s="50"/>
      <c r="BT303" s="50"/>
      <c r="BU303" s="1" t="s">
        <v>3027</v>
      </c>
      <c r="BV303" s="234"/>
      <c r="BW303" s="4"/>
      <c r="BX303" s="4"/>
      <c r="BY303" s="4"/>
      <c r="BZ303" s="4"/>
      <c r="CA303" s="4"/>
      <c r="CB303" s="4"/>
      <c r="CC303" s="4"/>
      <c r="CD303" s="1">
        <v>1</v>
      </c>
      <c r="CE303" s="1">
        <v>1</v>
      </c>
      <c r="CF303" s="6" t="s">
        <v>1804</v>
      </c>
      <c r="CG303" s="18" t="s">
        <v>23</v>
      </c>
      <c r="CH303" s="344" t="s">
        <v>3023</v>
      </c>
      <c r="CI303" s="293"/>
    </row>
    <row r="304" spans="1:87" ht="15" customHeight="1">
      <c r="A304" s="39">
        <v>302</v>
      </c>
      <c r="B304" s="189" t="s">
        <v>1966</v>
      </c>
      <c r="C304" s="1" t="s">
        <v>3028</v>
      </c>
      <c r="D304" s="1">
        <v>2023</v>
      </c>
      <c r="E304" s="1">
        <v>96129</v>
      </c>
      <c r="F304" s="1" t="s">
        <v>404</v>
      </c>
      <c r="G304" s="1" t="s">
        <v>3029</v>
      </c>
      <c r="H304" s="31" t="s">
        <v>3030</v>
      </c>
      <c r="I304" s="7" t="s">
        <v>2172</v>
      </c>
      <c r="J304" s="7" t="s">
        <v>407</v>
      </c>
      <c r="K304" s="7" t="s">
        <v>60</v>
      </c>
      <c r="L304" s="1"/>
      <c r="M304" s="1" t="s">
        <v>2960</v>
      </c>
      <c r="N304" s="91" t="s">
        <v>2961</v>
      </c>
      <c r="O304" s="91">
        <v>2183</v>
      </c>
      <c r="P304" s="91" t="s">
        <v>61</v>
      </c>
      <c r="Q304" s="91">
        <v>45</v>
      </c>
      <c r="R304" s="30" t="s">
        <v>395</v>
      </c>
      <c r="S304" s="30">
        <v>1026270450</v>
      </c>
      <c r="T304" s="30">
        <v>4</v>
      </c>
      <c r="U304" s="249" t="s">
        <v>3031</v>
      </c>
      <c r="V304" s="7">
        <v>34</v>
      </c>
      <c r="W304" s="91" t="s">
        <v>62</v>
      </c>
      <c r="X304" s="174" t="s">
        <v>396</v>
      </c>
      <c r="Y304" s="30" t="s">
        <v>3032</v>
      </c>
      <c r="Z304" s="7">
        <v>0</v>
      </c>
      <c r="AA304" s="84" t="s">
        <v>3033</v>
      </c>
      <c r="AB304" s="7" t="s">
        <v>422</v>
      </c>
      <c r="AC304" s="7" t="s">
        <v>399</v>
      </c>
      <c r="AD304" s="43" t="s">
        <v>1233</v>
      </c>
      <c r="AE304" s="42" t="s">
        <v>3034</v>
      </c>
      <c r="AF304" s="43">
        <v>45522</v>
      </c>
      <c r="AG304" s="1">
        <v>5</v>
      </c>
      <c r="AH304" s="444">
        <v>4000000</v>
      </c>
      <c r="AI304" s="193">
        <f t="shared" si="35"/>
        <v>2000000.0000000002</v>
      </c>
      <c r="AJ304" s="193">
        <f t="shared" si="36"/>
        <v>66666.666666666672</v>
      </c>
      <c r="AK304" s="45">
        <v>45229</v>
      </c>
      <c r="AL304" s="25">
        <v>45233</v>
      </c>
      <c r="AM304" s="25">
        <v>45290</v>
      </c>
      <c r="AN304" s="180" t="s">
        <v>2669</v>
      </c>
      <c r="AO304" s="180" t="s">
        <v>2670</v>
      </c>
      <c r="AP304" s="46">
        <v>591</v>
      </c>
      <c r="AQ304" s="45">
        <v>45216</v>
      </c>
      <c r="AR304" s="212">
        <v>25000000</v>
      </c>
      <c r="AS304" s="225">
        <v>831</v>
      </c>
      <c r="AT304" s="25">
        <v>45231</v>
      </c>
      <c r="AU304" s="212">
        <v>4000000</v>
      </c>
      <c r="AV304" s="49"/>
      <c r="AW304" s="49"/>
      <c r="AX304" s="49"/>
      <c r="AY304" s="50"/>
      <c r="AZ304" s="50"/>
      <c r="BA304" s="50"/>
      <c r="BB304" s="51"/>
      <c r="BC304" s="51"/>
      <c r="BD304" s="51"/>
      <c r="BE304" s="51"/>
      <c r="BF304" s="51"/>
      <c r="BG304" s="51"/>
      <c r="BH304" s="51"/>
      <c r="BI304" s="51"/>
      <c r="BJ304" s="51"/>
      <c r="BK304" s="51"/>
      <c r="BL304" s="447"/>
      <c r="BM304" s="49"/>
      <c r="BN304" s="49"/>
      <c r="BO304" s="49"/>
      <c r="BP304" s="49"/>
      <c r="BQ304" s="52"/>
      <c r="BR304" s="52"/>
      <c r="BS304" s="50"/>
      <c r="BT304" s="50"/>
      <c r="BU304" s="2" t="s">
        <v>2731</v>
      </c>
      <c r="BV304" s="225">
        <v>20236520009103</v>
      </c>
      <c r="BW304" s="4"/>
      <c r="BX304" s="4"/>
      <c r="BY304" s="4"/>
      <c r="BZ304" s="4"/>
      <c r="CA304" s="4"/>
      <c r="CB304" s="4"/>
      <c r="CC304" s="4"/>
      <c r="CD304" s="1"/>
      <c r="CE304" s="1"/>
      <c r="CF304" s="6"/>
      <c r="CG304" s="18" t="s">
        <v>23</v>
      </c>
      <c r="CH304" s="289">
        <v>45287</v>
      </c>
      <c r="CI304" s="292" t="s">
        <v>21</v>
      </c>
    </row>
    <row r="305" spans="1:87" ht="15" customHeight="1">
      <c r="A305" s="39">
        <v>303</v>
      </c>
      <c r="B305" s="189" t="s">
        <v>2884</v>
      </c>
      <c r="C305" s="1" t="s">
        <v>3035</v>
      </c>
      <c r="D305" s="1">
        <v>2023</v>
      </c>
      <c r="E305" s="1">
        <v>96129</v>
      </c>
      <c r="F305" s="1" t="s">
        <v>404</v>
      </c>
      <c r="G305" s="1" t="s">
        <v>3036</v>
      </c>
      <c r="H305" s="31" t="s">
        <v>3037</v>
      </c>
      <c r="I305" s="7" t="s">
        <v>2172</v>
      </c>
      <c r="J305" s="7" t="s">
        <v>407</v>
      </c>
      <c r="K305" s="7" t="s">
        <v>60</v>
      </c>
      <c r="L305" s="1"/>
      <c r="M305" s="1" t="s">
        <v>3038</v>
      </c>
      <c r="N305" s="91" t="s">
        <v>2889</v>
      </c>
      <c r="O305" s="91">
        <v>2183</v>
      </c>
      <c r="P305" s="91" t="s">
        <v>61</v>
      </c>
      <c r="Q305" s="91">
        <v>45</v>
      </c>
      <c r="R305" s="30" t="s">
        <v>395</v>
      </c>
      <c r="S305" s="30">
        <v>79651770</v>
      </c>
      <c r="T305" s="30">
        <v>3</v>
      </c>
      <c r="U305" s="249" t="s">
        <v>3039</v>
      </c>
      <c r="V305" s="80"/>
      <c r="W305" s="91" t="s">
        <v>62</v>
      </c>
      <c r="X305" s="174" t="s">
        <v>396</v>
      </c>
      <c r="Y305" s="80"/>
      <c r="Z305" s="80"/>
      <c r="AA305" s="133"/>
      <c r="AB305" s="80"/>
      <c r="AC305" s="80"/>
      <c r="AD305" s="43" t="s">
        <v>2358</v>
      </c>
      <c r="AE305" s="42" t="s">
        <v>3040</v>
      </c>
      <c r="AF305" s="43">
        <v>45488</v>
      </c>
      <c r="AG305" s="1">
        <v>5</v>
      </c>
      <c r="AH305" s="193">
        <v>4000000</v>
      </c>
      <c r="AI305" s="193">
        <f t="shared" si="35"/>
        <v>2000000.0000000002</v>
      </c>
      <c r="AJ305" s="193">
        <f t="shared" si="36"/>
        <v>66666.666666666672</v>
      </c>
      <c r="AK305" s="45">
        <v>45229</v>
      </c>
      <c r="AL305" s="25">
        <v>45233</v>
      </c>
      <c r="AM305" s="25">
        <v>45290</v>
      </c>
      <c r="AN305" s="180" t="s">
        <v>2669</v>
      </c>
      <c r="AO305" s="180" t="s">
        <v>2670</v>
      </c>
      <c r="AP305" s="46">
        <v>591</v>
      </c>
      <c r="AQ305" s="45">
        <v>45216</v>
      </c>
      <c r="AR305" s="212">
        <v>25000000</v>
      </c>
      <c r="AS305" s="225">
        <v>829</v>
      </c>
      <c r="AT305" s="25">
        <v>45230</v>
      </c>
      <c r="AU305" s="212">
        <v>4000000</v>
      </c>
      <c r="AV305" s="49"/>
      <c r="AW305" s="49"/>
      <c r="AX305" s="49"/>
      <c r="AY305" s="50"/>
      <c r="AZ305" s="50"/>
      <c r="BA305" s="50"/>
      <c r="BB305" s="51"/>
      <c r="BC305" s="51"/>
      <c r="BD305" s="51"/>
      <c r="BE305" s="51"/>
      <c r="BF305" s="51"/>
      <c r="BG305" s="51"/>
      <c r="BH305" s="51"/>
      <c r="BI305" s="51"/>
      <c r="BJ305" s="51"/>
      <c r="BK305" s="51"/>
      <c r="BL305" s="447">
        <v>4000000</v>
      </c>
      <c r="BM305" s="49"/>
      <c r="BN305" s="49"/>
      <c r="BO305" s="49"/>
      <c r="BP305" s="49"/>
      <c r="BQ305" s="52" t="s">
        <v>15</v>
      </c>
      <c r="BR305" s="52"/>
      <c r="BS305" s="50"/>
      <c r="BT305" s="50"/>
      <c r="BU305" s="2" t="s">
        <v>2731</v>
      </c>
      <c r="BV305" s="225">
        <v>20236520009173</v>
      </c>
      <c r="BW305" s="4"/>
      <c r="BX305" s="4"/>
      <c r="BY305" s="4"/>
      <c r="BZ305" s="4"/>
      <c r="CA305" s="4"/>
      <c r="CB305" s="4"/>
      <c r="CC305" s="4"/>
      <c r="CD305" s="1">
        <v>1</v>
      </c>
      <c r="CE305" s="1">
        <v>1</v>
      </c>
      <c r="CF305" s="6" t="s">
        <v>1804</v>
      </c>
      <c r="CG305" s="18" t="s">
        <v>23</v>
      </c>
      <c r="CH305" s="289">
        <v>45293</v>
      </c>
      <c r="CI305" s="292" t="s">
        <v>2832</v>
      </c>
    </row>
    <row r="306" spans="1:87" ht="15" customHeight="1">
      <c r="A306" s="39">
        <v>304</v>
      </c>
      <c r="B306" s="189" t="s">
        <v>2042</v>
      </c>
      <c r="C306" s="1" t="s">
        <v>3041</v>
      </c>
      <c r="D306" s="1">
        <v>2023</v>
      </c>
      <c r="E306" s="1">
        <v>92592</v>
      </c>
      <c r="F306" s="1" t="s">
        <v>404</v>
      </c>
      <c r="G306" s="1" t="s">
        <v>3042</v>
      </c>
      <c r="H306" s="31" t="s">
        <v>2636</v>
      </c>
      <c r="I306" s="7" t="s">
        <v>3043</v>
      </c>
      <c r="J306" s="7" t="s">
        <v>3044</v>
      </c>
      <c r="K306" s="7" t="s">
        <v>60</v>
      </c>
      <c r="L306" s="1" t="s">
        <v>325</v>
      </c>
      <c r="M306" s="1" t="s">
        <v>3045</v>
      </c>
      <c r="N306" s="91" t="s">
        <v>2033</v>
      </c>
      <c r="O306" s="91">
        <v>2186</v>
      </c>
      <c r="P306" s="91" t="s">
        <v>61</v>
      </c>
      <c r="Q306" s="91">
        <v>49</v>
      </c>
      <c r="R306" s="30" t="s">
        <v>1390</v>
      </c>
      <c r="S306" s="30"/>
      <c r="T306" s="30"/>
      <c r="U306" s="345" t="s">
        <v>3046</v>
      </c>
      <c r="V306" s="7" t="s">
        <v>325</v>
      </c>
      <c r="W306" s="91" t="s">
        <v>1392</v>
      </c>
      <c r="X306" s="174" t="s">
        <v>3047</v>
      </c>
      <c r="Y306" s="7"/>
      <c r="Z306" s="7">
        <v>3223838</v>
      </c>
      <c r="AA306" s="84" t="s">
        <v>3048</v>
      </c>
      <c r="AB306" s="7" t="s">
        <v>325</v>
      </c>
      <c r="AC306" s="7" t="s">
        <v>325</v>
      </c>
      <c r="AD306" s="43" t="s">
        <v>939</v>
      </c>
      <c r="AE306" s="42" t="s">
        <v>3049</v>
      </c>
      <c r="AF306" s="43">
        <v>47156</v>
      </c>
      <c r="AG306" s="1" t="s">
        <v>325</v>
      </c>
      <c r="AH306" s="193">
        <v>457535960</v>
      </c>
      <c r="AI306" s="193">
        <f t="shared" si="35"/>
        <v>57191995</v>
      </c>
      <c r="AJ306" s="193">
        <f t="shared" si="36"/>
        <v>1906399.8333333333</v>
      </c>
      <c r="AK306" s="45">
        <v>45231</v>
      </c>
      <c r="AL306" s="85"/>
      <c r="AM306" s="25">
        <v>45475</v>
      </c>
      <c r="AN306" s="180" t="s">
        <v>2643</v>
      </c>
      <c r="AO306" s="180" t="s">
        <v>2644</v>
      </c>
      <c r="AP306" s="46">
        <v>460</v>
      </c>
      <c r="AQ306" s="45">
        <v>45085</v>
      </c>
      <c r="AR306" s="212">
        <v>4983460033</v>
      </c>
      <c r="AS306" s="46">
        <v>892</v>
      </c>
      <c r="AT306" s="45">
        <v>45260</v>
      </c>
      <c r="AU306" s="193">
        <v>457535960</v>
      </c>
      <c r="AV306" s="49"/>
      <c r="AW306" s="49"/>
      <c r="AX306" s="49"/>
      <c r="AY306" s="50"/>
      <c r="AZ306" s="50"/>
      <c r="BA306" s="50"/>
      <c r="BB306" s="51"/>
      <c r="BC306" s="51"/>
      <c r="BD306" s="51"/>
      <c r="BE306" s="51"/>
      <c r="BF306" s="51"/>
      <c r="BG306" s="51"/>
      <c r="BH306" s="51"/>
      <c r="BI306" s="51"/>
      <c r="BJ306" s="51"/>
      <c r="BK306" s="51"/>
      <c r="BL306" s="447">
        <v>457535960</v>
      </c>
      <c r="BM306" s="49"/>
      <c r="BN306" s="49"/>
      <c r="BO306" s="49"/>
      <c r="BP306" s="49"/>
      <c r="BQ306" s="52" t="s">
        <v>15</v>
      </c>
      <c r="BR306" s="52"/>
      <c r="BS306" s="50"/>
      <c r="BT306" s="50"/>
      <c r="BU306" s="2" t="s">
        <v>3050</v>
      </c>
      <c r="BV306" s="225">
        <v>20236520009873</v>
      </c>
      <c r="BW306" s="4"/>
      <c r="BX306" s="4"/>
      <c r="BY306" s="4"/>
      <c r="BZ306" s="4"/>
      <c r="CA306" s="4"/>
      <c r="CB306" s="4"/>
      <c r="CC306" s="4"/>
      <c r="CD306" s="1">
        <v>1</v>
      </c>
      <c r="CE306" s="1">
        <v>15</v>
      </c>
      <c r="CF306" s="6"/>
      <c r="CG306" s="6" t="s">
        <v>1804</v>
      </c>
      <c r="CH306" s="85">
        <v>45475</v>
      </c>
      <c r="CI306" s="293"/>
    </row>
    <row r="307" spans="1:87" ht="15" customHeight="1">
      <c r="A307" s="39">
        <v>305</v>
      </c>
      <c r="B307" s="189" t="s">
        <v>1887</v>
      </c>
      <c r="C307" s="1" t="s">
        <v>3051</v>
      </c>
      <c r="D307" s="1">
        <v>2023</v>
      </c>
      <c r="E307" s="1">
        <v>96005</v>
      </c>
      <c r="F307" s="1" t="s">
        <v>404</v>
      </c>
      <c r="G307" s="1" t="s">
        <v>3052</v>
      </c>
      <c r="H307" s="31" t="s">
        <v>3053</v>
      </c>
      <c r="I307" s="7" t="s">
        <v>245</v>
      </c>
      <c r="J307" s="7" t="s">
        <v>245</v>
      </c>
      <c r="K307" s="7" t="s">
        <v>1388</v>
      </c>
      <c r="L307" s="1" t="s">
        <v>325</v>
      </c>
      <c r="M307" s="1" t="s">
        <v>3054</v>
      </c>
      <c r="N307" s="91" t="s">
        <v>2202</v>
      </c>
      <c r="O307" s="91">
        <v>2198</v>
      </c>
      <c r="P307" s="91" t="s">
        <v>61</v>
      </c>
      <c r="Q307" s="91">
        <v>57</v>
      </c>
      <c r="R307" s="30" t="s">
        <v>395</v>
      </c>
      <c r="S307" s="30"/>
      <c r="T307" s="30"/>
      <c r="U307" s="345" t="s">
        <v>3055</v>
      </c>
      <c r="V307" s="7" t="s">
        <v>325</v>
      </c>
      <c r="W307" s="91" t="s">
        <v>1392</v>
      </c>
      <c r="X307" s="174" t="s">
        <v>3047</v>
      </c>
      <c r="Y307" s="7" t="s">
        <v>3056</v>
      </c>
      <c r="Z307" s="7">
        <v>3232894320</v>
      </c>
      <c r="AA307" s="84" t="s">
        <v>3057</v>
      </c>
      <c r="AB307" s="7" t="s">
        <v>325</v>
      </c>
      <c r="AC307" s="7" t="s">
        <v>325</v>
      </c>
      <c r="AD307" s="43" t="s">
        <v>2144</v>
      </c>
      <c r="AE307" s="42" t="s">
        <v>3058</v>
      </c>
      <c r="AF307" s="43">
        <v>46420</v>
      </c>
      <c r="AG307" s="1" t="s">
        <v>325</v>
      </c>
      <c r="AH307" s="193">
        <v>149677260</v>
      </c>
      <c r="AI307" s="193">
        <f t="shared" si="35"/>
        <v>49892420</v>
      </c>
      <c r="AJ307" s="193">
        <f t="shared" si="36"/>
        <v>1663080.6666666667</v>
      </c>
      <c r="AK307" s="45">
        <v>45233</v>
      </c>
      <c r="AL307" s="25">
        <v>45239</v>
      </c>
      <c r="AM307" s="25">
        <v>45330</v>
      </c>
      <c r="AN307" s="180" t="s">
        <v>2682</v>
      </c>
      <c r="AO307" s="180" t="s">
        <v>2683</v>
      </c>
      <c r="AP307" s="46">
        <v>588</v>
      </c>
      <c r="AQ307" s="45">
        <v>45204</v>
      </c>
      <c r="AR307" s="212">
        <v>160489168</v>
      </c>
      <c r="AS307" s="225">
        <v>837</v>
      </c>
      <c r="AT307" s="25">
        <v>45239</v>
      </c>
      <c r="AU307" s="212">
        <v>149677260</v>
      </c>
      <c r="AV307" s="49"/>
      <c r="AW307" s="49"/>
      <c r="AX307" s="49"/>
      <c r="AY307" s="50"/>
      <c r="AZ307" s="50"/>
      <c r="BA307" s="50"/>
      <c r="BB307" s="51"/>
      <c r="BC307" s="51"/>
      <c r="BD307" s="51"/>
      <c r="BE307" s="51"/>
      <c r="BF307" s="51"/>
      <c r="BG307" s="51"/>
      <c r="BH307" s="51"/>
      <c r="BI307" s="51"/>
      <c r="BJ307" s="51"/>
      <c r="BK307" s="51"/>
      <c r="BL307" s="447">
        <v>149677260</v>
      </c>
      <c r="BM307" s="49"/>
      <c r="BN307" s="49"/>
      <c r="BO307" s="49"/>
      <c r="BP307" s="49"/>
      <c r="BQ307" s="52" t="s">
        <v>15</v>
      </c>
      <c r="BR307" s="52" t="s">
        <v>15</v>
      </c>
      <c r="BS307" s="50"/>
      <c r="BT307" s="50"/>
      <c r="BU307" s="1" t="s">
        <v>3059</v>
      </c>
      <c r="BV307" s="46" t="s">
        <v>3060</v>
      </c>
      <c r="BW307" s="4"/>
      <c r="BX307" s="4"/>
      <c r="BY307" s="4"/>
      <c r="BZ307" s="4"/>
      <c r="CA307" s="4"/>
      <c r="CB307" s="4"/>
      <c r="CC307" s="4"/>
      <c r="CD307" s="1">
        <v>1</v>
      </c>
      <c r="CE307" s="1">
        <v>1</v>
      </c>
      <c r="CF307" s="6" t="s">
        <v>1804</v>
      </c>
      <c r="CG307" s="6" t="s">
        <v>1804</v>
      </c>
      <c r="CH307" s="388">
        <v>45567</v>
      </c>
      <c r="CI307" s="292" t="s">
        <v>2832</v>
      </c>
    </row>
    <row r="308" spans="1:87" ht="15" customHeight="1">
      <c r="A308" s="39">
        <v>306</v>
      </c>
      <c r="B308" s="189" t="s">
        <v>1887</v>
      </c>
      <c r="C308" s="1" t="s">
        <v>3061</v>
      </c>
      <c r="D308" s="1">
        <v>2023</v>
      </c>
      <c r="E308" s="1">
        <v>98150</v>
      </c>
      <c r="F308" s="1" t="s">
        <v>404</v>
      </c>
      <c r="G308" s="1" t="s">
        <v>3062</v>
      </c>
      <c r="H308" s="31" t="s">
        <v>3063</v>
      </c>
      <c r="I308" s="7" t="s">
        <v>2172</v>
      </c>
      <c r="J308" s="7" t="s">
        <v>407</v>
      </c>
      <c r="K308" s="7" t="s">
        <v>60</v>
      </c>
      <c r="L308" s="1" t="s">
        <v>1996</v>
      </c>
      <c r="M308" s="1" t="s">
        <v>2960</v>
      </c>
      <c r="N308" s="91" t="s">
        <v>3064</v>
      </c>
      <c r="O308" s="91">
        <v>2183</v>
      </c>
      <c r="P308" s="91" t="s">
        <v>61</v>
      </c>
      <c r="Q308" s="91">
        <v>45</v>
      </c>
      <c r="R308" s="30" t="s">
        <v>395</v>
      </c>
      <c r="S308" s="30">
        <v>1032436900</v>
      </c>
      <c r="T308" s="30">
        <v>3</v>
      </c>
      <c r="U308" s="249" t="s">
        <v>3065</v>
      </c>
      <c r="V308" s="7">
        <v>33</v>
      </c>
      <c r="W308" s="91" t="s">
        <v>62</v>
      </c>
      <c r="X308" s="174" t="s">
        <v>396</v>
      </c>
      <c r="Y308" s="7" t="s">
        <v>3066</v>
      </c>
      <c r="Z308" s="7">
        <v>30463817103</v>
      </c>
      <c r="AA308" s="84" t="s">
        <v>3067</v>
      </c>
      <c r="AB308" s="7" t="s">
        <v>398</v>
      </c>
      <c r="AC308" s="7" t="s">
        <v>412</v>
      </c>
      <c r="AD308" s="43" t="s">
        <v>1705</v>
      </c>
      <c r="AE308" s="42">
        <v>100296313</v>
      </c>
      <c r="AF308" s="43">
        <v>45198</v>
      </c>
      <c r="AG308" s="1">
        <v>5</v>
      </c>
      <c r="AH308" s="193">
        <v>7052500</v>
      </c>
      <c r="AI308" s="193">
        <f t="shared" si="35"/>
        <v>2015000.0000000002</v>
      </c>
      <c r="AJ308" s="193">
        <f t="shared" si="36"/>
        <v>67166.666666666672</v>
      </c>
      <c r="AK308" s="45">
        <v>45254</v>
      </c>
      <c r="AL308" s="25">
        <v>45261</v>
      </c>
      <c r="AM308" s="25">
        <v>45363</v>
      </c>
      <c r="AN308" s="180" t="s">
        <v>3068</v>
      </c>
      <c r="AO308" s="180" t="s">
        <v>3069</v>
      </c>
      <c r="AP308" s="46">
        <v>622</v>
      </c>
      <c r="AQ308" s="45">
        <v>45250</v>
      </c>
      <c r="AR308" s="212">
        <v>84630000</v>
      </c>
      <c r="AS308" s="225">
        <v>876</v>
      </c>
      <c r="AT308" s="25">
        <v>45258</v>
      </c>
      <c r="AU308" s="212">
        <v>7052500</v>
      </c>
      <c r="AV308" s="49">
        <v>1</v>
      </c>
      <c r="AW308" s="49" t="s">
        <v>3070</v>
      </c>
      <c r="AX308" s="113">
        <v>45419</v>
      </c>
      <c r="AY308" s="50"/>
      <c r="AZ308" s="50"/>
      <c r="BA308" s="50"/>
      <c r="BB308" s="51">
        <v>1</v>
      </c>
      <c r="BC308" s="51">
        <v>3492667</v>
      </c>
      <c r="BD308" s="242">
        <v>45359</v>
      </c>
      <c r="BE308" s="51"/>
      <c r="BF308" s="51"/>
      <c r="BG308" s="51"/>
      <c r="BH308" s="51"/>
      <c r="BI308" s="51"/>
      <c r="BJ308" s="51"/>
      <c r="BK308" s="51"/>
      <c r="BL308" s="447" t="s">
        <v>3071</v>
      </c>
      <c r="BM308" s="49"/>
      <c r="BN308" s="49"/>
      <c r="BO308" s="49"/>
      <c r="BP308" s="49"/>
      <c r="BQ308" s="52" t="s">
        <v>15</v>
      </c>
      <c r="BR308" s="52"/>
      <c r="BS308" s="50"/>
      <c r="BT308" s="50"/>
      <c r="BU308" s="2" t="s">
        <v>2731</v>
      </c>
      <c r="BV308" s="225">
        <v>20236520010203</v>
      </c>
      <c r="BW308" s="4"/>
      <c r="BX308" s="4"/>
      <c r="BY308" s="4"/>
      <c r="BZ308" s="4"/>
      <c r="CA308" s="4"/>
      <c r="CB308" s="4"/>
      <c r="CC308" s="4"/>
      <c r="CD308" s="1">
        <v>1</v>
      </c>
      <c r="CE308" s="1">
        <v>1</v>
      </c>
      <c r="CF308" s="6"/>
      <c r="CG308" s="6" t="s">
        <v>1804</v>
      </c>
      <c r="CH308" s="85">
        <v>45478</v>
      </c>
      <c r="CI308" s="292" t="s">
        <v>2832</v>
      </c>
    </row>
    <row r="309" spans="1:87" ht="15" customHeight="1">
      <c r="A309" s="39">
        <v>307</v>
      </c>
      <c r="B309" s="189" t="s">
        <v>3072</v>
      </c>
      <c r="C309" s="1" t="s">
        <v>3073</v>
      </c>
      <c r="D309" s="1">
        <v>2023</v>
      </c>
      <c r="E309" s="1">
        <v>98150</v>
      </c>
      <c r="F309" s="1" t="s">
        <v>404</v>
      </c>
      <c r="G309" s="1" t="s">
        <v>3074</v>
      </c>
      <c r="H309" s="31" t="s">
        <v>3075</v>
      </c>
      <c r="I309" s="7" t="s">
        <v>2172</v>
      </c>
      <c r="J309" s="7" t="s">
        <v>407</v>
      </c>
      <c r="K309" s="7" t="s">
        <v>60</v>
      </c>
      <c r="L309" s="1" t="s">
        <v>1996</v>
      </c>
      <c r="M309" s="1" t="s">
        <v>3076</v>
      </c>
      <c r="N309" s="91" t="s">
        <v>3064</v>
      </c>
      <c r="O309" s="91">
        <v>2183</v>
      </c>
      <c r="P309" s="91" t="s">
        <v>61</v>
      </c>
      <c r="Q309" s="91">
        <v>45</v>
      </c>
      <c r="R309" s="30" t="s">
        <v>395</v>
      </c>
      <c r="S309" s="30">
        <v>72232480</v>
      </c>
      <c r="T309" s="30">
        <v>1</v>
      </c>
      <c r="U309" s="249" t="s">
        <v>3077</v>
      </c>
      <c r="V309" s="7">
        <v>48</v>
      </c>
      <c r="W309" s="91" t="s">
        <v>62</v>
      </c>
      <c r="X309" s="174" t="s">
        <v>431</v>
      </c>
      <c r="Y309" s="7" t="s">
        <v>3078</v>
      </c>
      <c r="Z309" s="7">
        <v>313880846</v>
      </c>
      <c r="AA309" s="84" t="s">
        <v>3079</v>
      </c>
      <c r="AB309" s="7"/>
      <c r="AC309" s="7"/>
      <c r="AD309" s="43" t="s">
        <v>69</v>
      </c>
      <c r="AE309" s="286">
        <v>1646101102023</v>
      </c>
      <c r="AF309" s="43">
        <v>45549</v>
      </c>
      <c r="AG309" s="1">
        <v>5</v>
      </c>
      <c r="AH309" s="193">
        <v>7052500</v>
      </c>
      <c r="AI309" s="193">
        <f t="shared" si="35"/>
        <v>2015000.0000000002</v>
      </c>
      <c r="AJ309" s="193">
        <f t="shared" si="36"/>
        <v>67166.666666666672</v>
      </c>
      <c r="AK309" s="45">
        <v>45254</v>
      </c>
      <c r="AL309" s="25">
        <v>45258</v>
      </c>
      <c r="AM309" s="25">
        <v>45365</v>
      </c>
      <c r="AN309" s="180" t="s">
        <v>3068</v>
      </c>
      <c r="AO309" s="180" t="s">
        <v>3069</v>
      </c>
      <c r="AP309" s="46">
        <v>622</v>
      </c>
      <c r="AQ309" s="45">
        <v>45250</v>
      </c>
      <c r="AR309" s="212">
        <v>84630000</v>
      </c>
      <c r="AS309" s="46">
        <v>871</v>
      </c>
      <c r="AT309" s="45">
        <v>45257</v>
      </c>
      <c r="AU309" s="193">
        <v>7052500</v>
      </c>
      <c r="AV309" s="49">
        <v>1</v>
      </c>
      <c r="AW309" s="49" t="s">
        <v>3070</v>
      </c>
      <c r="AX309" s="113" t="s">
        <v>3080</v>
      </c>
      <c r="AY309" s="50"/>
      <c r="AZ309" s="50"/>
      <c r="BA309" s="50"/>
      <c r="BB309" s="51">
        <v>1</v>
      </c>
      <c r="BC309" s="51" t="s">
        <v>3081</v>
      </c>
      <c r="BD309" s="242">
        <v>45365</v>
      </c>
      <c r="BE309" s="51"/>
      <c r="BF309" s="51"/>
      <c r="BG309" s="51"/>
      <c r="BH309" s="51"/>
      <c r="BI309" s="51"/>
      <c r="BJ309" s="51"/>
      <c r="BK309" s="51"/>
      <c r="BL309" s="447" t="s">
        <v>3071</v>
      </c>
      <c r="BM309" s="49"/>
      <c r="BN309" s="49"/>
      <c r="BO309" s="49"/>
      <c r="BP309" s="49"/>
      <c r="BQ309" s="52" t="s">
        <v>15</v>
      </c>
      <c r="BR309" s="52"/>
      <c r="BS309" s="50"/>
      <c r="BT309" s="50"/>
      <c r="BU309" s="2" t="s">
        <v>2698</v>
      </c>
      <c r="BV309" s="225">
        <v>20236520010173</v>
      </c>
      <c r="BW309" s="4"/>
      <c r="BX309" s="4"/>
      <c r="BY309" s="4"/>
      <c r="BZ309" s="4"/>
      <c r="CA309" s="4"/>
      <c r="CB309" s="4"/>
      <c r="CC309" s="4"/>
      <c r="CD309" s="1">
        <v>1</v>
      </c>
      <c r="CE309" s="1">
        <v>1</v>
      </c>
      <c r="CF309" s="6" t="s">
        <v>1804</v>
      </c>
      <c r="CG309" s="6" t="s">
        <v>1804</v>
      </c>
      <c r="CH309" s="85">
        <v>45448</v>
      </c>
      <c r="CI309" s="293" t="s">
        <v>3082</v>
      </c>
    </row>
    <row r="310" spans="1:87" ht="15" customHeight="1">
      <c r="A310" s="39">
        <v>308</v>
      </c>
      <c r="B310" s="189" t="s">
        <v>3083</v>
      </c>
      <c r="C310" s="1" t="s">
        <v>3084</v>
      </c>
      <c r="D310" s="1">
        <v>2023</v>
      </c>
      <c r="E310" s="1">
        <v>98350</v>
      </c>
      <c r="F310" s="1" t="s">
        <v>404</v>
      </c>
      <c r="G310" s="1" t="s">
        <v>3085</v>
      </c>
      <c r="H310" s="31" t="s">
        <v>3086</v>
      </c>
      <c r="I310" s="7" t="s">
        <v>2172</v>
      </c>
      <c r="J310" s="7" t="s">
        <v>392</v>
      </c>
      <c r="K310" s="7" t="s">
        <v>60</v>
      </c>
      <c r="L310" s="1" t="s">
        <v>393</v>
      </c>
      <c r="M310" s="1" t="s">
        <v>3087</v>
      </c>
      <c r="N310" s="91" t="s">
        <v>320</v>
      </c>
      <c r="O310" s="91">
        <v>2198</v>
      </c>
      <c r="P310" s="91" t="s">
        <v>61</v>
      </c>
      <c r="Q310" s="91">
        <v>57</v>
      </c>
      <c r="R310" s="30" t="s">
        <v>395</v>
      </c>
      <c r="S310" s="30">
        <v>1020754419</v>
      </c>
      <c r="T310" s="30">
        <v>1</v>
      </c>
      <c r="U310" s="249" t="s">
        <v>3088</v>
      </c>
      <c r="V310" s="7">
        <v>33</v>
      </c>
      <c r="W310" s="91" t="s">
        <v>62</v>
      </c>
      <c r="X310" s="174" t="s">
        <v>396</v>
      </c>
      <c r="Y310" s="7" t="s">
        <v>3089</v>
      </c>
      <c r="Z310" s="7">
        <v>6015282620</v>
      </c>
      <c r="AA310" s="84" t="s">
        <v>3090</v>
      </c>
      <c r="AB310" s="7" t="s">
        <v>518</v>
      </c>
      <c r="AC310" s="7" t="s">
        <v>433</v>
      </c>
      <c r="AD310" s="43" t="s">
        <v>939</v>
      </c>
      <c r="AE310" s="42" t="s">
        <v>3091</v>
      </c>
      <c r="AF310" s="43">
        <v>45560</v>
      </c>
      <c r="AG310" s="1">
        <v>1</v>
      </c>
      <c r="AH310" s="193">
        <v>21000000</v>
      </c>
      <c r="AI310" s="193">
        <f t="shared" si="35"/>
        <v>6000000</v>
      </c>
      <c r="AJ310" s="193">
        <f t="shared" si="36"/>
        <v>200000</v>
      </c>
      <c r="AK310" s="45">
        <v>45257</v>
      </c>
      <c r="AL310" s="25">
        <v>45258</v>
      </c>
      <c r="AM310" s="25">
        <v>45364</v>
      </c>
      <c r="AN310" s="180" t="s">
        <v>3068</v>
      </c>
      <c r="AO310" s="180" t="s">
        <v>3069</v>
      </c>
      <c r="AP310" s="46">
        <v>626</v>
      </c>
      <c r="AQ310" s="45">
        <v>45251</v>
      </c>
      <c r="AR310" s="212">
        <v>63000000</v>
      </c>
      <c r="AS310" s="225">
        <v>879</v>
      </c>
      <c r="AT310" s="25">
        <v>45258</v>
      </c>
      <c r="AU310" s="212">
        <v>21000000</v>
      </c>
      <c r="AV310" s="49">
        <v>1</v>
      </c>
      <c r="AW310" s="49" t="s">
        <v>3092</v>
      </c>
      <c r="AX310" s="113">
        <v>45416</v>
      </c>
      <c r="AY310" s="50"/>
      <c r="AZ310" s="50"/>
      <c r="BA310" s="50"/>
      <c r="BB310" s="51">
        <v>1</v>
      </c>
      <c r="BC310" s="51" t="s">
        <v>3093</v>
      </c>
      <c r="BD310" s="51" t="s">
        <v>3094</v>
      </c>
      <c r="BE310" s="51"/>
      <c r="BF310" s="51"/>
      <c r="BG310" s="51"/>
      <c r="BH310" s="51"/>
      <c r="BI310" s="51"/>
      <c r="BJ310" s="51"/>
      <c r="BK310" s="51"/>
      <c r="BL310" s="447" t="s">
        <v>3095</v>
      </c>
      <c r="BM310" s="49"/>
      <c r="BN310" s="49"/>
      <c r="BO310" s="49"/>
      <c r="BP310" s="49"/>
      <c r="BQ310" s="52" t="s">
        <v>15</v>
      </c>
      <c r="BR310" s="52"/>
      <c r="BS310" s="50"/>
      <c r="BT310" s="50"/>
      <c r="BU310" s="2" t="s">
        <v>3096</v>
      </c>
      <c r="BV310" s="225" t="s">
        <v>3097</v>
      </c>
      <c r="BW310" s="4"/>
      <c r="BX310" s="4"/>
      <c r="BY310" s="4"/>
      <c r="BZ310" s="4"/>
      <c r="CA310" s="4"/>
      <c r="CB310" s="4"/>
      <c r="CC310" s="4"/>
      <c r="CD310" s="1">
        <v>1</v>
      </c>
      <c r="CE310" s="1">
        <v>1</v>
      </c>
      <c r="CF310" s="6"/>
      <c r="CG310" s="6" t="s">
        <v>1804</v>
      </c>
      <c r="CH310" s="85">
        <v>45416</v>
      </c>
      <c r="CI310" s="292" t="s">
        <v>2832</v>
      </c>
    </row>
    <row r="311" spans="1:87" ht="15" customHeight="1">
      <c r="A311" s="39">
        <v>309</v>
      </c>
      <c r="B311" s="189" t="s">
        <v>1966</v>
      </c>
      <c r="C311" s="1" t="s">
        <v>3098</v>
      </c>
      <c r="D311" s="1">
        <v>2023</v>
      </c>
      <c r="E311" s="1">
        <v>98152</v>
      </c>
      <c r="F311" s="1" t="s">
        <v>404</v>
      </c>
      <c r="G311" s="1" t="s">
        <v>3099</v>
      </c>
      <c r="H311" s="31" t="s">
        <v>3100</v>
      </c>
      <c r="I311" s="7" t="s">
        <v>2172</v>
      </c>
      <c r="J311" s="7" t="s">
        <v>392</v>
      </c>
      <c r="K311" s="7" t="s">
        <v>60</v>
      </c>
      <c r="L311" s="1" t="s">
        <v>393</v>
      </c>
      <c r="M311" s="1" t="s">
        <v>3101</v>
      </c>
      <c r="N311" s="91" t="s">
        <v>320</v>
      </c>
      <c r="O311" s="91">
        <v>2198</v>
      </c>
      <c r="P311" s="91" t="s">
        <v>61</v>
      </c>
      <c r="Q311" s="91">
        <v>57</v>
      </c>
      <c r="R311" s="30" t="s">
        <v>395</v>
      </c>
      <c r="S311" s="30">
        <v>52874586</v>
      </c>
      <c r="T311" s="30">
        <v>3</v>
      </c>
      <c r="U311" s="249" t="s">
        <v>3102</v>
      </c>
      <c r="V311" s="7">
        <v>41</v>
      </c>
      <c r="W311" s="91" t="s">
        <v>62</v>
      </c>
      <c r="X311" s="174" t="s">
        <v>396</v>
      </c>
      <c r="Y311" s="7" t="s">
        <v>3103</v>
      </c>
      <c r="Z311" s="7">
        <v>7598661</v>
      </c>
      <c r="AA311" s="84" t="s">
        <v>3104</v>
      </c>
      <c r="AB311" s="7" t="s">
        <v>411</v>
      </c>
      <c r="AC311" s="7" t="s">
        <v>562</v>
      </c>
      <c r="AD311" s="43" t="s">
        <v>3105</v>
      </c>
      <c r="AE311" s="42" t="s">
        <v>3106</v>
      </c>
      <c r="AF311" s="43">
        <v>45551</v>
      </c>
      <c r="AG311" s="1">
        <v>1</v>
      </c>
      <c r="AH311" s="193">
        <v>22750000</v>
      </c>
      <c r="AI311" s="193">
        <f t="shared" si="35"/>
        <v>6500000</v>
      </c>
      <c r="AJ311" s="193">
        <f t="shared" si="36"/>
        <v>216666.66666666666</v>
      </c>
      <c r="AK311" s="45">
        <v>45254</v>
      </c>
      <c r="AL311" s="25">
        <v>45261</v>
      </c>
      <c r="AM311" s="25">
        <v>45362</v>
      </c>
      <c r="AN311" s="180" t="s">
        <v>3068</v>
      </c>
      <c r="AO311" s="180" t="s">
        <v>3069</v>
      </c>
      <c r="AP311" s="46">
        <v>618</v>
      </c>
      <c r="AQ311" s="45">
        <v>45247</v>
      </c>
      <c r="AR311" s="212">
        <v>182000000</v>
      </c>
      <c r="AS311" s="225">
        <v>872</v>
      </c>
      <c r="AT311" s="25">
        <v>45257</v>
      </c>
      <c r="AU311" s="212">
        <v>22750000</v>
      </c>
      <c r="AV311" s="49">
        <v>1</v>
      </c>
      <c r="AW311" s="49" t="s">
        <v>3092</v>
      </c>
      <c r="AX311" s="113">
        <v>45478</v>
      </c>
      <c r="AY311" s="50"/>
      <c r="AZ311" s="50"/>
      <c r="BA311" s="50"/>
      <c r="BB311" s="51">
        <v>1</v>
      </c>
      <c r="BC311" s="51">
        <v>11266667</v>
      </c>
      <c r="BD311" s="242">
        <v>45366</v>
      </c>
      <c r="BE311" s="51"/>
      <c r="BF311" s="51"/>
      <c r="BG311" s="51"/>
      <c r="BH311" s="51"/>
      <c r="BI311" s="51"/>
      <c r="BJ311" s="51"/>
      <c r="BK311" s="51"/>
      <c r="BL311" s="447" t="s">
        <v>3107</v>
      </c>
      <c r="BM311" s="49"/>
      <c r="BN311" s="447"/>
      <c r="BO311" s="49"/>
      <c r="BP311" s="49"/>
      <c r="BQ311" s="52" t="s">
        <v>15</v>
      </c>
      <c r="BR311" s="52"/>
      <c r="BS311" s="50"/>
      <c r="BT311" s="50"/>
      <c r="BU311" s="1" t="s">
        <v>3108</v>
      </c>
      <c r="BV311" s="46">
        <v>20236520010433</v>
      </c>
      <c r="BW311" s="4"/>
      <c r="BX311" s="4"/>
      <c r="BY311" s="4"/>
      <c r="BZ311" s="4"/>
      <c r="CA311" s="4"/>
      <c r="CB311" s="4"/>
      <c r="CC311" s="4"/>
      <c r="CD311" s="1">
        <v>1</v>
      </c>
      <c r="CE311" s="1">
        <v>1</v>
      </c>
      <c r="CF311" s="6"/>
      <c r="CG311" s="6" t="s">
        <v>1804</v>
      </c>
      <c r="CH311" s="85">
        <v>45419</v>
      </c>
      <c r="CI311" s="292" t="s">
        <v>2832</v>
      </c>
    </row>
    <row r="312" spans="1:87" ht="15" customHeight="1">
      <c r="A312" s="39">
        <v>310</v>
      </c>
      <c r="B312" s="189" t="s">
        <v>1887</v>
      </c>
      <c r="C312" s="1" t="s">
        <v>3109</v>
      </c>
      <c r="D312" s="1">
        <v>2023</v>
      </c>
      <c r="E312" s="1">
        <v>98150</v>
      </c>
      <c r="F312" s="1" t="s">
        <v>404</v>
      </c>
      <c r="G312" s="1" t="s">
        <v>3110</v>
      </c>
      <c r="H312" s="31" t="s">
        <v>3111</v>
      </c>
      <c r="I312" s="7" t="s">
        <v>2172</v>
      </c>
      <c r="J312" s="7" t="s">
        <v>392</v>
      </c>
      <c r="K312" s="7" t="s">
        <v>60</v>
      </c>
      <c r="L312" s="1" t="s">
        <v>1996</v>
      </c>
      <c r="M312" s="1" t="s">
        <v>3112</v>
      </c>
      <c r="N312" s="91" t="s">
        <v>3064</v>
      </c>
      <c r="O312" s="91">
        <v>2183</v>
      </c>
      <c r="P312" s="91" t="s">
        <v>61</v>
      </c>
      <c r="Q312" s="91">
        <v>45</v>
      </c>
      <c r="R312" s="30" t="s">
        <v>395</v>
      </c>
      <c r="S312" s="30">
        <v>1010191946</v>
      </c>
      <c r="T312" s="30">
        <v>8</v>
      </c>
      <c r="U312" s="249" t="s">
        <v>3113</v>
      </c>
      <c r="V312" s="7">
        <v>33</v>
      </c>
      <c r="W312" s="91" t="s">
        <v>62</v>
      </c>
      <c r="X312" s="174" t="s">
        <v>396</v>
      </c>
      <c r="Y312" s="7" t="s">
        <v>3114</v>
      </c>
      <c r="Z312" s="7">
        <v>3106314287</v>
      </c>
      <c r="AA312" s="84" t="s">
        <v>3115</v>
      </c>
      <c r="AB312" s="7" t="s">
        <v>411</v>
      </c>
      <c r="AC312" s="7" t="s">
        <v>399</v>
      </c>
      <c r="AD312" s="43" t="s">
        <v>117</v>
      </c>
      <c r="AE312" s="42">
        <v>100296290</v>
      </c>
      <c r="AF312" s="43">
        <v>45534</v>
      </c>
      <c r="AG312" s="1">
        <v>5</v>
      </c>
      <c r="AH312" s="193">
        <v>9030000</v>
      </c>
      <c r="AI312" s="193">
        <f>AJ312*AO312</f>
        <v>9030000</v>
      </c>
      <c r="AJ312" s="193">
        <f t="shared" si="36"/>
        <v>150500</v>
      </c>
      <c r="AK312" s="45">
        <v>45257</v>
      </c>
      <c r="AL312" s="25">
        <v>45261</v>
      </c>
      <c r="AM312" s="25">
        <v>45318</v>
      </c>
      <c r="AN312" s="180" t="s">
        <v>2669</v>
      </c>
      <c r="AO312" s="180" t="s">
        <v>2670</v>
      </c>
      <c r="AP312" s="46">
        <v>635</v>
      </c>
      <c r="AQ312" s="45">
        <v>45253</v>
      </c>
      <c r="AR312" s="212">
        <v>9030000</v>
      </c>
      <c r="AS312" s="225">
        <v>878</v>
      </c>
      <c r="AT312" s="25">
        <v>45258</v>
      </c>
      <c r="AU312" s="212">
        <v>9030000</v>
      </c>
      <c r="AV312" s="49"/>
      <c r="AW312" s="49"/>
      <c r="AX312" s="49"/>
      <c r="AY312" s="50"/>
      <c r="AZ312" s="50"/>
      <c r="BA312" s="50"/>
      <c r="BB312" s="51"/>
      <c r="BC312" s="51"/>
      <c r="BD312" s="51"/>
      <c r="BE312" s="51"/>
      <c r="BF312" s="51"/>
      <c r="BG312" s="51"/>
      <c r="BH312" s="51"/>
      <c r="BI312" s="51"/>
      <c r="BJ312" s="51"/>
      <c r="BK312" s="51"/>
      <c r="BL312" s="447" t="s">
        <v>3116</v>
      </c>
      <c r="BM312" s="49"/>
      <c r="BN312" s="49"/>
      <c r="BO312" s="49"/>
      <c r="BP312" s="49"/>
      <c r="BQ312" s="52" t="s">
        <v>15</v>
      </c>
      <c r="BR312" s="52"/>
      <c r="BS312" s="50"/>
      <c r="BT312" s="50"/>
      <c r="BU312" s="1" t="s">
        <v>2731</v>
      </c>
      <c r="BV312" s="234"/>
      <c r="BW312" s="4"/>
      <c r="BX312" s="4"/>
      <c r="BY312" s="4"/>
      <c r="BZ312" s="4"/>
      <c r="CA312" s="4"/>
      <c r="CB312" s="4"/>
      <c r="CC312" s="4"/>
      <c r="CD312" s="1">
        <v>1</v>
      </c>
      <c r="CE312" s="1">
        <v>1</v>
      </c>
      <c r="CF312" s="6"/>
      <c r="CG312" s="6" t="s">
        <v>23</v>
      </c>
      <c r="CH312" s="289">
        <v>44957</v>
      </c>
      <c r="CI312" s="292" t="s">
        <v>3117</v>
      </c>
    </row>
    <row r="313" spans="1:87" ht="15" customHeight="1">
      <c r="A313" s="39">
        <v>311</v>
      </c>
      <c r="B313" s="189" t="s">
        <v>2189</v>
      </c>
      <c r="C313" s="1" t="s">
        <v>3118</v>
      </c>
      <c r="D313" s="1">
        <v>2023</v>
      </c>
      <c r="E313" s="1">
        <v>98349</v>
      </c>
      <c r="F313" s="1" t="s">
        <v>404</v>
      </c>
      <c r="G313" s="1" t="s">
        <v>3119</v>
      </c>
      <c r="H313" s="31" t="s">
        <v>3120</v>
      </c>
      <c r="I313" s="7" t="s">
        <v>2172</v>
      </c>
      <c r="J313" s="7" t="s">
        <v>392</v>
      </c>
      <c r="K313" s="7" t="s">
        <v>60</v>
      </c>
      <c r="L313" s="1"/>
      <c r="M313" s="1" t="s">
        <v>3121</v>
      </c>
      <c r="N313" s="91" t="s">
        <v>3122</v>
      </c>
      <c r="O313" s="91">
        <v>2198</v>
      </c>
      <c r="P313" s="91" t="s">
        <v>61</v>
      </c>
      <c r="Q313" s="91">
        <v>57</v>
      </c>
      <c r="R313" s="30" t="s">
        <v>395</v>
      </c>
      <c r="S313" s="30">
        <v>1020795504</v>
      </c>
      <c r="T313" s="30">
        <v>5</v>
      </c>
      <c r="U313" s="249" t="s">
        <v>1849</v>
      </c>
      <c r="V313" s="7">
        <v>29</v>
      </c>
      <c r="W313" s="91" t="s">
        <v>62</v>
      </c>
      <c r="X313" s="174" t="s">
        <v>396</v>
      </c>
      <c r="Y313" s="7" t="s">
        <v>3123</v>
      </c>
      <c r="Z313" s="7">
        <v>3156846604</v>
      </c>
      <c r="AA313" s="84" t="s">
        <v>3124</v>
      </c>
      <c r="AB313" s="7" t="s">
        <v>411</v>
      </c>
      <c r="AC313" s="7" t="s">
        <v>562</v>
      </c>
      <c r="AD313" s="43" t="s">
        <v>1173</v>
      </c>
      <c r="AE313" s="42" t="s">
        <v>3125</v>
      </c>
      <c r="AF313" s="43">
        <v>45565</v>
      </c>
      <c r="AG313" s="1">
        <v>1</v>
      </c>
      <c r="AH313" s="193">
        <v>31500000</v>
      </c>
      <c r="AI313" s="193">
        <f>AJ313*30</f>
        <v>9000000</v>
      </c>
      <c r="AJ313" s="193">
        <f t="shared" si="36"/>
        <v>300000</v>
      </c>
      <c r="AK313" s="45">
        <v>45254</v>
      </c>
      <c r="AL313" s="25">
        <v>45257</v>
      </c>
      <c r="AM313" s="25">
        <v>45363</v>
      </c>
      <c r="AN313" s="180" t="s">
        <v>3068</v>
      </c>
      <c r="AO313" s="180" t="s">
        <v>3069</v>
      </c>
      <c r="AP313" s="46">
        <v>638</v>
      </c>
      <c r="AQ313" s="45">
        <v>45253</v>
      </c>
      <c r="AR313" s="212">
        <v>31500000</v>
      </c>
      <c r="AS313" s="225">
        <v>870</v>
      </c>
      <c r="AT313" s="25">
        <v>45257</v>
      </c>
      <c r="AU313" s="212">
        <v>31500000</v>
      </c>
      <c r="AV313" s="49">
        <v>1</v>
      </c>
      <c r="AW313" s="49" t="s">
        <v>3092</v>
      </c>
      <c r="AX313" s="113">
        <v>45415</v>
      </c>
      <c r="AY313" s="50">
        <v>1019002889</v>
      </c>
      <c r="AZ313" s="50" t="s">
        <v>3126</v>
      </c>
      <c r="BA313" s="56">
        <v>45343</v>
      </c>
      <c r="BB313" s="51">
        <v>1</v>
      </c>
      <c r="BC313" s="51">
        <v>15600000</v>
      </c>
      <c r="BD313" s="242">
        <v>45362</v>
      </c>
      <c r="BE313" s="51" t="s">
        <v>3127</v>
      </c>
      <c r="BF313" s="51">
        <v>646</v>
      </c>
      <c r="BG313" s="242">
        <v>45362</v>
      </c>
      <c r="BH313" s="51">
        <v>15600000</v>
      </c>
      <c r="BI313" s="51">
        <v>586</v>
      </c>
      <c r="BJ313" s="242">
        <v>45355</v>
      </c>
      <c r="BK313" s="51">
        <v>15600000</v>
      </c>
      <c r="BL313" s="447" t="s">
        <v>3128</v>
      </c>
      <c r="BM313" s="49"/>
      <c r="BN313" s="49"/>
      <c r="BO313" s="49"/>
      <c r="BP313" s="49"/>
      <c r="BQ313" s="52" t="s">
        <v>15</v>
      </c>
      <c r="BR313" s="52" t="s">
        <v>15</v>
      </c>
      <c r="BS313" s="50"/>
      <c r="BT313" s="50"/>
      <c r="BU313" s="2" t="s">
        <v>3129</v>
      </c>
      <c r="BV313" s="225" t="s">
        <v>3130</v>
      </c>
      <c r="BW313" s="4"/>
      <c r="BX313" s="4"/>
      <c r="BY313" s="4"/>
      <c r="BZ313" s="4"/>
      <c r="CA313" s="4"/>
      <c r="CB313" s="4"/>
      <c r="CC313" s="4"/>
      <c r="CD313" s="1">
        <v>1</v>
      </c>
      <c r="CE313" s="1">
        <v>1</v>
      </c>
      <c r="CF313" s="6" t="s">
        <v>1804</v>
      </c>
      <c r="CG313" s="6" t="s">
        <v>1804</v>
      </c>
      <c r="CH313" s="85">
        <v>45415</v>
      </c>
      <c r="CI313" s="292" t="s">
        <v>3131</v>
      </c>
    </row>
    <row r="314" spans="1:87" ht="15" customHeight="1">
      <c r="A314" s="39">
        <v>312</v>
      </c>
      <c r="B314" s="189" t="s">
        <v>2189</v>
      </c>
      <c r="C314" s="1" t="s">
        <v>3132</v>
      </c>
      <c r="D314" s="1">
        <v>2023</v>
      </c>
      <c r="E314" s="1">
        <v>98150</v>
      </c>
      <c r="F314" s="1" t="s">
        <v>404</v>
      </c>
      <c r="G314" s="1" t="s">
        <v>3133</v>
      </c>
      <c r="H314" s="31" t="s">
        <v>3134</v>
      </c>
      <c r="I314" s="7" t="s">
        <v>2172</v>
      </c>
      <c r="J314" s="7" t="s">
        <v>407</v>
      </c>
      <c r="K314" s="7" t="s">
        <v>60</v>
      </c>
      <c r="L314" s="1" t="s">
        <v>1996</v>
      </c>
      <c r="M314" s="1" t="s">
        <v>3135</v>
      </c>
      <c r="N314" s="91" t="s">
        <v>2974</v>
      </c>
      <c r="O314" s="91">
        <v>2183</v>
      </c>
      <c r="P314" s="91" t="s">
        <v>61</v>
      </c>
      <c r="Q314" s="91">
        <v>45</v>
      </c>
      <c r="R314" s="30" t="s">
        <v>395</v>
      </c>
      <c r="S314" s="30">
        <v>53038568</v>
      </c>
      <c r="T314" s="30">
        <v>9</v>
      </c>
      <c r="U314" s="249" t="s">
        <v>3136</v>
      </c>
      <c r="V314" s="7">
        <v>39</v>
      </c>
      <c r="W314" s="91" t="s">
        <v>62</v>
      </c>
      <c r="X314" s="174" t="s">
        <v>396</v>
      </c>
      <c r="Y314" s="7" t="s">
        <v>3137</v>
      </c>
      <c r="Z314" s="7">
        <v>6012035490</v>
      </c>
      <c r="AA314" s="84" t="s">
        <v>3138</v>
      </c>
      <c r="AB314" s="7" t="s">
        <v>398</v>
      </c>
      <c r="AC314" s="7" t="s">
        <v>399</v>
      </c>
      <c r="AD314" s="43" t="s">
        <v>3139</v>
      </c>
      <c r="AE314" s="42" t="s">
        <v>3140</v>
      </c>
      <c r="AF314" s="43">
        <v>45565</v>
      </c>
      <c r="AG314" s="1">
        <v>5</v>
      </c>
      <c r="AH314" s="193">
        <v>7052500</v>
      </c>
      <c r="AI314" s="193">
        <f>AJ314*30</f>
        <v>2015000.0000000002</v>
      </c>
      <c r="AJ314" s="193">
        <f t="shared" si="36"/>
        <v>67166.666666666672</v>
      </c>
      <c r="AK314" s="45">
        <v>45257</v>
      </c>
      <c r="AL314" s="25">
        <v>45265</v>
      </c>
      <c r="AM314" s="25">
        <v>45364</v>
      </c>
      <c r="AN314" s="180" t="s">
        <v>3068</v>
      </c>
      <c r="AO314" s="180" t="s">
        <v>3069</v>
      </c>
      <c r="AP314" s="46">
        <v>622</v>
      </c>
      <c r="AQ314" s="45">
        <v>45250</v>
      </c>
      <c r="AR314" s="212">
        <v>84630000</v>
      </c>
      <c r="AS314" s="225">
        <v>875</v>
      </c>
      <c r="AT314" s="25">
        <v>45258</v>
      </c>
      <c r="AU314" s="212">
        <v>7052500</v>
      </c>
      <c r="AV314" s="49">
        <v>1</v>
      </c>
      <c r="AW314" s="49" t="s">
        <v>3092</v>
      </c>
      <c r="AX314" s="113">
        <v>45423</v>
      </c>
      <c r="AY314" s="50"/>
      <c r="AZ314" s="50"/>
      <c r="BA314" s="50"/>
      <c r="BB314" s="51">
        <v>1</v>
      </c>
      <c r="BC314" s="243">
        <v>3492667</v>
      </c>
      <c r="BD314" s="242">
        <v>45370</v>
      </c>
      <c r="BE314" s="51"/>
      <c r="BF314" s="51"/>
      <c r="BG314" s="51"/>
      <c r="BH314" s="51"/>
      <c r="BI314" s="51"/>
      <c r="BJ314" s="51"/>
      <c r="BK314" s="51"/>
      <c r="BL314" s="447">
        <v>10545167</v>
      </c>
      <c r="BM314" s="49"/>
      <c r="BN314" s="49"/>
      <c r="BO314" s="49"/>
      <c r="BP314" s="49"/>
      <c r="BQ314" s="52" t="s">
        <v>15</v>
      </c>
      <c r="BR314" s="52"/>
      <c r="BS314" s="50"/>
      <c r="BT314" s="50"/>
      <c r="BU314" s="2" t="s">
        <v>3141</v>
      </c>
      <c r="BV314" s="327" t="s">
        <v>3142</v>
      </c>
      <c r="BW314" s="4"/>
      <c r="BX314" s="4"/>
      <c r="BY314" s="4"/>
      <c r="BZ314" s="4"/>
      <c r="CA314" s="4"/>
      <c r="CB314" s="4"/>
      <c r="CC314" s="4"/>
      <c r="CD314" s="1">
        <v>1</v>
      </c>
      <c r="CE314" s="1">
        <v>1</v>
      </c>
      <c r="CF314" s="6"/>
      <c r="CG314" s="6" t="s">
        <v>1804</v>
      </c>
      <c r="CH314" s="85">
        <v>45423</v>
      </c>
      <c r="CI314" s="292" t="s">
        <v>2832</v>
      </c>
    </row>
    <row r="315" spans="1:87" ht="16.5" customHeight="1">
      <c r="A315" s="39">
        <v>313</v>
      </c>
      <c r="B315" s="189" t="s">
        <v>1966</v>
      </c>
      <c r="C315" s="103"/>
      <c r="D315" s="1"/>
      <c r="E315" s="1"/>
      <c r="F315" s="1"/>
      <c r="G315" s="1"/>
      <c r="H315" s="31"/>
      <c r="I315" s="7"/>
      <c r="J315" s="7" t="s">
        <v>407</v>
      </c>
      <c r="K315" s="7" t="s">
        <v>3143</v>
      </c>
      <c r="L315" s="1"/>
      <c r="M315" s="1"/>
      <c r="N315" s="91"/>
      <c r="O315" s="91"/>
      <c r="P315" s="91"/>
      <c r="Q315" s="91"/>
      <c r="R315" s="30"/>
      <c r="S315" s="30"/>
      <c r="T315" s="30"/>
      <c r="U315" s="249" t="s">
        <v>3144</v>
      </c>
      <c r="V315" s="7"/>
      <c r="W315" s="91"/>
      <c r="X315" s="1" t="s">
        <v>431</v>
      </c>
      <c r="Y315" s="7"/>
      <c r="Z315" s="7"/>
      <c r="AA315" s="84"/>
      <c r="AB315" s="7"/>
      <c r="AC315" s="7"/>
      <c r="AD315" s="43"/>
      <c r="AE315" s="42"/>
      <c r="AF315" s="43"/>
      <c r="AG315" s="1"/>
      <c r="AH315" s="46">
        <v>0</v>
      </c>
      <c r="AI315" s="193"/>
      <c r="AJ315" s="193"/>
      <c r="AK315" s="45"/>
      <c r="AL315" s="45">
        <v>45273</v>
      </c>
      <c r="AM315" s="25"/>
      <c r="AN315" s="180"/>
      <c r="AO315" s="180"/>
      <c r="AP315" s="46"/>
      <c r="AQ315" s="45"/>
      <c r="AR315" s="212"/>
      <c r="AS315" s="46">
        <v>935</v>
      </c>
      <c r="AT315" s="45">
        <v>45271</v>
      </c>
      <c r="AU315" s="193">
        <v>15802500</v>
      </c>
      <c r="AV315" s="49"/>
      <c r="AW315" s="49"/>
      <c r="AX315" s="49"/>
      <c r="AY315" s="50"/>
      <c r="AZ315" s="50"/>
      <c r="BA315" s="50"/>
      <c r="BB315" s="51"/>
      <c r="BC315" s="51"/>
      <c r="BD315" s="51"/>
      <c r="BE315" s="51"/>
      <c r="BF315" s="51"/>
      <c r="BG315" s="51"/>
      <c r="BH315" s="51"/>
      <c r="BI315" s="51"/>
      <c r="BJ315" s="51"/>
      <c r="BK315" s="51"/>
      <c r="BL315" s="447"/>
      <c r="BM315" s="49"/>
      <c r="BN315" s="49"/>
      <c r="BO315" s="49"/>
      <c r="BP315" s="49"/>
      <c r="BQ315" s="52"/>
      <c r="BR315" s="52"/>
      <c r="BS315" s="50"/>
      <c r="BT315" s="50"/>
      <c r="BU315" s="1" t="s">
        <v>3145</v>
      </c>
      <c r="BV315" s="46" t="s">
        <v>3146</v>
      </c>
      <c r="BW315" s="4"/>
      <c r="BX315" s="4"/>
      <c r="BY315" s="4"/>
      <c r="BZ315" s="4"/>
      <c r="CA315" s="4"/>
      <c r="CB315" s="4"/>
      <c r="CC315" s="4"/>
      <c r="CD315" s="1"/>
      <c r="CE315" s="1"/>
      <c r="CF315" s="6"/>
      <c r="CG315" s="6" t="s">
        <v>23</v>
      </c>
      <c r="CH315" s="289">
        <v>45378</v>
      </c>
      <c r="CI315" s="292" t="s">
        <v>2832</v>
      </c>
    </row>
    <row r="316" spans="1:87" ht="15" customHeight="1">
      <c r="A316" s="39">
        <v>314</v>
      </c>
      <c r="B316" s="189" t="s">
        <v>1781</v>
      </c>
      <c r="C316" s="1" t="s">
        <v>3147</v>
      </c>
      <c r="D316" s="1">
        <v>2023</v>
      </c>
      <c r="E316" s="1">
        <v>98150</v>
      </c>
      <c r="F316" s="1" t="s">
        <v>404</v>
      </c>
      <c r="G316" s="1" t="s">
        <v>3148</v>
      </c>
      <c r="H316" s="31" t="s">
        <v>3149</v>
      </c>
      <c r="I316" s="7" t="s">
        <v>2172</v>
      </c>
      <c r="J316" s="7" t="s">
        <v>407</v>
      </c>
      <c r="K316" s="7" t="s">
        <v>60</v>
      </c>
      <c r="L316" s="1" t="s">
        <v>1996</v>
      </c>
      <c r="M316" s="1" t="s">
        <v>2960</v>
      </c>
      <c r="N316" s="91" t="s">
        <v>3064</v>
      </c>
      <c r="O316" s="91">
        <v>2183</v>
      </c>
      <c r="P316" s="91" t="s">
        <v>61</v>
      </c>
      <c r="Q316" s="91">
        <v>45</v>
      </c>
      <c r="R316" s="30" t="s">
        <v>395</v>
      </c>
      <c r="S316" s="30">
        <v>79327134</v>
      </c>
      <c r="T316" s="30">
        <v>0</v>
      </c>
      <c r="U316" s="249" t="s">
        <v>3150</v>
      </c>
      <c r="V316" s="7">
        <v>59</v>
      </c>
      <c r="W316" s="91" t="s">
        <v>62</v>
      </c>
      <c r="X316" s="174" t="s">
        <v>431</v>
      </c>
      <c r="Y316" s="7" t="s">
        <v>3151</v>
      </c>
      <c r="Z316" s="7">
        <v>2823797</v>
      </c>
      <c r="AA316" s="84" t="s">
        <v>3152</v>
      </c>
      <c r="AB316" s="7" t="s">
        <v>398</v>
      </c>
      <c r="AC316" s="7" t="s">
        <v>3153</v>
      </c>
      <c r="AD316" s="43" t="s">
        <v>117</v>
      </c>
      <c r="AE316" s="42" t="s">
        <v>3154</v>
      </c>
      <c r="AF316" s="43">
        <v>45565</v>
      </c>
      <c r="AG316" s="1">
        <v>5</v>
      </c>
      <c r="AH316" s="193">
        <v>7052500</v>
      </c>
      <c r="AI316" s="193">
        <f>AJ316*30</f>
        <v>2015000.0000000002</v>
      </c>
      <c r="AJ316" s="193">
        <f>AH316/AO316</f>
        <v>67166.666666666672</v>
      </c>
      <c r="AK316" s="45">
        <v>45257</v>
      </c>
      <c r="AL316" s="45">
        <v>45289</v>
      </c>
      <c r="AM316" s="25">
        <v>45364</v>
      </c>
      <c r="AN316" s="180" t="s">
        <v>3068</v>
      </c>
      <c r="AO316" s="180" t="s">
        <v>3069</v>
      </c>
      <c r="AP316" s="46">
        <v>622</v>
      </c>
      <c r="AQ316" s="45">
        <v>45250</v>
      </c>
      <c r="AR316" s="212">
        <v>84630000</v>
      </c>
      <c r="AS316" s="46">
        <v>890</v>
      </c>
      <c r="AT316" s="193">
        <v>45260</v>
      </c>
      <c r="AU316" s="193">
        <v>7052500</v>
      </c>
      <c r="AV316" s="49">
        <v>1</v>
      </c>
      <c r="AW316" s="49" t="s">
        <v>3092</v>
      </c>
      <c r="AX316" s="113">
        <v>45478</v>
      </c>
      <c r="AY316" s="50"/>
      <c r="AZ316" s="50"/>
      <c r="BA316" s="50"/>
      <c r="BB316" s="51">
        <v>1</v>
      </c>
      <c r="BC316" s="51" t="s">
        <v>3155</v>
      </c>
      <c r="BD316" s="242">
        <v>45364</v>
      </c>
      <c r="BE316" s="51"/>
      <c r="BF316" s="51"/>
      <c r="BG316" s="51"/>
      <c r="BH316" s="51"/>
      <c r="BI316" s="51"/>
      <c r="BJ316" s="51"/>
      <c r="BK316" s="51"/>
      <c r="BL316" s="447">
        <v>7052500</v>
      </c>
      <c r="BM316" s="49"/>
      <c r="BN316" s="49"/>
      <c r="BO316" s="49"/>
      <c r="BP316" s="49"/>
      <c r="BQ316" s="52" t="s">
        <v>15</v>
      </c>
      <c r="BR316" s="52"/>
      <c r="BS316" s="50"/>
      <c r="BT316" s="50"/>
      <c r="BU316" s="2" t="s">
        <v>2731</v>
      </c>
      <c r="BV316" s="225">
        <v>20236520010203</v>
      </c>
      <c r="BW316" s="4"/>
      <c r="BX316" s="4"/>
      <c r="BY316" s="4"/>
      <c r="BZ316" s="4"/>
      <c r="CA316" s="4"/>
      <c r="CB316" s="4"/>
      <c r="CC316" s="4"/>
      <c r="CD316" s="1">
        <v>1</v>
      </c>
      <c r="CE316" s="1">
        <v>1</v>
      </c>
      <c r="CF316" s="6"/>
      <c r="CG316" s="6" t="s">
        <v>1804</v>
      </c>
      <c r="CH316" s="85">
        <v>45419</v>
      </c>
      <c r="CI316" s="292" t="s">
        <v>2832</v>
      </c>
    </row>
    <row r="317" spans="1:87" ht="14.25" customHeight="1">
      <c r="A317" s="39">
        <v>315</v>
      </c>
      <c r="B317" s="189" t="s">
        <v>3156</v>
      </c>
      <c r="C317" s="103"/>
      <c r="D317" s="1"/>
      <c r="E317" s="1"/>
      <c r="F317" s="1"/>
      <c r="G317" s="1"/>
      <c r="H317" s="31"/>
      <c r="I317" s="7"/>
      <c r="J317" s="7" t="s">
        <v>407</v>
      </c>
      <c r="K317" s="7" t="s">
        <v>3143</v>
      </c>
      <c r="L317" s="1"/>
      <c r="M317" s="1"/>
      <c r="N317" s="91"/>
      <c r="O317" s="91"/>
      <c r="P317" s="91"/>
      <c r="Q317" s="91"/>
      <c r="R317" s="30"/>
      <c r="S317" s="30"/>
      <c r="T317" s="30"/>
      <c r="U317" s="249" t="s">
        <v>3157</v>
      </c>
      <c r="V317" s="7"/>
      <c r="W317" s="91"/>
      <c r="X317" s="1" t="s">
        <v>431</v>
      </c>
      <c r="Y317" s="7"/>
      <c r="Z317" s="7"/>
      <c r="AA317" s="84"/>
      <c r="AB317" s="7"/>
      <c r="AC317" s="7"/>
      <c r="AD317" s="43"/>
      <c r="AE317" s="42"/>
      <c r="AF317" s="43"/>
      <c r="AG317" s="1"/>
      <c r="AH317" s="193">
        <v>0</v>
      </c>
      <c r="AI317" s="193"/>
      <c r="AJ317" s="193"/>
      <c r="AK317" s="45"/>
      <c r="AL317" s="45">
        <v>45273</v>
      </c>
      <c r="AM317" s="25"/>
      <c r="AN317" s="180"/>
      <c r="AO317" s="180"/>
      <c r="AP317" s="46"/>
      <c r="AQ317" s="45"/>
      <c r="AR317" s="212"/>
      <c r="AS317" s="46">
        <v>953</v>
      </c>
      <c r="AT317" s="193">
        <v>45274</v>
      </c>
      <c r="AU317" s="193">
        <v>7052500</v>
      </c>
      <c r="AV317" s="49">
        <v>1</v>
      </c>
      <c r="AW317" s="49" t="s">
        <v>3092</v>
      </c>
      <c r="AX317" s="113">
        <v>45431</v>
      </c>
      <c r="AY317" s="50"/>
      <c r="AZ317" s="50"/>
      <c r="BA317" s="50"/>
      <c r="BB317" s="51">
        <v>1</v>
      </c>
      <c r="BC317" s="51" t="s">
        <v>3155</v>
      </c>
      <c r="BD317" s="51"/>
      <c r="BE317" s="51"/>
      <c r="BF317" s="51"/>
      <c r="BG317" s="51"/>
      <c r="BH317" s="51"/>
      <c r="BI317" s="51"/>
      <c r="BJ317" s="51"/>
      <c r="BK317" s="51"/>
      <c r="BL317" s="459" t="s">
        <v>3158</v>
      </c>
      <c r="BM317" s="49"/>
      <c r="BN317" s="49"/>
      <c r="BO317" s="49"/>
      <c r="BP317" s="49"/>
      <c r="BQ317" s="52"/>
      <c r="BR317" s="52"/>
      <c r="BS317" s="50"/>
      <c r="BT317" s="50"/>
      <c r="BU317" s="2" t="s">
        <v>2698</v>
      </c>
      <c r="BV317" s="225">
        <v>20236520010173</v>
      </c>
      <c r="BW317" s="4"/>
      <c r="BX317" s="4"/>
      <c r="BY317" s="4"/>
      <c r="BZ317" s="4"/>
      <c r="CA317" s="4"/>
      <c r="CB317" s="4"/>
      <c r="CC317" s="4"/>
      <c r="CD317" s="1"/>
      <c r="CE317" s="1"/>
      <c r="CF317" s="6"/>
      <c r="CG317" s="6" t="s">
        <v>1804</v>
      </c>
      <c r="CH317" s="85">
        <v>45431</v>
      </c>
      <c r="CI317" s="292" t="s">
        <v>3131</v>
      </c>
    </row>
    <row r="318" spans="1:87" ht="12" customHeight="1">
      <c r="A318" s="39">
        <v>316</v>
      </c>
      <c r="B318" s="189" t="s">
        <v>3156</v>
      </c>
      <c r="C318" s="1" t="s">
        <v>3159</v>
      </c>
      <c r="D318" s="1">
        <v>2023</v>
      </c>
      <c r="E318" s="1">
        <v>98150</v>
      </c>
      <c r="F318" s="1" t="s">
        <v>404</v>
      </c>
      <c r="G318" s="1" t="s">
        <v>3160</v>
      </c>
      <c r="H318" s="31" t="s">
        <v>3161</v>
      </c>
      <c r="I318" s="7" t="s">
        <v>2172</v>
      </c>
      <c r="J318" s="7" t="s">
        <v>407</v>
      </c>
      <c r="K318" s="7" t="s">
        <v>60</v>
      </c>
      <c r="L318" s="1" t="s">
        <v>1996</v>
      </c>
      <c r="M318" s="1" t="s">
        <v>3135</v>
      </c>
      <c r="N318" s="91" t="s">
        <v>3064</v>
      </c>
      <c r="O318" s="91">
        <v>2183</v>
      </c>
      <c r="P318" s="91" t="s">
        <v>61</v>
      </c>
      <c r="Q318" s="91">
        <v>45</v>
      </c>
      <c r="R318" s="30" t="s">
        <v>395</v>
      </c>
      <c r="S318" s="30">
        <v>1078371974</v>
      </c>
      <c r="T318" s="30">
        <v>4</v>
      </c>
      <c r="U318" s="249" t="s">
        <v>3162</v>
      </c>
      <c r="V318" s="80"/>
      <c r="W318" s="91" t="s">
        <v>62</v>
      </c>
      <c r="X318" s="174" t="s">
        <v>431</v>
      </c>
      <c r="Y318" s="80"/>
      <c r="Z318" s="80"/>
      <c r="AA318" s="133"/>
      <c r="AB318" s="80"/>
      <c r="AC318" s="80"/>
      <c r="AD318" s="85"/>
      <c r="AE318" s="103"/>
      <c r="AF318" s="85"/>
      <c r="AG318" s="1">
        <v>5</v>
      </c>
      <c r="AH318" s="193">
        <v>7052500</v>
      </c>
      <c r="AI318" s="193">
        <f t="shared" ref="AI318:AI344" si="37">AJ318*30</f>
        <v>2015000.0000000002</v>
      </c>
      <c r="AJ318" s="193">
        <f t="shared" ref="AJ318:AJ344" si="38">AH318/AO318</f>
        <v>67166.666666666672</v>
      </c>
      <c r="AK318" s="45">
        <v>45254</v>
      </c>
      <c r="AL318" s="45">
        <v>45264</v>
      </c>
      <c r="AM318" s="25">
        <v>45361</v>
      </c>
      <c r="AN318" s="180" t="s">
        <v>3068</v>
      </c>
      <c r="AO318" s="180" t="s">
        <v>3069</v>
      </c>
      <c r="AP318" s="46">
        <v>622</v>
      </c>
      <c r="AQ318" s="45">
        <v>45250</v>
      </c>
      <c r="AR318" s="212">
        <v>84630000</v>
      </c>
      <c r="AS318" s="46">
        <v>894</v>
      </c>
      <c r="AT318" s="45">
        <v>45261</v>
      </c>
      <c r="AU318" s="193">
        <v>7052500</v>
      </c>
      <c r="AV318" s="49"/>
      <c r="AW318" s="49"/>
      <c r="AX318" s="49"/>
      <c r="AY318" s="50"/>
      <c r="AZ318" s="50"/>
      <c r="BA318" s="50"/>
      <c r="BB318" s="51"/>
      <c r="BC318" s="51"/>
      <c r="BD318" s="51"/>
      <c r="BE318" s="51"/>
      <c r="BF318" s="51"/>
      <c r="BG318" s="51"/>
      <c r="BH318" s="51"/>
      <c r="BI318" s="51"/>
      <c r="BJ318" s="51"/>
      <c r="BK318" s="51"/>
      <c r="BL318" s="447">
        <v>7052500</v>
      </c>
      <c r="BM318" s="49"/>
      <c r="BN318" s="49"/>
      <c r="BO318" s="49"/>
      <c r="BP318" s="49"/>
      <c r="BQ318" s="52" t="s">
        <v>15</v>
      </c>
      <c r="BR318" s="52"/>
      <c r="BS318" s="50"/>
      <c r="BT318" s="50"/>
      <c r="BU318" s="2" t="s">
        <v>3141</v>
      </c>
      <c r="BV318" s="225">
        <v>20236520010173</v>
      </c>
      <c r="BW318" s="4"/>
      <c r="BX318" s="4"/>
      <c r="BY318" s="4"/>
      <c r="BZ318" s="4"/>
      <c r="CA318" s="4"/>
      <c r="CB318" s="4"/>
      <c r="CC318" s="4"/>
      <c r="CD318" s="1">
        <v>1</v>
      </c>
      <c r="CE318" s="1">
        <v>1</v>
      </c>
      <c r="CF318" s="6"/>
      <c r="CG318" s="6" t="s">
        <v>23</v>
      </c>
      <c r="CH318" s="45">
        <v>45370</v>
      </c>
      <c r="CI318" s="292" t="s">
        <v>2832</v>
      </c>
    </row>
    <row r="319" spans="1:87" ht="9.75" customHeight="1">
      <c r="A319" s="39">
        <v>317</v>
      </c>
      <c r="B319" s="189" t="s">
        <v>3072</v>
      </c>
      <c r="C319" s="1" t="s">
        <v>3163</v>
      </c>
      <c r="D319" s="1">
        <v>2023</v>
      </c>
      <c r="E319" s="1">
        <v>98150</v>
      </c>
      <c r="F319" s="1" t="s">
        <v>404</v>
      </c>
      <c r="G319" s="1" t="s">
        <v>3164</v>
      </c>
      <c r="H319" s="31" t="s">
        <v>3165</v>
      </c>
      <c r="I319" s="7" t="s">
        <v>2172</v>
      </c>
      <c r="J319" s="7" t="s">
        <v>407</v>
      </c>
      <c r="K319" s="7" t="s">
        <v>60</v>
      </c>
      <c r="L319" s="1" t="s">
        <v>1996</v>
      </c>
      <c r="M319" s="1" t="s">
        <v>3076</v>
      </c>
      <c r="N319" s="91" t="s">
        <v>3064</v>
      </c>
      <c r="O319" s="91">
        <v>2183</v>
      </c>
      <c r="P319" s="91" t="s">
        <v>61</v>
      </c>
      <c r="Q319" s="91">
        <v>45</v>
      </c>
      <c r="R319" s="30" t="s">
        <v>395</v>
      </c>
      <c r="S319" s="30">
        <v>1010203673</v>
      </c>
      <c r="T319" s="30">
        <v>6</v>
      </c>
      <c r="U319" s="249" t="s">
        <v>3166</v>
      </c>
      <c r="V319" s="7">
        <v>31</v>
      </c>
      <c r="W319" s="91" t="s">
        <v>62</v>
      </c>
      <c r="X319" s="174" t="s">
        <v>396</v>
      </c>
      <c r="Y319" s="7" t="s">
        <v>3167</v>
      </c>
      <c r="Z319" s="7"/>
      <c r="AA319" s="84" t="s">
        <v>3168</v>
      </c>
      <c r="AB319" s="7" t="s">
        <v>2780</v>
      </c>
      <c r="AC319" s="7" t="s">
        <v>412</v>
      </c>
      <c r="AD319" s="43" t="s">
        <v>939</v>
      </c>
      <c r="AE319" s="42" t="s">
        <v>3169</v>
      </c>
      <c r="AF319" s="43">
        <v>45559</v>
      </c>
      <c r="AG319" s="1">
        <v>5</v>
      </c>
      <c r="AH319" s="193">
        <v>7052500</v>
      </c>
      <c r="AI319" s="193">
        <f t="shared" si="37"/>
        <v>2015000.0000000002</v>
      </c>
      <c r="AJ319" s="193">
        <f t="shared" si="38"/>
        <v>67166.666666666672</v>
      </c>
      <c r="AK319" s="45">
        <v>45254</v>
      </c>
      <c r="AL319" s="45">
        <v>45261</v>
      </c>
      <c r="AM319" s="25">
        <v>45364</v>
      </c>
      <c r="AN319" s="180" t="s">
        <v>3068</v>
      </c>
      <c r="AO319" s="180" t="s">
        <v>3069</v>
      </c>
      <c r="AP319" s="46">
        <v>622</v>
      </c>
      <c r="AQ319" s="45">
        <v>45250</v>
      </c>
      <c r="AR319" s="212">
        <v>84630000</v>
      </c>
      <c r="AS319" s="46">
        <v>877</v>
      </c>
      <c r="AT319" s="45">
        <v>45258</v>
      </c>
      <c r="AU319" s="193">
        <v>7052500</v>
      </c>
      <c r="AV319" s="49"/>
      <c r="AW319" s="49"/>
      <c r="AX319" s="49"/>
      <c r="AY319" s="50"/>
      <c r="AZ319" s="50"/>
      <c r="BA319" s="50"/>
      <c r="BB319" s="51"/>
      <c r="BC319" s="51"/>
      <c r="BD319" s="51"/>
      <c r="BE319" s="51"/>
      <c r="BF319" s="51"/>
      <c r="BG319" s="51"/>
      <c r="BH319" s="51"/>
      <c r="BI319" s="51"/>
      <c r="BJ319" s="51"/>
      <c r="BK319" s="51"/>
      <c r="BL319" s="447">
        <v>7052500</v>
      </c>
      <c r="BM319" s="49"/>
      <c r="BN319" s="49"/>
      <c r="BO319" s="49"/>
      <c r="BP319" s="49"/>
      <c r="BQ319" s="52" t="s">
        <v>15</v>
      </c>
      <c r="BR319" s="52"/>
      <c r="BS319" s="50"/>
      <c r="BT319" s="50"/>
      <c r="BU319" s="2" t="s">
        <v>2698</v>
      </c>
      <c r="BV319" s="225">
        <v>20236520010163</v>
      </c>
      <c r="BW319" s="4"/>
      <c r="BX319" s="4"/>
      <c r="BY319" s="4"/>
      <c r="BZ319" s="4"/>
      <c r="CA319" s="4"/>
      <c r="CB319" s="4"/>
      <c r="CC319" s="4"/>
      <c r="CD319" s="1">
        <v>1</v>
      </c>
      <c r="CE319" s="1">
        <v>1</v>
      </c>
      <c r="CF319" s="6"/>
      <c r="CG319" s="6" t="s">
        <v>23</v>
      </c>
      <c r="CH319" s="45">
        <v>45366</v>
      </c>
      <c r="CI319" s="292"/>
    </row>
    <row r="320" spans="1:87" ht="15" customHeight="1">
      <c r="A320" s="39">
        <v>318</v>
      </c>
      <c r="B320" s="189" t="s">
        <v>2884</v>
      </c>
      <c r="C320" s="1" t="s">
        <v>3170</v>
      </c>
      <c r="D320" s="1">
        <v>2023</v>
      </c>
      <c r="E320" s="1">
        <v>98152</v>
      </c>
      <c r="F320" s="1" t="s">
        <v>404</v>
      </c>
      <c r="G320" s="1" t="s">
        <v>3171</v>
      </c>
      <c r="H320" s="31" t="s">
        <v>3172</v>
      </c>
      <c r="I320" s="7" t="s">
        <v>2172</v>
      </c>
      <c r="J320" s="7" t="s">
        <v>392</v>
      </c>
      <c r="K320" s="7" t="s">
        <v>60</v>
      </c>
      <c r="L320" s="1" t="s">
        <v>393</v>
      </c>
      <c r="M320" s="1" t="s">
        <v>3173</v>
      </c>
      <c r="N320" s="91" t="s">
        <v>580</v>
      </c>
      <c r="O320" s="91">
        <v>2198</v>
      </c>
      <c r="P320" s="91" t="s">
        <v>61</v>
      </c>
      <c r="Q320" s="91">
        <v>57</v>
      </c>
      <c r="R320" s="30" t="s">
        <v>395</v>
      </c>
      <c r="S320" s="30">
        <v>1032372202</v>
      </c>
      <c r="T320" s="30">
        <v>4</v>
      </c>
      <c r="U320" s="249" t="s">
        <v>3174</v>
      </c>
      <c r="V320" s="80"/>
      <c r="W320" s="91" t="s">
        <v>62</v>
      </c>
      <c r="X320" s="174" t="s">
        <v>396</v>
      </c>
      <c r="Y320" s="80"/>
      <c r="Z320" s="80"/>
      <c r="AA320" s="133"/>
      <c r="AB320" s="80"/>
      <c r="AC320" s="80"/>
      <c r="AD320" s="43" t="s">
        <v>3175</v>
      </c>
      <c r="AE320" s="188">
        <v>1444101199002</v>
      </c>
      <c r="AF320" s="43">
        <v>45555</v>
      </c>
      <c r="AG320" s="1">
        <v>1</v>
      </c>
      <c r="AH320" s="193">
        <v>22750000</v>
      </c>
      <c r="AI320" s="193">
        <f t="shared" si="37"/>
        <v>6500000</v>
      </c>
      <c r="AJ320" s="193">
        <f t="shared" si="38"/>
        <v>216666.66666666666</v>
      </c>
      <c r="AK320" s="45">
        <v>45257</v>
      </c>
      <c r="AL320" s="45">
        <v>45261</v>
      </c>
      <c r="AM320" s="25">
        <v>45364</v>
      </c>
      <c r="AN320" s="180" t="s">
        <v>3068</v>
      </c>
      <c r="AO320" s="180" t="s">
        <v>3069</v>
      </c>
      <c r="AP320" s="46">
        <v>618</v>
      </c>
      <c r="AQ320" s="45">
        <v>45247</v>
      </c>
      <c r="AR320" s="212">
        <v>182000000</v>
      </c>
      <c r="AS320" s="46">
        <v>881</v>
      </c>
      <c r="AT320" s="45">
        <v>45258</v>
      </c>
      <c r="AU320" s="193">
        <v>22750000</v>
      </c>
      <c r="AV320" s="49">
        <v>1</v>
      </c>
      <c r="AW320" s="49" t="s">
        <v>3092</v>
      </c>
      <c r="AX320" s="49" t="s">
        <v>3176</v>
      </c>
      <c r="AY320" s="50"/>
      <c r="AZ320" s="50"/>
      <c r="BA320" s="50"/>
      <c r="BB320" s="51">
        <v>1</v>
      </c>
      <c r="BC320" s="51">
        <v>11266667</v>
      </c>
      <c r="BD320" s="242">
        <v>45364</v>
      </c>
      <c r="BE320" s="51"/>
      <c r="BF320" s="51"/>
      <c r="BG320" s="51"/>
      <c r="BH320" s="51"/>
      <c r="BI320" s="51"/>
      <c r="BJ320" s="51"/>
      <c r="BK320" s="51"/>
      <c r="BL320" s="447">
        <v>34016667</v>
      </c>
      <c r="BM320" s="49"/>
      <c r="BN320" s="49"/>
      <c r="BO320" s="49"/>
      <c r="BP320" s="49"/>
      <c r="BQ320" s="52" t="s">
        <v>15</v>
      </c>
      <c r="BR320" s="52"/>
      <c r="BS320" s="50"/>
      <c r="BT320" s="50"/>
      <c r="BU320" s="1" t="s">
        <v>3027</v>
      </c>
      <c r="BV320" s="234"/>
      <c r="BW320" s="4"/>
      <c r="BX320" s="4"/>
      <c r="BY320" s="4"/>
      <c r="BZ320" s="4"/>
      <c r="CA320" s="4"/>
      <c r="CB320" s="4"/>
      <c r="CC320" s="4"/>
      <c r="CD320" s="1">
        <v>1</v>
      </c>
      <c r="CE320" s="1">
        <v>1</v>
      </c>
      <c r="CF320" s="6"/>
      <c r="CG320" s="6" t="s">
        <v>1804</v>
      </c>
      <c r="CH320" s="388">
        <v>45419</v>
      </c>
      <c r="CI320" s="292" t="s">
        <v>2832</v>
      </c>
    </row>
    <row r="321" spans="1:87" ht="15" customHeight="1">
      <c r="A321" s="39">
        <v>319</v>
      </c>
      <c r="B321" s="189" t="s">
        <v>2884</v>
      </c>
      <c r="C321" s="1" t="s">
        <v>3177</v>
      </c>
      <c r="D321" s="1">
        <v>2023</v>
      </c>
      <c r="E321" s="1">
        <v>98152</v>
      </c>
      <c r="F321" s="1" t="s">
        <v>404</v>
      </c>
      <c r="G321" s="1" t="s">
        <v>3178</v>
      </c>
      <c r="H321" s="31" t="s">
        <v>3179</v>
      </c>
      <c r="I321" s="7" t="s">
        <v>2172</v>
      </c>
      <c r="J321" s="7" t="s">
        <v>392</v>
      </c>
      <c r="K321" s="7" t="s">
        <v>60</v>
      </c>
      <c r="L321" s="1" t="s">
        <v>393</v>
      </c>
      <c r="M321" s="1" t="s">
        <v>3173</v>
      </c>
      <c r="N321" s="91" t="s">
        <v>580</v>
      </c>
      <c r="O321" s="91">
        <v>2198</v>
      </c>
      <c r="P321" s="91" t="s">
        <v>61</v>
      </c>
      <c r="Q321" s="91">
        <v>57</v>
      </c>
      <c r="R321" s="30" t="s">
        <v>395</v>
      </c>
      <c r="S321" s="30">
        <v>1014213363</v>
      </c>
      <c r="T321" s="30">
        <v>5</v>
      </c>
      <c r="U321" s="249" t="s">
        <v>3180</v>
      </c>
      <c r="V321" s="7">
        <v>33</v>
      </c>
      <c r="W321" s="91" t="s">
        <v>62</v>
      </c>
      <c r="X321" s="174" t="s">
        <v>396</v>
      </c>
      <c r="Y321" s="7" t="s">
        <v>3181</v>
      </c>
      <c r="Z321" s="7">
        <v>4709050</v>
      </c>
      <c r="AA321" s="84" t="s">
        <v>3182</v>
      </c>
      <c r="AB321" s="7" t="s">
        <v>411</v>
      </c>
      <c r="AC321" s="7" t="s">
        <v>3153</v>
      </c>
      <c r="AD321" s="43" t="s">
        <v>3175</v>
      </c>
      <c r="AE321" s="42" t="s">
        <v>3183</v>
      </c>
      <c r="AF321" s="43">
        <v>45565</v>
      </c>
      <c r="AG321" s="1">
        <v>1</v>
      </c>
      <c r="AH321" s="193">
        <v>22750000</v>
      </c>
      <c r="AI321" s="193">
        <f t="shared" si="37"/>
        <v>6500000</v>
      </c>
      <c r="AJ321" s="193">
        <f t="shared" si="38"/>
        <v>216666.66666666666</v>
      </c>
      <c r="AK321" s="45">
        <v>45257</v>
      </c>
      <c r="AL321" s="45">
        <v>45261</v>
      </c>
      <c r="AM321" s="25">
        <v>45364</v>
      </c>
      <c r="AN321" s="180" t="s">
        <v>3068</v>
      </c>
      <c r="AO321" s="180" t="s">
        <v>3069</v>
      </c>
      <c r="AP321" s="46">
        <v>618</v>
      </c>
      <c r="AQ321" s="45">
        <v>45247</v>
      </c>
      <c r="AR321" s="212">
        <v>182000000</v>
      </c>
      <c r="AS321" s="225">
        <v>884</v>
      </c>
      <c r="AT321" s="25">
        <v>45259</v>
      </c>
      <c r="AU321" s="212">
        <v>22750000</v>
      </c>
      <c r="AV321" s="49">
        <v>1</v>
      </c>
      <c r="AW321" s="49" t="s">
        <v>3092</v>
      </c>
      <c r="AX321" s="113">
        <v>45478</v>
      </c>
      <c r="AY321" s="50"/>
      <c r="AZ321" s="50"/>
      <c r="BA321" s="50"/>
      <c r="BB321" s="51">
        <v>1</v>
      </c>
      <c r="BC321" s="51">
        <v>11266667</v>
      </c>
      <c r="BD321" s="242">
        <v>45365</v>
      </c>
      <c r="BE321" s="51"/>
      <c r="BF321" s="51"/>
      <c r="BG321" s="51"/>
      <c r="BH321" s="51"/>
      <c r="BI321" s="51"/>
      <c r="BJ321" s="51"/>
      <c r="BK321" s="51"/>
      <c r="BL321" s="447">
        <v>34016667</v>
      </c>
      <c r="BM321" s="49"/>
      <c r="BN321" s="49"/>
      <c r="BO321" s="49"/>
      <c r="BP321" s="49"/>
      <c r="BQ321" s="52" t="s">
        <v>15</v>
      </c>
      <c r="BR321" s="52"/>
      <c r="BS321" s="50"/>
      <c r="BT321" s="50"/>
      <c r="BU321" s="1" t="s">
        <v>3027</v>
      </c>
      <c r="BV321" s="234"/>
      <c r="BW321" s="4"/>
      <c r="BX321" s="4"/>
      <c r="BY321" s="4"/>
      <c r="BZ321" s="4"/>
      <c r="CA321" s="4"/>
      <c r="CB321" s="4"/>
      <c r="CC321" s="4"/>
      <c r="CD321" s="1">
        <v>1</v>
      </c>
      <c r="CE321" s="1">
        <v>1</v>
      </c>
      <c r="CF321" s="6"/>
      <c r="CG321" s="6" t="s">
        <v>1804</v>
      </c>
      <c r="CH321" s="388">
        <v>45419</v>
      </c>
      <c r="CI321" s="292" t="s">
        <v>2832</v>
      </c>
    </row>
    <row r="322" spans="1:87" ht="15" customHeight="1">
      <c r="A322" s="39">
        <v>320</v>
      </c>
      <c r="B322" s="189" t="s">
        <v>3184</v>
      </c>
      <c r="C322" s="1" t="s">
        <v>3185</v>
      </c>
      <c r="D322" s="1">
        <v>2023</v>
      </c>
      <c r="E322" s="1">
        <v>98152</v>
      </c>
      <c r="F322" s="1" t="s">
        <v>404</v>
      </c>
      <c r="G322" s="1" t="s">
        <v>3186</v>
      </c>
      <c r="H322" s="31" t="s">
        <v>3187</v>
      </c>
      <c r="I322" s="7" t="s">
        <v>2172</v>
      </c>
      <c r="J322" s="7" t="s">
        <v>392</v>
      </c>
      <c r="K322" s="7" t="s">
        <v>60</v>
      </c>
      <c r="L322" s="1" t="s">
        <v>393</v>
      </c>
      <c r="M322" s="1" t="s">
        <v>3188</v>
      </c>
      <c r="N322" s="91" t="s">
        <v>320</v>
      </c>
      <c r="O322" s="91">
        <v>2198</v>
      </c>
      <c r="P322" s="91" t="s">
        <v>61</v>
      </c>
      <c r="Q322" s="91">
        <v>57</v>
      </c>
      <c r="R322" s="30" t="s">
        <v>395</v>
      </c>
      <c r="S322" s="30">
        <v>1013634403</v>
      </c>
      <c r="T322" s="30">
        <v>4</v>
      </c>
      <c r="U322" s="249" t="s">
        <v>3189</v>
      </c>
      <c r="V322" s="7">
        <v>31</v>
      </c>
      <c r="W322" s="91" t="s">
        <v>62</v>
      </c>
      <c r="X322" s="174" t="s">
        <v>396</v>
      </c>
      <c r="Y322" s="7" t="s">
        <v>3190</v>
      </c>
      <c r="Z322" s="7">
        <v>3155695325</v>
      </c>
      <c r="AA322" s="84" t="s">
        <v>3191</v>
      </c>
      <c r="AB322" s="7" t="s">
        <v>518</v>
      </c>
      <c r="AC322" s="7" t="s">
        <v>433</v>
      </c>
      <c r="AD322" s="43" t="s">
        <v>939</v>
      </c>
      <c r="AE322" s="42" t="s">
        <v>3192</v>
      </c>
      <c r="AF322" s="43">
        <v>45550</v>
      </c>
      <c r="AG322" s="1">
        <v>1</v>
      </c>
      <c r="AH322" s="193">
        <v>22750000</v>
      </c>
      <c r="AI322" s="193">
        <f t="shared" si="37"/>
        <v>6500000</v>
      </c>
      <c r="AJ322" s="193">
        <f t="shared" si="38"/>
        <v>216666.66666666666</v>
      </c>
      <c r="AK322" s="45">
        <v>45257</v>
      </c>
      <c r="AL322" s="45">
        <v>45258</v>
      </c>
      <c r="AM322" s="25">
        <v>45363</v>
      </c>
      <c r="AN322" s="180" t="s">
        <v>3068</v>
      </c>
      <c r="AO322" s="180" t="s">
        <v>3069</v>
      </c>
      <c r="AP322" s="46">
        <v>618</v>
      </c>
      <c r="AQ322" s="45">
        <v>45247</v>
      </c>
      <c r="AR322" s="212">
        <v>182000000</v>
      </c>
      <c r="AS322" s="46">
        <v>880</v>
      </c>
      <c r="AT322" s="45">
        <v>45258</v>
      </c>
      <c r="AU322" s="193">
        <v>22750000</v>
      </c>
      <c r="AV322" s="49">
        <v>1</v>
      </c>
      <c r="AW322" s="49" t="s">
        <v>3092</v>
      </c>
      <c r="AX322" s="113">
        <v>45416</v>
      </c>
      <c r="AY322" s="50"/>
      <c r="AZ322" s="50"/>
      <c r="BA322" s="50"/>
      <c r="BB322" s="51">
        <v>1</v>
      </c>
      <c r="BC322" s="51" t="s">
        <v>3193</v>
      </c>
      <c r="BD322" s="242">
        <v>45363</v>
      </c>
      <c r="BE322" s="51"/>
      <c r="BF322" s="51"/>
      <c r="BG322" s="51"/>
      <c r="BH322" s="51"/>
      <c r="BI322" s="51"/>
      <c r="BJ322" s="51"/>
      <c r="BK322" s="51"/>
      <c r="BL322" s="447">
        <v>34016667</v>
      </c>
      <c r="BM322" s="49"/>
      <c r="BN322" s="49"/>
      <c r="BO322" s="49"/>
      <c r="BP322" s="49"/>
      <c r="BQ322" s="52" t="s">
        <v>15</v>
      </c>
      <c r="BR322" s="52"/>
      <c r="BS322" s="50"/>
      <c r="BT322" s="50"/>
      <c r="BU322" s="2" t="s">
        <v>1921</v>
      </c>
      <c r="BV322" s="225">
        <v>20236520010013</v>
      </c>
      <c r="BW322" s="4"/>
      <c r="BX322" s="4"/>
      <c r="BY322" s="4"/>
      <c r="BZ322" s="4"/>
      <c r="CA322" s="4"/>
      <c r="CB322" s="4"/>
      <c r="CC322" s="4"/>
      <c r="CD322" s="1">
        <v>1</v>
      </c>
      <c r="CE322" s="1">
        <v>1</v>
      </c>
      <c r="CF322" s="6"/>
      <c r="CG322" s="6" t="s">
        <v>1804</v>
      </c>
      <c r="CH322" s="388">
        <v>45416</v>
      </c>
      <c r="CI322" s="292" t="s">
        <v>2832</v>
      </c>
    </row>
    <row r="323" spans="1:87" ht="15" customHeight="1">
      <c r="A323" s="39">
        <v>321</v>
      </c>
      <c r="B323" s="189" t="s">
        <v>1730</v>
      </c>
      <c r="C323" s="1" t="s">
        <v>3194</v>
      </c>
      <c r="D323" s="1">
        <v>2023</v>
      </c>
      <c r="E323" s="1">
        <v>98152</v>
      </c>
      <c r="F323" s="1" t="s">
        <v>404</v>
      </c>
      <c r="G323" s="1" t="s">
        <v>3195</v>
      </c>
      <c r="H323" s="31" t="s">
        <v>3196</v>
      </c>
      <c r="I323" s="7" t="s">
        <v>2172</v>
      </c>
      <c r="J323" s="7" t="s">
        <v>392</v>
      </c>
      <c r="K323" s="7" t="s">
        <v>60</v>
      </c>
      <c r="L323" s="1" t="s">
        <v>2514</v>
      </c>
      <c r="M323" s="1" t="s">
        <v>3188</v>
      </c>
      <c r="N323" s="91" t="s">
        <v>320</v>
      </c>
      <c r="O323" s="91">
        <v>2198</v>
      </c>
      <c r="P323" s="91" t="s">
        <v>61</v>
      </c>
      <c r="Q323" s="91">
        <v>57</v>
      </c>
      <c r="R323" s="30" t="s">
        <v>395</v>
      </c>
      <c r="S323" s="30">
        <v>1022371645</v>
      </c>
      <c r="T323" s="30">
        <v>2</v>
      </c>
      <c r="U323" s="249" t="s">
        <v>3197</v>
      </c>
      <c r="V323" s="7">
        <v>31</v>
      </c>
      <c r="W323" s="91" t="s">
        <v>62</v>
      </c>
      <c r="X323" s="174" t="s">
        <v>396</v>
      </c>
      <c r="Y323" s="7" t="s">
        <v>3198</v>
      </c>
      <c r="Z323" s="7">
        <v>3010912</v>
      </c>
      <c r="AA323" s="84" t="s">
        <v>3199</v>
      </c>
      <c r="AB323" s="7" t="s">
        <v>714</v>
      </c>
      <c r="AC323" s="7" t="s">
        <v>433</v>
      </c>
      <c r="AD323" s="43" t="s">
        <v>69</v>
      </c>
      <c r="AE323" s="42" t="s">
        <v>3200</v>
      </c>
      <c r="AF323" s="43">
        <v>45555</v>
      </c>
      <c r="AG323" s="1">
        <v>1</v>
      </c>
      <c r="AH323" s="193">
        <v>22750000</v>
      </c>
      <c r="AI323" s="193">
        <f t="shared" si="37"/>
        <v>6500000</v>
      </c>
      <c r="AJ323" s="193">
        <f t="shared" si="38"/>
        <v>216666.66666666666</v>
      </c>
      <c r="AK323" s="45">
        <v>45258</v>
      </c>
      <c r="AL323" s="45">
        <v>45264</v>
      </c>
      <c r="AM323" s="25">
        <v>45364</v>
      </c>
      <c r="AN323" s="180" t="s">
        <v>3068</v>
      </c>
      <c r="AO323" s="180" t="s">
        <v>3069</v>
      </c>
      <c r="AP323" s="46">
        <v>618</v>
      </c>
      <c r="AQ323" s="45">
        <v>45247</v>
      </c>
      <c r="AR323" s="212">
        <v>182000000</v>
      </c>
      <c r="AS323" s="46">
        <v>897</v>
      </c>
      <c r="AT323" s="45">
        <v>45261</v>
      </c>
      <c r="AU323" s="193">
        <v>22750000</v>
      </c>
      <c r="AV323" s="49">
        <v>1</v>
      </c>
      <c r="AW323" s="49" t="s">
        <v>3070</v>
      </c>
      <c r="AX323" s="113">
        <v>45422</v>
      </c>
      <c r="AY323" s="50">
        <v>1102820905</v>
      </c>
      <c r="AZ323" s="50" t="s">
        <v>3201</v>
      </c>
      <c r="BA323" s="56">
        <v>45385</v>
      </c>
      <c r="BB323" s="51">
        <v>1</v>
      </c>
      <c r="BC323" s="51">
        <v>11266667</v>
      </c>
      <c r="BD323" s="242">
        <v>45732</v>
      </c>
      <c r="BE323" s="51" t="s">
        <v>320</v>
      </c>
      <c r="BF323" s="51"/>
      <c r="BG323" s="51"/>
      <c r="BH323" s="51"/>
      <c r="BI323" s="51">
        <v>605</v>
      </c>
      <c r="BJ323" s="242">
        <v>45369</v>
      </c>
      <c r="BK323" s="243">
        <v>11266667</v>
      </c>
      <c r="BL323" s="447">
        <v>34016667</v>
      </c>
      <c r="BM323" s="49"/>
      <c r="BN323" s="49"/>
      <c r="BO323" s="49"/>
      <c r="BP323" s="49"/>
      <c r="BQ323" s="52" t="s">
        <v>15</v>
      </c>
      <c r="BR323" s="52"/>
      <c r="BS323" s="50"/>
      <c r="BT323" s="50"/>
      <c r="BU323" s="2" t="s">
        <v>1921</v>
      </c>
      <c r="BV323" s="225">
        <v>20236520010013</v>
      </c>
      <c r="BW323" s="4"/>
      <c r="BX323" s="4"/>
      <c r="BY323" s="4"/>
      <c r="BZ323" s="4"/>
      <c r="CA323" s="4"/>
      <c r="CB323" s="4"/>
      <c r="CC323" s="4"/>
      <c r="CD323" s="1">
        <v>1</v>
      </c>
      <c r="CE323" s="1">
        <v>1</v>
      </c>
      <c r="CF323" s="6"/>
      <c r="CG323" s="6" t="s">
        <v>1804</v>
      </c>
      <c r="CH323" s="388">
        <v>45422</v>
      </c>
      <c r="CI323" s="292" t="s">
        <v>2832</v>
      </c>
    </row>
    <row r="324" spans="1:87" ht="15" customHeight="1">
      <c r="A324" s="39">
        <v>322</v>
      </c>
      <c r="B324" s="189" t="s">
        <v>3083</v>
      </c>
      <c r="C324" s="1" t="s">
        <v>3202</v>
      </c>
      <c r="D324" s="1">
        <v>2023</v>
      </c>
      <c r="E324" s="1">
        <v>98152</v>
      </c>
      <c r="F324" s="1" t="s">
        <v>404</v>
      </c>
      <c r="G324" s="1" t="s">
        <v>3203</v>
      </c>
      <c r="H324" s="31" t="s">
        <v>3204</v>
      </c>
      <c r="I324" s="7" t="s">
        <v>2172</v>
      </c>
      <c r="J324" s="7" t="s">
        <v>392</v>
      </c>
      <c r="K324" s="7" t="s">
        <v>60</v>
      </c>
      <c r="L324" s="1" t="s">
        <v>2514</v>
      </c>
      <c r="M324" s="1" t="s">
        <v>3188</v>
      </c>
      <c r="N324" s="91" t="s">
        <v>320</v>
      </c>
      <c r="O324" s="91">
        <v>2198</v>
      </c>
      <c r="P324" s="91" t="s">
        <v>61</v>
      </c>
      <c r="Q324" s="91">
        <v>57</v>
      </c>
      <c r="R324" s="30" t="s">
        <v>395</v>
      </c>
      <c r="S324" s="30">
        <v>79688557</v>
      </c>
      <c r="T324" s="30">
        <v>0</v>
      </c>
      <c r="U324" s="249" t="s">
        <v>3205</v>
      </c>
      <c r="V324" s="7">
        <v>48</v>
      </c>
      <c r="W324" s="91" t="s">
        <v>62</v>
      </c>
      <c r="X324" s="174" t="s">
        <v>431</v>
      </c>
      <c r="Y324" s="7" t="s">
        <v>3206</v>
      </c>
      <c r="Z324" s="7">
        <v>4796689</v>
      </c>
      <c r="AA324" s="84" t="s">
        <v>3207</v>
      </c>
      <c r="AB324" s="7" t="s">
        <v>422</v>
      </c>
      <c r="AC324" s="7" t="s">
        <v>412</v>
      </c>
      <c r="AD324" s="43" t="s">
        <v>69</v>
      </c>
      <c r="AE324" s="42" t="s">
        <v>3208</v>
      </c>
      <c r="AF324" s="43">
        <v>45558</v>
      </c>
      <c r="AG324" s="1">
        <v>1</v>
      </c>
      <c r="AH324" s="193">
        <v>22750000</v>
      </c>
      <c r="AI324" s="193">
        <f t="shared" si="37"/>
        <v>6500000</v>
      </c>
      <c r="AJ324" s="193">
        <f t="shared" si="38"/>
        <v>216666.66666666666</v>
      </c>
      <c r="AK324" s="45">
        <v>45258</v>
      </c>
      <c r="AL324" s="45">
        <v>45264</v>
      </c>
      <c r="AM324" s="25">
        <v>45364</v>
      </c>
      <c r="AN324" s="180" t="s">
        <v>3068</v>
      </c>
      <c r="AO324" s="180" t="s">
        <v>3069</v>
      </c>
      <c r="AP324" s="46">
        <v>618</v>
      </c>
      <c r="AQ324" s="45">
        <v>45247</v>
      </c>
      <c r="AR324" s="212">
        <v>182000000</v>
      </c>
      <c r="AS324" s="46">
        <v>896</v>
      </c>
      <c r="AT324" s="45">
        <v>45261</v>
      </c>
      <c r="AU324" s="193">
        <v>22750000</v>
      </c>
      <c r="AV324" s="49">
        <v>1</v>
      </c>
      <c r="AW324" s="49" t="s">
        <v>3092</v>
      </c>
      <c r="AX324" s="113">
        <v>45570</v>
      </c>
      <c r="AY324" s="50"/>
      <c r="AZ324" s="50"/>
      <c r="BA324" s="50"/>
      <c r="BB324" s="51">
        <v>1</v>
      </c>
      <c r="BC324" s="243">
        <v>11266667</v>
      </c>
      <c r="BD324" s="242">
        <v>45369</v>
      </c>
      <c r="BE324" s="51"/>
      <c r="BF324" s="51"/>
      <c r="BG324" s="51"/>
      <c r="BH324" s="51"/>
      <c r="BI324" s="51"/>
      <c r="BJ324" s="51"/>
      <c r="BK324" s="51"/>
      <c r="BL324" s="447">
        <v>34016667</v>
      </c>
      <c r="BM324" s="49"/>
      <c r="BN324" s="49"/>
      <c r="BO324" s="49"/>
      <c r="BP324" s="49"/>
      <c r="BQ324" s="52" t="s">
        <v>15</v>
      </c>
      <c r="BR324" s="52"/>
      <c r="BS324" s="50"/>
      <c r="BT324" s="50"/>
      <c r="BU324" s="2" t="s">
        <v>1921</v>
      </c>
      <c r="BV324" s="225">
        <v>20236520010013</v>
      </c>
      <c r="BW324" s="4"/>
      <c r="BX324" s="4"/>
      <c r="BY324" s="4"/>
      <c r="BZ324" s="4"/>
      <c r="CA324" s="4"/>
      <c r="CB324" s="4"/>
      <c r="CC324" s="4"/>
      <c r="CD324" s="1">
        <v>1</v>
      </c>
      <c r="CE324" s="1">
        <v>1</v>
      </c>
      <c r="CF324" s="6"/>
      <c r="CG324" s="6" t="s">
        <v>1804</v>
      </c>
      <c r="CH324" s="388">
        <v>45422</v>
      </c>
      <c r="CI324" s="292" t="s">
        <v>2832</v>
      </c>
    </row>
    <row r="325" spans="1:87" ht="15" customHeight="1">
      <c r="A325" s="39">
        <v>323</v>
      </c>
      <c r="B325" s="189" t="s">
        <v>3209</v>
      </c>
      <c r="C325" s="1" t="s">
        <v>3210</v>
      </c>
      <c r="D325" s="1">
        <v>2023</v>
      </c>
      <c r="E325" s="1">
        <v>98236</v>
      </c>
      <c r="F325" s="1" t="s">
        <v>404</v>
      </c>
      <c r="G325" s="1" t="s">
        <v>3211</v>
      </c>
      <c r="H325" s="31" t="s">
        <v>3212</v>
      </c>
      <c r="I325" s="7" t="s">
        <v>2172</v>
      </c>
      <c r="J325" s="7" t="s">
        <v>392</v>
      </c>
      <c r="K325" s="7" t="s">
        <v>60</v>
      </c>
      <c r="L325" s="1"/>
      <c r="M325" s="1" t="s">
        <v>3213</v>
      </c>
      <c r="N325" s="91" t="s">
        <v>320</v>
      </c>
      <c r="O325" s="91">
        <v>2198</v>
      </c>
      <c r="P325" s="91" t="s">
        <v>61</v>
      </c>
      <c r="Q325" s="91">
        <v>57</v>
      </c>
      <c r="R325" s="30" t="s">
        <v>395</v>
      </c>
      <c r="S325" s="30">
        <v>79460624</v>
      </c>
      <c r="T325" s="30">
        <v>6</v>
      </c>
      <c r="U325" s="249" t="s">
        <v>3214</v>
      </c>
      <c r="V325" s="80"/>
      <c r="W325" s="91" t="s">
        <v>62</v>
      </c>
      <c r="X325" s="174" t="s">
        <v>431</v>
      </c>
      <c r="Y325" s="80"/>
      <c r="Z325" s="80"/>
      <c r="AA325" s="133"/>
      <c r="AB325" s="80"/>
      <c r="AC325" s="80"/>
      <c r="AD325" s="43" t="s">
        <v>69</v>
      </c>
      <c r="AE325" s="42" t="s">
        <v>3215</v>
      </c>
      <c r="AF325" s="43">
        <v>45565</v>
      </c>
      <c r="AG325" s="1">
        <v>3</v>
      </c>
      <c r="AH325" s="193">
        <v>21000000</v>
      </c>
      <c r="AI325" s="193">
        <f t="shared" si="37"/>
        <v>6000000</v>
      </c>
      <c r="AJ325" s="193">
        <f t="shared" si="38"/>
        <v>200000</v>
      </c>
      <c r="AK325" s="45">
        <v>45260</v>
      </c>
      <c r="AL325" s="45">
        <v>45264</v>
      </c>
      <c r="AM325" s="25">
        <v>45366</v>
      </c>
      <c r="AN325" s="180" t="s">
        <v>3068</v>
      </c>
      <c r="AO325" s="180" t="s">
        <v>3069</v>
      </c>
      <c r="AP325" s="46">
        <v>623</v>
      </c>
      <c r="AQ325" s="45">
        <v>45251</v>
      </c>
      <c r="AR325" s="212">
        <v>21000000</v>
      </c>
      <c r="AS325" s="46">
        <v>898</v>
      </c>
      <c r="AT325" s="45">
        <v>45261</v>
      </c>
      <c r="AU325" s="193">
        <v>21000000</v>
      </c>
      <c r="AV325" s="49">
        <v>1</v>
      </c>
      <c r="AW325" s="49" t="s">
        <v>3070</v>
      </c>
      <c r="AX325" s="113">
        <v>45570</v>
      </c>
      <c r="AY325" s="50"/>
      <c r="AZ325" s="50"/>
      <c r="BA325" s="50"/>
      <c r="BB325" s="51">
        <v>1</v>
      </c>
      <c r="BC325" s="51" t="s">
        <v>3216</v>
      </c>
      <c r="BD325" s="242">
        <v>45369</v>
      </c>
      <c r="BE325" s="51"/>
      <c r="BF325" s="51"/>
      <c r="BG325" s="51"/>
      <c r="BH325" s="51"/>
      <c r="BI325" s="51"/>
      <c r="BJ325" s="51"/>
      <c r="BK325" s="51"/>
      <c r="BL325" s="447">
        <v>21000000</v>
      </c>
      <c r="BM325" s="49"/>
      <c r="BN325" s="49"/>
      <c r="BO325" s="49"/>
      <c r="BP325" s="49"/>
      <c r="BQ325" s="52" t="s">
        <v>15</v>
      </c>
      <c r="BR325" s="52"/>
      <c r="BS325" s="50"/>
      <c r="BT325" s="50"/>
      <c r="BU325" s="1" t="s">
        <v>3217</v>
      </c>
      <c r="BV325" s="46" t="s">
        <v>3218</v>
      </c>
      <c r="BW325" s="4"/>
      <c r="BX325" s="4"/>
      <c r="BY325" s="4"/>
      <c r="BZ325" s="4"/>
      <c r="CA325" s="4"/>
      <c r="CB325" s="4"/>
      <c r="CC325" s="4"/>
      <c r="CD325" s="1">
        <v>1</v>
      </c>
      <c r="CE325" s="1">
        <v>1</v>
      </c>
      <c r="CF325" s="6"/>
      <c r="CG325" s="6" t="s">
        <v>1804</v>
      </c>
      <c r="CH325" s="388">
        <v>45422</v>
      </c>
      <c r="CI325" s="292" t="s">
        <v>3117</v>
      </c>
    </row>
    <row r="326" spans="1:87" s="96" customFormat="1" ht="15" customHeight="1">
      <c r="A326" s="376">
        <v>324</v>
      </c>
      <c r="B326" s="377" t="s">
        <v>2480</v>
      </c>
      <c r="C326" s="103" t="s">
        <v>3219</v>
      </c>
      <c r="D326" s="103">
        <v>2023</v>
      </c>
      <c r="E326" s="103">
        <v>98150</v>
      </c>
      <c r="F326" s="103" t="s">
        <v>404</v>
      </c>
      <c r="G326" s="103" t="s">
        <v>3220</v>
      </c>
      <c r="H326" s="133" t="s">
        <v>3221</v>
      </c>
      <c r="I326" s="80" t="s">
        <v>2172</v>
      </c>
      <c r="J326" s="80" t="s">
        <v>407</v>
      </c>
      <c r="K326" s="80" t="s">
        <v>60</v>
      </c>
      <c r="L326" s="103" t="s">
        <v>1996</v>
      </c>
      <c r="M326" s="103" t="s">
        <v>3135</v>
      </c>
      <c r="N326" s="378" t="s">
        <v>2974</v>
      </c>
      <c r="O326" s="378">
        <v>2183</v>
      </c>
      <c r="P326" s="378" t="s">
        <v>61</v>
      </c>
      <c r="Q326" s="378">
        <v>45</v>
      </c>
      <c r="R326" s="80" t="s">
        <v>395</v>
      </c>
      <c r="S326" s="80">
        <v>51879613</v>
      </c>
      <c r="T326" s="80">
        <v>3</v>
      </c>
      <c r="U326" s="379" t="s">
        <v>3222</v>
      </c>
      <c r="V326" s="80">
        <v>56</v>
      </c>
      <c r="W326" s="378" t="s">
        <v>62</v>
      </c>
      <c r="X326" s="380" t="s">
        <v>396</v>
      </c>
      <c r="Y326" s="80" t="s">
        <v>3223</v>
      </c>
      <c r="Z326" s="80">
        <v>7138109</v>
      </c>
      <c r="AA326" s="133" t="s">
        <v>3224</v>
      </c>
      <c r="AB326" s="80" t="s">
        <v>398</v>
      </c>
      <c r="AC326" s="80" t="s">
        <v>433</v>
      </c>
      <c r="AD326" s="85" t="s">
        <v>3225</v>
      </c>
      <c r="AE326" s="103" t="s">
        <v>3226</v>
      </c>
      <c r="AF326" s="85">
        <v>45366</v>
      </c>
      <c r="AG326" s="103">
        <v>5</v>
      </c>
      <c r="AH326" s="219">
        <v>7052500</v>
      </c>
      <c r="AI326" s="219">
        <f t="shared" si="37"/>
        <v>2015000.0000000002</v>
      </c>
      <c r="AJ326" s="219">
        <f t="shared" si="38"/>
        <v>67166.666666666672</v>
      </c>
      <c r="AK326" s="85">
        <v>45260</v>
      </c>
      <c r="AL326" s="85">
        <v>45265</v>
      </c>
      <c r="AM326" s="85">
        <v>45366</v>
      </c>
      <c r="AN326" s="381" t="s">
        <v>3068</v>
      </c>
      <c r="AO326" s="381" t="s">
        <v>3069</v>
      </c>
      <c r="AP326" s="234">
        <v>622</v>
      </c>
      <c r="AQ326" s="85">
        <v>45250</v>
      </c>
      <c r="AR326" s="219">
        <v>84630000</v>
      </c>
      <c r="AS326" s="234">
        <v>895</v>
      </c>
      <c r="AT326" s="85">
        <v>45261</v>
      </c>
      <c r="AU326" s="219">
        <v>7052500</v>
      </c>
      <c r="AV326" s="103">
        <v>1</v>
      </c>
      <c r="AW326" s="103">
        <v>52</v>
      </c>
      <c r="AX326" s="85">
        <v>45424</v>
      </c>
      <c r="AY326" s="103"/>
      <c r="AZ326" s="103"/>
      <c r="BA326" s="103"/>
      <c r="BB326" s="103">
        <v>1</v>
      </c>
      <c r="BC326" s="428">
        <v>3492667</v>
      </c>
      <c r="BD326" s="85">
        <v>45370</v>
      </c>
      <c r="BE326" s="103"/>
      <c r="BF326" s="103"/>
      <c r="BG326" s="103"/>
      <c r="BH326" s="103"/>
      <c r="BI326" s="103"/>
      <c r="BJ326" s="103"/>
      <c r="BK326" s="103"/>
      <c r="BL326" s="453">
        <v>7052500</v>
      </c>
      <c r="BM326" s="103"/>
      <c r="BN326" s="103"/>
      <c r="BO326" s="103"/>
      <c r="BP326" s="103"/>
      <c r="BQ326" s="75" t="s">
        <v>15</v>
      </c>
      <c r="BR326" s="75"/>
      <c r="BS326" s="103"/>
      <c r="BT326" s="103"/>
      <c r="BU326" s="1" t="s">
        <v>3141</v>
      </c>
      <c r="BV326" s="46" t="s">
        <v>3227</v>
      </c>
      <c r="BW326" s="75"/>
      <c r="BX326" s="75"/>
      <c r="BY326" s="75"/>
      <c r="BZ326" s="75"/>
      <c r="CA326" s="75"/>
      <c r="CB326" s="75"/>
      <c r="CC326" s="75"/>
      <c r="CD326" s="103">
        <v>1</v>
      </c>
      <c r="CE326" s="103">
        <v>1</v>
      </c>
      <c r="CF326" s="382"/>
      <c r="CG326" s="6" t="s">
        <v>1804</v>
      </c>
      <c r="CH326" s="388">
        <v>45424</v>
      </c>
      <c r="CI326" s="292" t="s">
        <v>2832</v>
      </c>
    </row>
    <row r="327" spans="1:87" ht="15" customHeight="1">
      <c r="A327" s="39">
        <v>325</v>
      </c>
      <c r="B327" s="189" t="s">
        <v>3228</v>
      </c>
      <c r="C327" s="2" t="s">
        <v>3229</v>
      </c>
      <c r="D327" s="1">
        <v>2023</v>
      </c>
      <c r="E327" s="1">
        <v>98150</v>
      </c>
      <c r="F327" s="1" t="s">
        <v>404</v>
      </c>
      <c r="G327" s="1" t="s">
        <v>3230</v>
      </c>
      <c r="H327" s="41" t="s">
        <v>3231</v>
      </c>
      <c r="I327" s="7" t="s">
        <v>2172</v>
      </c>
      <c r="J327" s="7" t="s">
        <v>407</v>
      </c>
      <c r="K327" s="7" t="s">
        <v>60</v>
      </c>
      <c r="L327" s="1" t="s">
        <v>1996</v>
      </c>
      <c r="M327" s="1" t="s">
        <v>3076</v>
      </c>
      <c r="N327" s="91" t="s">
        <v>2996</v>
      </c>
      <c r="O327" s="91">
        <v>2183</v>
      </c>
      <c r="P327" s="91" t="s">
        <v>61</v>
      </c>
      <c r="Q327" s="91">
        <v>45</v>
      </c>
      <c r="R327" s="30" t="s">
        <v>395</v>
      </c>
      <c r="S327" s="30">
        <v>79984961</v>
      </c>
      <c r="T327" s="30">
        <v>2</v>
      </c>
      <c r="U327" s="249" t="s">
        <v>3232</v>
      </c>
      <c r="V327" s="7">
        <v>45</v>
      </c>
      <c r="W327" s="91" t="s">
        <v>62</v>
      </c>
      <c r="X327" s="174" t="s">
        <v>431</v>
      </c>
      <c r="Y327" s="7" t="s">
        <v>3233</v>
      </c>
      <c r="Z327" s="7">
        <v>6013363734</v>
      </c>
      <c r="AA327" s="170" t="s">
        <v>3234</v>
      </c>
      <c r="AB327" s="7" t="s">
        <v>398</v>
      </c>
      <c r="AC327" s="80"/>
      <c r="AD327" s="85"/>
      <c r="AE327" s="103"/>
      <c r="AF327" s="85"/>
      <c r="AG327" s="1">
        <v>5</v>
      </c>
      <c r="AH327" s="193">
        <v>7052500</v>
      </c>
      <c r="AI327" s="193">
        <f t="shared" si="37"/>
        <v>2015000.0000000002</v>
      </c>
      <c r="AJ327" s="193">
        <f t="shared" si="38"/>
        <v>67166.666666666672</v>
      </c>
      <c r="AK327" s="45">
        <v>45265</v>
      </c>
      <c r="AL327" s="45">
        <v>45278</v>
      </c>
      <c r="AM327" s="25">
        <v>45371</v>
      </c>
      <c r="AN327" s="180" t="s">
        <v>3068</v>
      </c>
      <c r="AO327" s="180" t="s">
        <v>3069</v>
      </c>
      <c r="AP327" s="46">
        <v>622</v>
      </c>
      <c r="AQ327" s="45">
        <v>45250</v>
      </c>
      <c r="AR327" s="212">
        <v>84630000</v>
      </c>
      <c r="AS327" s="46">
        <v>967</v>
      </c>
      <c r="AT327" s="45">
        <v>45279</v>
      </c>
      <c r="AU327" s="193">
        <v>7052500</v>
      </c>
      <c r="AV327" s="49">
        <v>1</v>
      </c>
      <c r="AW327" s="49">
        <v>52</v>
      </c>
      <c r="AX327" s="113">
        <v>45438</v>
      </c>
      <c r="AY327" s="50"/>
      <c r="AZ327" s="50"/>
      <c r="BA327" s="50"/>
      <c r="BB327" s="51">
        <v>1</v>
      </c>
      <c r="BC327" s="51" t="s">
        <v>3235</v>
      </c>
      <c r="BD327" s="242">
        <v>45377</v>
      </c>
      <c r="BE327" s="51"/>
      <c r="BF327" s="51"/>
      <c r="BG327" s="51"/>
      <c r="BH327" s="51"/>
      <c r="BI327" s="51"/>
      <c r="BJ327" s="51"/>
      <c r="BK327" s="51"/>
      <c r="BL327" s="447">
        <v>10545167</v>
      </c>
      <c r="BM327" s="49"/>
      <c r="BN327" s="49"/>
      <c r="BO327" s="49"/>
      <c r="BP327" s="49"/>
      <c r="BQ327" s="52" t="s">
        <v>15</v>
      </c>
      <c r="BR327" s="52"/>
      <c r="BS327" s="50"/>
      <c r="BT327" s="50"/>
      <c r="BU327" s="1" t="s">
        <v>3236</v>
      </c>
      <c r="BV327" s="46" t="s">
        <v>3237</v>
      </c>
      <c r="BW327" s="4"/>
      <c r="BX327" s="4"/>
      <c r="BY327" s="4"/>
      <c r="BZ327" s="4"/>
      <c r="CA327" s="4"/>
      <c r="CB327" s="4"/>
      <c r="CC327" s="4"/>
      <c r="CD327" s="1">
        <v>1</v>
      </c>
      <c r="CE327" s="1">
        <v>1</v>
      </c>
      <c r="CF327" s="6"/>
      <c r="CG327" s="6" t="s">
        <v>1804</v>
      </c>
      <c r="CH327" s="85">
        <v>45438</v>
      </c>
      <c r="CI327" s="292" t="s">
        <v>3117</v>
      </c>
    </row>
    <row r="328" spans="1:87" ht="15" customHeight="1">
      <c r="A328" s="39">
        <v>326</v>
      </c>
      <c r="B328" s="189" t="s">
        <v>3228</v>
      </c>
      <c r="C328" s="2" t="s">
        <v>3238</v>
      </c>
      <c r="D328" s="1">
        <v>2023</v>
      </c>
      <c r="E328" s="1">
        <v>98350</v>
      </c>
      <c r="F328" s="1" t="s">
        <v>404</v>
      </c>
      <c r="G328" s="1" t="s">
        <v>3239</v>
      </c>
      <c r="H328" s="31" t="s">
        <v>3240</v>
      </c>
      <c r="I328" s="7" t="s">
        <v>2172</v>
      </c>
      <c r="J328" s="7" t="s">
        <v>392</v>
      </c>
      <c r="K328" s="7" t="s">
        <v>60</v>
      </c>
      <c r="L328" s="1" t="s">
        <v>393</v>
      </c>
      <c r="M328" s="1" t="s">
        <v>3241</v>
      </c>
      <c r="N328" s="91" t="s">
        <v>543</v>
      </c>
      <c r="O328" s="91">
        <v>2198</v>
      </c>
      <c r="P328" s="91" t="s">
        <v>61</v>
      </c>
      <c r="Q328" s="91">
        <v>57</v>
      </c>
      <c r="R328" s="30" t="s">
        <v>395</v>
      </c>
      <c r="S328" s="30">
        <v>51803788</v>
      </c>
      <c r="T328" s="30">
        <v>7</v>
      </c>
      <c r="U328" s="249" t="s">
        <v>3242</v>
      </c>
      <c r="V328" s="80"/>
      <c r="W328" s="91" t="s">
        <v>62</v>
      </c>
      <c r="X328" s="174" t="s">
        <v>396</v>
      </c>
      <c r="Y328" s="80"/>
      <c r="Z328" s="80"/>
      <c r="AA328" s="133"/>
      <c r="AB328" s="80"/>
      <c r="AC328" s="80"/>
      <c r="AD328" s="85"/>
      <c r="AE328" s="103"/>
      <c r="AF328" s="85"/>
      <c r="AG328" s="1">
        <v>1</v>
      </c>
      <c r="AH328" s="193">
        <v>21000000</v>
      </c>
      <c r="AI328" s="193">
        <f t="shared" si="37"/>
        <v>6000000</v>
      </c>
      <c r="AJ328" s="193">
        <f t="shared" si="38"/>
        <v>200000</v>
      </c>
      <c r="AK328" s="45">
        <v>45265</v>
      </c>
      <c r="AL328" s="45">
        <v>45273</v>
      </c>
      <c r="AM328" s="25">
        <v>45371</v>
      </c>
      <c r="AN328" s="180" t="s">
        <v>3068</v>
      </c>
      <c r="AO328" s="180" t="s">
        <v>3069</v>
      </c>
      <c r="AP328" s="46">
        <v>626</v>
      </c>
      <c r="AQ328" s="45">
        <v>45251</v>
      </c>
      <c r="AR328" s="212">
        <v>63000000</v>
      </c>
      <c r="AS328" s="46">
        <v>940</v>
      </c>
      <c r="AT328" s="45">
        <v>45273</v>
      </c>
      <c r="AU328" s="193">
        <v>21000000</v>
      </c>
      <c r="AV328" s="49">
        <v>1</v>
      </c>
      <c r="AW328" s="49">
        <v>52</v>
      </c>
      <c r="AX328" s="113">
        <v>45430</v>
      </c>
      <c r="AY328" s="50">
        <v>53040735</v>
      </c>
      <c r="AZ328" s="50" t="s">
        <v>3243</v>
      </c>
      <c r="BA328" s="56">
        <v>45329</v>
      </c>
      <c r="BB328" s="51">
        <v>1</v>
      </c>
      <c r="BC328" s="51">
        <v>10400000</v>
      </c>
      <c r="BD328" s="242">
        <v>45372</v>
      </c>
      <c r="BE328" s="51"/>
      <c r="BF328" s="51"/>
      <c r="BG328" s="51"/>
      <c r="BH328" s="51"/>
      <c r="BI328" s="51"/>
      <c r="BJ328" s="51"/>
      <c r="BK328" s="51"/>
      <c r="BL328" s="447">
        <v>31400000</v>
      </c>
      <c r="BM328" s="49"/>
      <c r="BN328" s="49"/>
      <c r="BO328" s="49"/>
      <c r="BP328" s="49"/>
      <c r="BQ328" s="52" t="s">
        <v>15</v>
      </c>
      <c r="BR328" s="52"/>
      <c r="BS328" s="50"/>
      <c r="BT328" s="50"/>
      <c r="BU328" s="2" t="s">
        <v>3244</v>
      </c>
      <c r="BV328" s="225" t="s">
        <v>3245</v>
      </c>
      <c r="BW328" s="4"/>
      <c r="BX328" s="4"/>
      <c r="BY328" s="4"/>
      <c r="BZ328" s="4"/>
      <c r="CA328" s="4"/>
      <c r="CB328" s="4"/>
      <c r="CC328" s="4"/>
      <c r="CD328" s="1">
        <v>1</v>
      </c>
      <c r="CE328" s="1">
        <v>1</v>
      </c>
      <c r="CF328" s="6"/>
      <c r="CG328" s="6" t="s">
        <v>1804</v>
      </c>
      <c r="CH328" s="85">
        <v>45430</v>
      </c>
      <c r="CI328" s="292" t="s">
        <v>2832</v>
      </c>
    </row>
    <row r="329" spans="1:87" ht="15" customHeight="1">
      <c r="A329" s="39">
        <v>327</v>
      </c>
      <c r="B329" s="189" t="s">
        <v>3228</v>
      </c>
      <c r="C329" s="1" t="s">
        <v>3246</v>
      </c>
      <c r="D329" s="1">
        <v>2023</v>
      </c>
      <c r="E329" s="1">
        <v>98350</v>
      </c>
      <c r="F329" s="1" t="s">
        <v>404</v>
      </c>
      <c r="G329" s="103"/>
      <c r="H329" s="31"/>
      <c r="I329" s="7" t="s">
        <v>2172</v>
      </c>
      <c r="J329" s="7" t="s">
        <v>392</v>
      </c>
      <c r="K329" s="7" t="s">
        <v>60</v>
      </c>
      <c r="L329" s="1"/>
      <c r="M329" s="1" t="s">
        <v>3087</v>
      </c>
      <c r="N329" s="91" t="s">
        <v>543</v>
      </c>
      <c r="O329" s="91">
        <v>2198</v>
      </c>
      <c r="P329" s="91" t="s">
        <v>61</v>
      </c>
      <c r="Q329" s="91">
        <v>57</v>
      </c>
      <c r="R329" s="30" t="s">
        <v>395</v>
      </c>
      <c r="S329" s="30">
        <v>1019033764</v>
      </c>
      <c r="T329" s="30">
        <v>0</v>
      </c>
      <c r="U329" s="249" t="s">
        <v>3247</v>
      </c>
      <c r="V329" s="7">
        <v>34</v>
      </c>
      <c r="W329" s="91" t="s">
        <v>62</v>
      </c>
      <c r="X329" s="174" t="s">
        <v>431</v>
      </c>
      <c r="Y329" s="7" t="s">
        <v>3248</v>
      </c>
      <c r="Z329" s="7">
        <v>7976743</v>
      </c>
      <c r="AA329" s="170" t="s">
        <v>3249</v>
      </c>
      <c r="AB329" s="7" t="s">
        <v>411</v>
      </c>
      <c r="AC329" s="7" t="s">
        <v>433</v>
      </c>
      <c r="AD329" s="43" t="s">
        <v>3250</v>
      </c>
      <c r="AE329" s="42" t="s">
        <v>3251</v>
      </c>
      <c r="AF329" s="43">
        <v>45560</v>
      </c>
      <c r="AG329" s="1">
        <v>1</v>
      </c>
      <c r="AH329" s="193">
        <v>21000000</v>
      </c>
      <c r="AI329" s="193">
        <f t="shared" si="37"/>
        <v>6000000</v>
      </c>
      <c r="AJ329" s="193">
        <f t="shared" si="38"/>
        <v>200000</v>
      </c>
      <c r="AK329" s="45">
        <v>45267</v>
      </c>
      <c r="AL329" s="25">
        <v>45274</v>
      </c>
      <c r="AM329" s="25">
        <v>45378</v>
      </c>
      <c r="AN329" s="180" t="s">
        <v>3068</v>
      </c>
      <c r="AO329" s="180" t="s">
        <v>3069</v>
      </c>
      <c r="AP329" s="234"/>
      <c r="AQ329" s="85"/>
      <c r="AR329" s="219"/>
      <c r="AS329" s="46">
        <v>939</v>
      </c>
      <c r="AT329" s="45">
        <v>45273</v>
      </c>
      <c r="AU329" s="193">
        <v>21000000</v>
      </c>
      <c r="AV329" s="49">
        <v>1</v>
      </c>
      <c r="AW329" s="49">
        <v>52</v>
      </c>
      <c r="AX329" s="113">
        <v>45431</v>
      </c>
      <c r="AY329" s="50"/>
      <c r="AZ329" s="50"/>
      <c r="BA329" s="50"/>
      <c r="BB329" s="51">
        <v>1</v>
      </c>
      <c r="BC329" s="51">
        <v>10400000</v>
      </c>
      <c r="BD329" s="242">
        <v>45373</v>
      </c>
      <c r="BE329" s="51"/>
      <c r="BF329" s="51"/>
      <c r="BG329" s="51"/>
      <c r="BH329" s="51"/>
      <c r="BI329" s="51"/>
      <c r="BJ329" s="51"/>
      <c r="BK329" s="51"/>
      <c r="BL329" s="447">
        <v>31400000</v>
      </c>
      <c r="BM329" s="49"/>
      <c r="BN329" s="49"/>
      <c r="BO329" s="49"/>
      <c r="BP329" s="49"/>
      <c r="BQ329" s="52" t="s">
        <v>15</v>
      </c>
      <c r="BR329" s="52" t="s">
        <v>15</v>
      </c>
      <c r="BS329" s="50"/>
      <c r="BT329" s="50"/>
      <c r="BU329" s="2" t="s">
        <v>3252</v>
      </c>
      <c r="BV329" s="225" t="s">
        <v>3253</v>
      </c>
      <c r="BW329" s="4"/>
      <c r="BX329" s="4"/>
      <c r="BY329" s="4"/>
      <c r="BZ329" s="4"/>
      <c r="CA329" s="4"/>
      <c r="CB329" s="4"/>
      <c r="CC329" s="4"/>
      <c r="CD329" s="1">
        <v>1</v>
      </c>
      <c r="CE329" s="1">
        <v>1</v>
      </c>
      <c r="CF329" s="6" t="s">
        <v>1804</v>
      </c>
      <c r="CG329" s="6" t="s">
        <v>1804</v>
      </c>
      <c r="CH329" s="85">
        <v>45431</v>
      </c>
      <c r="CI329" s="292" t="s">
        <v>3254</v>
      </c>
    </row>
    <row r="330" spans="1:87" ht="15" customHeight="1">
      <c r="A330" s="39">
        <v>328</v>
      </c>
      <c r="B330" s="189" t="s">
        <v>3255</v>
      </c>
      <c r="C330" s="1" t="s">
        <v>3256</v>
      </c>
      <c r="D330" s="1">
        <v>2023</v>
      </c>
      <c r="E330" s="1">
        <v>98150</v>
      </c>
      <c r="F330" s="1" t="s">
        <v>404</v>
      </c>
      <c r="G330" s="1" t="s">
        <v>3257</v>
      </c>
      <c r="H330" s="41" t="s">
        <v>3258</v>
      </c>
      <c r="I330" s="7" t="s">
        <v>2172</v>
      </c>
      <c r="J330" s="7" t="s">
        <v>407</v>
      </c>
      <c r="K330" s="7" t="s">
        <v>60</v>
      </c>
      <c r="L330" s="1"/>
      <c r="M330" s="1" t="s">
        <v>3038</v>
      </c>
      <c r="N330" s="91" t="s">
        <v>3064</v>
      </c>
      <c r="O330" s="91">
        <v>2183</v>
      </c>
      <c r="P330" s="91" t="s">
        <v>61</v>
      </c>
      <c r="Q330" s="91">
        <v>45</v>
      </c>
      <c r="R330" s="30" t="s">
        <v>395</v>
      </c>
      <c r="S330" s="30">
        <v>80220299</v>
      </c>
      <c r="T330" s="30">
        <v>1</v>
      </c>
      <c r="U330" s="249" t="s">
        <v>3259</v>
      </c>
      <c r="V330" s="7">
        <v>41</v>
      </c>
      <c r="W330" s="91" t="s">
        <v>62</v>
      </c>
      <c r="X330" s="174" t="s">
        <v>431</v>
      </c>
      <c r="Y330" s="7" t="s">
        <v>3260</v>
      </c>
      <c r="Z330" s="7">
        <v>2709913</v>
      </c>
      <c r="AA330" s="170" t="s">
        <v>1541</v>
      </c>
      <c r="AB330" s="7" t="s">
        <v>398</v>
      </c>
      <c r="AC330" s="7" t="s">
        <v>433</v>
      </c>
      <c r="AD330" s="43" t="s">
        <v>3261</v>
      </c>
      <c r="AE330" s="42" t="s">
        <v>3262</v>
      </c>
      <c r="AF330" s="43">
        <v>45555</v>
      </c>
      <c r="AG330" s="1">
        <v>5</v>
      </c>
      <c r="AH330" s="193">
        <v>7052500</v>
      </c>
      <c r="AI330" s="193">
        <f t="shared" si="37"/>
        <v>2015000.0000000002</v>
      </c>
      <c r="AJ330" s="193">
        <f t="shared" si="38"/>
        <v>67166.666666666672</v>
      </c>
      <c r="AK330" s="45">
        <v>45264</v>
      </c>
      <c r="AL330" s="25">
        <v>45267</v>
      </c>
      <c r="AM330" s="25">
        <v>45372</v>
      </c>
      <c r="AN330" s="180" t="s">
        <v>3068</v>
      </c>
      <c r="AO330" s="180" t="s">
        <v>3069</v>
      </c>
      <c r="AP330" s="46">
        <v>622</v>
      </c>
      <c r="AQ330" s="45">
        <v>45250</v>
      </c>
      <c r="AR330" s="212">
        <v>84630000</v>
      </c>
      <c r="AS330" s="225">
        <v>929</v>
      </c>
      <c r="AT330" s="45">
        <v>45267</v>
      </c>
      <c r="AU330" s="193">
        <v>7052500</v>
      </c>
      <c r="AV330" s="49">
        <v>1</v>
      </c>
      <c r="AW330" s="49">
        <v>52</v>
      </c>
      <c r="AX330" s="113">
        <v>45425</v>
      </c>
      <c r="AY330" s="50"/>
      <c r="AZ330" s="50"/>
      <c r="BA330" s="50"/>
      <c r="BB330" s="51">
        <v>1</v>
      </c>
      <c r="BC330" s="51">
        <v>3492667</v>
      </c>
      <c r="BD330" s="242">
        <v>45372</v>
      </c>
      <c r="BE330" s="51"/>
      <c r="BF330" s="51"/>
      <c r="BG330" s="51"/>
      <c r="BH330" s="51"/>
      <c r="BI330" s="51"/>
      <c r="BJ330" s="51"/>
      <c r="BK330" s="51"/>
      <c r="BL330" s="447">
        <v>10545167</v>
      </c>
      <c r="BM330" s="49"/>
      <c r="BN330" s="49"/>
      <c r="BO330" s="49"/>
      <c r="BP330" s="49"/>
      <c r="BQ330" s="52" t="s">
        <v>15</v>
      </c>
      <c r="BR330" s="52" t="s">
        <v>15</v>
      </c>
      <c r="BS330" s="50"/>
      <c r="BT330" s="50"/>
      <c r="BU330" s="2" t="s">
        <v>3141</v>
      </c>
      <c r="BV330" s="225" t="s">
        <v>3263</v>
      </c>
      <c r="BW330" s="4"/>
      <c r="BX330" s="4"/>
      <c r="BY330" s="4"/>
      <c r="BZ330" s="4"/>
      <c r="CA330" s="4"/>
      <c r="CB330" s="4"/>
      <c r="CC330" s="4"/>
      <c r="CD330" s="1">
        <v>1</v>
      </c>
      <c r="CE330" s="1">
        <v>1</v>
      </c>
      <c r="CF330" s="6" t="s">
        <v>1804</v>
      </c>
      <c r="CG330" s="6" t="s">
        <v>1804</v>
      </c>
      <c r="CH330" s="85">
        <v>45425</v>
      </c>
      <c r="CI330" s="292" t="s">
        <v>2832</v>
      </c>
    </row>
    <row r="331" spans="1:87" ht="15" customHeight="1">
      <c r="A331" s="39">
        <v>329</v>
      </c>
      <c r="B331" s="189" t="s">
        <v>2480</v>
      </c>
      <c r="C331" s="2" t="s">
        <v>3264</v>
      </c>
      <c r="D331" s="1">
        <v>2023</v>
      </c>
      <c r="E331" s="1">
        <v>98265</v>
      </c>
      <c r="F331" s="1" t="s">
        <v>404</v>
      </c>
      <c r="G331" s="1" t="s">
        <v>3265</v>
      </c>
      <c r="H331" s="41" t="s">
        <v>3266</v>
      </c>
      <c r="I331" s="7" t="s">
        <v>2172</v>
      </c>
      <c r="J331" s="7" t="s">
        <v>392</v>
      </c>
      <c r="K331" s="7" t="s">
        <v>60</v>
      </c>
      <c r="L331" s="1"/>
      <c r="M331" s="1" t="s">
        <v>3267</v>
      </c>
      <c r="N331" s="91" t="s">
        <v>543</v>
      </c>
      <c r="O331" s="91">
        <v>2198</v>
      </c>
      <c r="P331" s="91" t="s">
        <v>61</v>
      </c>
      <c r="Q331" s="91">
        <v>57</v>
      </c>
      <c r="R331" s="30" t="s">
        <v>395</v>
      </c>
      <c r="S331" s="30">
        <v>1136886408</v>
      </c>
      <c r="T331" s="30">
        <v>8</v>
      </c>
      <c r="U331" s="249" t="s">
        <v>3268</v>
      </c>
      <c r="V331" s="7">
        <v>29</v>
      </c>
      <c r="W331" s="91" t="s">
        <v>62</v>
      </c>
      <c r="X331" s="174" t="s">
        <v>431</v>
      </c>
      <c r="Y331" s="7" t="s">
        <v>3269</v>
      </c>
      <c r="Z331" s="7">
        <v>3204168654</v>
      </c>
      <c r="AA331" s="170" t="s">
        <v>3270</v>
      </c>
      <c r="AB331" s="7" t="s">
        <v>411</v>
      </c>
      <c r="AC331" s="7" t="s">
        <v>433</v>
      </c>
      <c r="AD331" s="43" t="s">
        <v>3271</v>
      </c>
      <c r="AE331" s="42" t="s">
        <v>3272</v>
      </c>
      <c r="AF331" s="43">
        <v>45565</v>
      </c>
      <c r="AG331" s="1">
        <v>1</v>
      </c>
      <c r="AH331" s="193">
        <v>15802500</v>
      </c>
      <c r="AI331" s="193">
        <f t="shared" si="37"/>
        <v>4515000</v>
      </c>
      <c r="AJ331" s="193">
        <f t="shared" si="38"/>
        <v>150500</v>
      </c>
      <c r="AK331" s="45">
        <v>45265</v>
      </c>
      <c r="AL331" s="45">
        <v>45266</v>
      </c>
      <c r="AM331" s="25" t="s">
        <v>3273</v>
      </c>
      <c r="AN331" s="180" t="s">
        <v>3068</v>
      </c>
      <c r="AO331" s="180" t="s">
        <v>3069</v>
      </c>
      <c r="AP331" s="46">
        <v>670</v>
      </c>
      <c r="AQ331" s="45">
        <v>45290</v>
      </c>
      <c r="AR331" s="212">
        <v>79012500</v>
      </c>
      <c r="AS331" s="46" t="s">
        <v>3274</v>
      </c>
      <c r="AT331" s="45">
        <v>45265</v>
      </c>
      <c r="AU331" s="193">
        <v>15802500</v>
      </c>
      <c r="AV331" s="49">
        <v>1</v>
      </c>
      <c r="AW331" s="49">
        <v>52</v>
      </c>
      <c r="AX331" s="113">
        <v>45424</v>
      </c>
      <c r="AY331" s="50"/>
      <c r="AZ331" s="50"/>
      <c r="BA331" s="50"/>
      <c r="BB331" s="51">
        <v>1</v>
      </c>
      <c r="BC331" s="51">
        <v>7826000</v>
      </c>
      <c r="BD331" s="242">
        <v>45371</v>
      </c>
      <c r="BE331" s="51"/>
      <c r="BF331" s="51"/>
      <c r="BG331" s="51"/>
      <c r="BH331" s="51"/>
      <c r="BI331" s="51"/>
      <c r="BJ331" s="51"/>
      <c r="BK331" s="51"/>
      <c r="BL331" s="447">
        <v>23628500</v>
      </c>
      <c r="BM331" s="49"/>
      <c r="BN331" s="49"/>
      <c r="BO331" s="49"/>
      <c r="BP331" s="49"/>
      <c r="BQ331" s="52" t="s">
        <v>15</v>
      </c>
      <c r="BR331" s="52" t="s">
        <v>15</v>
      </c>
      <c r="BS331" s="50"/>
      <c r="BT331" s="50"/>
      <c r="BU331" s="1" t="s">
        <v>3050</v>
      </c>
      <c r="BV331" s="46"/>
      <c r="BW331" s="4"/>
      <c r="BX331" s="4"/>
      <c r="BY331" s="4"/>
      <c r="BZ331" s="4"/>
      <c r="CA331" s="4"/>
      <c r="CB331" s="4"/>
      <c r="CC331" s="4"/>
      <c r="CD331" s="1">
        <v>1</v>
      </c>
      <c r="CE331" s="1">
        <v>1</v>
      </c>
      <c r="CF331" s="6" t="s">
        <v>1804</v>
      </c>
      <c r="CG331" s="6" t="s">
        <v>1804</v>
      </c>
      <c r="CH331" s="85">
        <v>45424</v>
      </c>
      <c r="CI331" s="292" t="s">
        <v>3275</v>
      </c>
    </row>
    <row r="332" spans="1:87" ht="15" customHeight="1">
      <c r="A332" s="39">
        <v>330</v>
      </c>
      <c r="B332" s="189" t="s">
        <v>3276</v>
      </c>
      <c r="C332" s="2" t="s">
        <v>3277</v>
      </c>
      <c r="D332" s="1">
        <v>2023</v>
      </c>
      <c r="E332" s="1">
        <v>98150</v>
      </c>
      <c r="F332" s="1" t="s">
        <v>404</v>
      </c>
      <c r="G332" s="1" t="s">
        <v>3278</v>
      </c>
      <c r="H332" s="31" t="s">
        <v>3279</v>
      </c>
      <c r="I332" s="7" t="s">
        <v>2172</v>
      </c>
      <c r="J332" s="7" t="s">
        <v>407</v>
      </c>
      <c r="K332" s="7" t="s">
        <v>60</v>
      </c>
      <c r="L332" s="1" t="s">
        <v>1007</v>
      </c>
      <c r="M332" s="1" t="s">
        <v>3038</v>
      </c>
      <c r="N332" s="91" t="s">
        <v>2889</v>
      </c>
      <c r="O332" s="91">
        <v>2183</v>
      </c>
      <c r="P332" s="91" t="s">
        <v>61</v>
      </c>
      <c r="Q332" s="91">
        <v>45</v>
      </c>
      <c r="R332" s="30" t="s">
        <v>395</v>
      </c>
      <c r="S332" s="30">
        <v>51876386</v>
      </c>
      <c r="T332" s="30">
        <v>2</v>
      </c>
      <c r="U332" s="249" t="s">
        <v>3280</v>
      </c>
      <c r="V332" s="7">
        <v>58</v>
      </c>
      <c r="W332" s="91" t="s">
        <v>62</v>
      </c>
      <c r="X332" s="174" t="s">
        <v>396</v>
      </c>
      <c r="Y332" s="7" t="s">
        <v>3281</v>
      </c>
      <c r="Z332" s="7">
        <v>5610649</v>
      </c>
      <c r="AA332" s="84" t="s">
        <v>290</v>
      </c>
      <c r="AB332" s="7" t="s">
        <v>561</v>
      </c>
      <c r="AC332" s="7" t="s">
        <v>433</v>
      </c>
      <c r="AD332" s="43" t="s">
        <v>1289</v>
      </c>
      <c r="AE332" s="42" t="s">
        <v>3282</v>
      </c>
      <c r="AF332" s="43">
        <v>45565</v>
      </c>
      <c r="AG332" s="1">
        <v>5</v>
      </c>
      <c r="AH332" s="193">
        <v>7052500</v>
      </c>
      <c r="AI332" s="193">
        <f t="shared" si="37"/>
        <v>2015000.0000000002</v>
      </c>
      <c r="AJ332" s="193">
        <f t="shared" si="38"/>
        <v>67166.666666666672</v>
      </c>
      <c r="AK332" s="45">
        <v>45267</v>
      </c>
      <c r="AL332" s="45">
        <v>2</v>
      </c>
      <c r="AM332" s="25">
        <v>45376</v>
      </c>
      <c r="AN332" s="180" t="s">
        <v>3068</v>
      </c>
      <c r="AO332" s="180" t="s">
        <v>3069</v>
      </c>
      <c r="AP332" s="46">
        <v>622</v>
      </c>
      <c r="AQ332" s="45">
        <v>45250</v>
      </c>
      <c r="AR332" s="212">
        <v>84630000</v>
      </c>
      <c r="AS332" s="46">
        <v>1007</v>
      </c>
      <c r="AT332" s="45">
        <v>45289</v>
      </c>
      <c r="AU332" s="193">
        <v>7052000</v>
      </c>
      <c r="AV332" s="49"/>
      <c r="AW332" s="49"/>
      <c r="AX332" s="49"/>
      <c r="AY332" s="50"/>
      <c r="AZ332" s="50"/>
      <c r="BA332" s="50"/>
      <c r="BB332" s="51"/>
      <c r="BC332" s="51"/>
      <c r="BD332" s="51"/>
      <c r="BE332" s="51"/>
      <c r="BF332" s="51"/>
      <c r="BG332" s="51"/>
      <c r="BH332" s="51"/>
      <c r="BI332" s="51"/>
      <c r="BJ332" s="51"/>
      <c r="BK332" s="51"/>
      <c r="BL332" s="447">
        <v>7052500</v>
      </c>
      <c r="BM332" s="49"/>
      <c r="BN332" s="49"/>
      <c r="BO332" s="49"/>
      <c r="BP332" s="49"/>
      <c r="BQ332" s="52" t="s">
        <v>15</v>
      </c>
      <c r="BR332" s="52"/>
      <c r="BS332" s="50"/>
      <c r="BT332" s="50"/>
      <c r="BU332" s="2" t="s">
        <v>2698</v>
      </c>
      <c r="BV332" s="225">
        <v>20236520010163</v>
      </c>
      <c r="BW332" s="4"/>
      <c r="BX332" s="4"/>
      <c r="BY332" s="4"/>
      <c r="BZ332" s="4"/>
      <c r="CA332" s="4"/>
      <c r="CB332" s="4"/>
      <c r="CC332" s="4"/>
      <c r="CD332" s="1">
        <v>1</v>
      </c>
      <c r="CE332" s="1">
        <v>1</v>
      </c>
      <c r="CF332" s="6"/>
      <c r="CG332" s="6" t="s">
        <v>1804</v>
      </c>
      <c r="CH332" s="388">
        <v>45395</v>
      </c>
      <c r="CI332" s="277"/>
    </row>
    <row r="333" spans="1:87" ht="15" customHeight="1">
      <c r="A333" s="39">
        <v>331</v>
      </c>
      <c r="B333" s="189" t="s">
        <v>2042</v>
      </c>
      <c r="C333" s="2" t="s">
        <v>3283</v>
      </c>
      <c r="D333" s="1">
        <v>2023</v>
      </c>
      <c r="E333" s="1">
        <v>99682</v>
      </c>
      <c r="F333" s="1" t="s">
        <v>404</v>
      </c>
      <c r="G333" s="1" t="s">
        <v>3284</v>
      </c>
      <c r="H333" s="31" t="s">
        <v>3285</v>
      </c>
      <c r="I333" s="7" t="s">
        <v>2172</v>
      </c>
      <c r="J333" s="7" t="s">
        <v>392</v>
      </c>
      <c r="K333" s="7" t="s">
        <v>60</v>
      </c>
      <c r="L333" s="1" t="s">
        <v>1613</v>
      </c>
      <c r="M333" s="1" t="s">
        <v>3286</v>
      </c>
      <c r="N333" s="91" t="s">
        <v>3287</v>
      </c>
      <c r="O333" s="91">
        <v>2186</v>
      </c>
      <c r="P333" s="91" t="s">
        <v>61</v>
      </c>
      <c r="Q333" s="91">
        <v>49</v>
      </c>
      <c r="R333" s="30" t="s">
        <v>395</v>
      </c>
      <c r="S333" s="30">
        <v>1074133645</v>
      </c>
      <c r="T333" s="30">
        <v>1</v>
      </c>
      <c r="U333" s="249" t="s">
        <v>3288</v>
      </c>
      <c r="V333" s="7">
        <v>29</v>
      </c>
      <c r="W333" s="91" t="s">
        <v>62</v>
      </c>
      <c r="X333" s="174" t="s">
        <v>431</v>
      </c>
      <c r="Y333" s="7" t="s">
        <v>2078</v>
      </c>
      <c r="Z333" s="7">
        <v>8480091</v>
      </c>
      <c r="AA333" s="84" t="s">
        <v>153</v>
      </c>
      <c r="AB333" s="7" t="s">
        <v>422</v>
      </c>
      <c r="AC333" s="7" t="s">
        <v>399</v>
      </c>
      <c r="AD333" s="43" t="s">
        <v>1289</v>
      </c>
      <c r="AE333" s="42" t="s">
        <v>3289</v>
      </c>
      <c r="AF333" s="43">
        <v>45557</v>
      </c>
      <c r="AG333" s="1">
        <v>3</v>
      </c>
      <c r="AH333" s="193">
        <v>29750000</v>
      </c>
      <c r="AI333" s="193">
        <f t="shared" si="37"/>
        <v>8500000</v>
      </c>
      <c r="AJ333" s="193">
        <f t="shared" si="38"/>
        <v>283333.33333333331</v>
      </c>
      <c r="AK333" s="45">
        <v>45267</v>
      </c>
      <c r="AL333" s="45">
        <v>45271</v>
      </c>
      <c r="AM333" s="25">
        <v>45372</v>
      </c>
      <c r="AN333" s="180" t="s">
        <v>3068</v>
      </c>
      <c r="AO333" s="180" t="s">
        <v>3069</v>
      </c>
      <c r="AP333" s="46">
        <v>697</v>
      </c>
      <c r="AQ333" s="45">
        <v>45266</v>
      </c>
      <c r="AR333" s="212">
        <v>29750000</v>
      </c>
      <c r="AS333" s="46">
        <v>934</v>
      </c>
      <c r="AT333" s="45">
        <v>45271</v>
      </c>
      <c r="AU333" s="193">
        <v>29750000</v>
      </c>
      <c r="AV333" s="49">
        <v>1</v>
      </c>
      <c r="AW333" s="49">
        <v>52</v>
      </c>
      <c r="AX333" s="113">
        <v>45428</v>
      </c>
      <c r="AY333" s="50">
        <v>79958684</v>
      </c>
      <c r="AZ333" s="50" t="s">
        <v>3290</v>
      </c>
      <c r="BA333" s="56">
        <v>45372</v>
      </c>
      <c r="BB333" s="51">
        <v>1</v>
      </c>
      <c r="BC333" s="243">
        <v>14733333</v>
      </c>
      <c r="BD333" s="242">
        <v>45373</v>
      </c>
      <c r="BE333" s="51"/>
      <c r="BF333" s="51"/>
      <c r="BG333" s="51"/>
      <c r="BH333" s="51"/>
      <c r="BI333" s="51"/>
      <c r="BJ333" s="51"/>
      <c r="BK333" s="51"/>
      <c r="BL333" s="447">
        <v>44483333</v>
      </c>
      <c r="BM333" s="49"/>
      <c r="BN333" s="49"/>
      <c r="BO333" s="49"/>
      <c r="BP333" s="49"/>
      <c r="BQ333" s="52" t="s">
        <v>15</v>
      </c>
      <c r="BR333" s="52"/>
      <c r="BS333" s="50"/>
      <c r="BT333" s="50"/>
      <c r="BU333" s="326" t="s">
        <v>3291</v>
      </c>
      <c r="BV333" s="225">
        <v>20236520009963</v>
      </c>
      <c r="BW333" s="4"/>
      <c r="BX333" s="4"/>
      <c r="BY333" s="4"/>
      <c r="BZ333" s="4"/>
      <c r="CA333" s="4"/>
      <c r="CB333" s="4"/>
      <c r="CC333" s="4"/>
      <c r="CD333" s="1">
        <v>1</v>
      </c>
      <c r="CE333" s="1">
        <v>1</v>
      </c>
      <c r="CF333" s="6"/>
      <c r="CG333" s="6" t="s">
        <v>1804</v>
      </c>
      <c r="CH333" s="388">
        <v>45428</v>
      </c>
      <c r="CI333" s="277"/>
    </row>
    <row r="334" spans="1:87" ht="15" customHeight="1">
      <c r="A334" s="39">
        <v>332</v>
      </c>
      <c r="B334" s="189" t="s">
        <v>3292</v>
      </c>
      <c r="C334" s="2" t="s">
        <v>3293</v>
      </c>
      <c r="D334" s="1">
        <v>2023</v>
      </c>
      <c r="E334" s="1">
        <v>98152</v>
      </c>
      <c r="F334" s="1" t="s">
        <v>404</v>
      </c>
      <c r="G334" s="1" t="s">
        <v>3294</v>
      </c>
      <c r="H334" s="31" t="s">
        <v>3295</v>
      </c>
      <c r="I334" s="7" t="s">
        <v>2172</v>
      </c>
      <c r="J334" s="7" t="s">
        <v>392</v>
      </c>
      <c r="K334" s="7" t="s">
        <v>60</v>
      </c>
      <c r="L334" s="1" t="s">
        <v>3296</v>
      </c>
      <c r="M334" s="1" t="s">
        <v>3297</v>
      </c>
      <c r="N334" s="91" t="s">
        <v>543</v>
      </c>
      <c r="O334" s="91">
        <v>2198</v>
      </c>
      <c r="P334" s="91" t="s">
        <v>61</v>
      </c>
      <c r="Q334" s="91">
        <v>57</v>
      </c>
      <c r="R334" s="30" t="s">
        <v>395</v>
      </c>
      <c r="S334" s="30">
        <v>1013688711</v>
      </c>
      <c r="T334" s="30">
        <v>1</v>
      </c>
      <c r="U334" s="249" t="s">
        <v>3298</v>
      </c>
      <c r="V334" s="7">
        <v>24</v>
      </c>
      <c r="W334" s="91" t="s">
        <v>62</v>
      </c>
      <c r="X334" s="174" t="s">
        <v>396</v>
      </c>
      <c r="Y334" s="7" t="s">
        <v>3299</v>
      </c>
      <c r="Z334" s="7">
        <v>3124756093</v>
      </c>
      <c r="AA334" s="84" t="s">
        <v>3300</v>
      </c>
      <c r="AB334" s="7" t="s">
        <v>411</v>
      </c>
      <c r="AC334" s="7" t="s">
        <v>412</v>
      </c>
      <c r="AD334" s="43" t="s">
        <v>1289</v>
      </c>
      <c r="AE334" s="42" t="s">
        <v>3301</v>
      </c>
      <c r="AF334" s="43">
        <v>45636</v>
      </c>
      <c r="AG334" s="1">
        <v>1</v>
      </c>
      <c r="AH334" s="193">
        <v>22750000</v>
      </c>
      <c r="AI334" s="193">
        <f t="shared" si="37"/>
        <v>6500000</v>
      </c>
      <c r="AJ334" s="193">
        <f t="shared" si="38"/>
        <v>216666.66666666666</v>
      </c>
      <c r="AK334" s="45">
        <v>45274</v>
      </c>
      <c r="AL334" s="45">
        <v>45275</v>
      </c>
      <c r="AM334" s="25">
        <v>45381</v>
      </c>
      <c r="AN334" s="180" t="s">
        <v>3068</v>
      </c>
      <c r="AO334" s="180" t="s">
        <v>3069</v>
      </c>
      <c r="AP334" s="46">
        <v>618</v>
      </c>
      <c r="AQ334" s="45">
        <v>45247</v>
      </c>
      <c r="AR334" s="212" t="s">
        <v>3302</v>
      </c>
      <c r="AS334" s="46">
        <v>956</v>
      </c>
      <c r="AT334" s="45">
        <v>45275</v>
      </c>
      <c r="AU334" s="193">
        <v>22750000</v>
      </c>
      <c r="AV334" s="49">
        <v>1</v>
      </c>
      <c r="AW334" s="49">
        <v>52</v>
      </c>
      <c r="AX334" s="113">
        <v>45434</v>
      </c>
      <c r="AY334" s="50"/>
      <c r="AZ334" s="50"/>
      <c r="BA334" s="50"/>
      <c r="BB334" s="51">
        <v>1</v>
      </c>
      <c r="BC334" s="243">
        <v>11266667</v>
      </c>
      <c r="BD334" s="242">
        <v>45377</v>
      </c>
      <c r="BE334" s="51"/>
      <c r="BF334" s="51"/>
      <c r="BG334" s="51"/>
      <c r="BH334" s="51"/>
      <c r="BI334" s="51"/>
      <c r="BJ334" s="51"/>
      <c r="BK334" s="51"/>
      <c r="BL334" s="447">
        <v>34016667</v>
      </c>
      <c r="BM334" s="49"/>
      <c r="BN334" s="49"/>
      <c r="BO334" s="49"/>
      <c r="BP334" s="49"/>
      <c r="BQ334" s="52" t="s">
        <v>15</v>
      </c>
      <c r="BR334" s="52"/>
      <c r="BS334" s="50"/>
      <c r="BT334" s="50"/>
      <c r="BU334" s="2" t="s">
        <v>1921</v>
      </c>
      <c r="BV334" s="225">
        <v>20236520010063</v>
      </c>
      <c r="BW334" s="4"/>
      <c r="BX334" s="4"/>
      <c r="BY334" s="4"/>
      <c r="BZ334" s="4"/>
      <c r="CA334" s="4"/>
      <c r="CB334" s="4"/>
      <c r="CC334" s="4"/>
      <c r="CD334" s="1">
        <v>1</v>
      </c>
      <c r="CE334" s="1">
        <v>1</v>
      </c>
      <c r="CF334" s="6"/>
      <c r="CG334" s="6" t="s">
        <v>1804</v>
      </c>
      <c r="CH334" s="388" t="s">
        <v>3303</v>
      </c>
      <c r="CI334" s="277"/>
    </row>
    <row r="335" spans="1:87" ht="15" customHeight="1">
      <c r="A335" s="39">
        <v>333</v>
      </c>
      <c r="B335" s="189" t="s">
        <v>3156</v>
      </c>
      <c r="C335" s="2" t="s">
        <v>3304</v>
      </c>
      <c r="D335" s="1">
        <v>2023</v>
      </c>
      <c r="E335" s="1">
        <v>98265</v>
      </c>
      <c r="F335" s="1" t="s">
        <v>404</v>
      </c>
      <c r="G335" s="1" t="s">
        <v>3305</v>
      </c>
      <c r="H335" s="313" t="s">
        <v>3306</v>
      </c>
      <c r="I335" s="7" t="s">
        <v>2172</v>
      </c>
      <c r="J335" s="7" t="s">
        <v>392</v>
      </c>
      <c r="K335" s="7" t="s">
        <v>60</v>
      </c>
      <c r="L335" s="1" t="s">
        <v>1613</v>
      </c>
      <c r="M335" s="1" t="s">
        <v>3307</v>
      </c>
      <c r="N335" s="91" t="s">
        <v>543</v>
      </c>
      <c r="O335" s="91">
        <v>2198</v>
      </c>
      <c r="P335" s="91" t="s">
        <v>61</v>
      </c>
      <c r="Q335" s="91">
        <v>57</v>
      </c>
      <c r="R335" s="30" t="s">
        <v>395</v>
      </c>
      <c r="S335" s="294">
        <v>1013689915</v>
      </c>
      <c r="T335" s="30">
        <v>1</v>
      </c>
      <c r="U335" s="249" t="s">
        <v>3308</v>
      </c>
      <c r="V335" s="7">
        <v>24</v>
      </c>
      <c r="W335" s="91" t="s">
        <v>62</v>
      </c>
      <c r="X335" s="174" t="s">
        <v>431</v>
      </c>
      <c r="Y335" s="7" t="s">
        <v>3309</v>
      </c>
      <c r="Z335" s="7">
        <v>3125370784</v>
      </c>
      <c r="AA335" s="84" t="s">
        <v>3310</v>
      </c>
      <c r="AB335" s="7" t="s">
        <v>411</v>
      </c>
      <c r="AC335" s="7" t="s">
        <v>399</v>
      </c>
      <c r="AD335" s="43" t="s">
        <v>3311</v>
      </c>
      <c r="AE335" s="42">
        <v>1744101212910</v>
      </c>
      <c r="AF335" s="43">
        <v>45575</v>
      </c>
      <c r="AG335" s="1">
        <v>1</v>
      </c>
      <c r="AH335" s="193">
        <v>15802500</v>
      </c>
      <c r="AI335" s="193">
        <f t="shared" si="37"/>
        <v>4515000</v>
      </c>
      <c r="AJ335" s="193">
        <f t="shared" si="38"/>
        <v>150500</v>
      </c>
      <c r="AK335" s="45">
        <v>45279</v>
      </c>
      <c r="AL335" s="45">
        <v>45282</v>
      </c>
      <c r="AM335" s="25">
        <v>45387</v>
      </c>
      <c r="AN335" s="180" t="s">
        <v>3068</v>
      </c>
      <c r="AO335" s="180" t="s">
        <v>3069</v>
      </c>
      <c r="AP335" s="46">
        <v>670</v>
      </c>
      <c r="AQ335" s="45">
        <v>45260</v>
      </c>
      <c r="AR335" s="212">
        <v>79012500</v>
      </c>
      <c r="AS335" s="46">
        <v>975</v>
      </c>
      <c r="AT335" s="45">
        <v>45281</v>
      </c>
      <c r="AU335" s="193">
        <v>15802500</v>
      </c>
      <c r="AV335" s="49">
        <v>1</v>
      </c>
      <c r="AW335" s="49">
        <v>52</v>
      </c>
      <c r="AX335" s="113">
        <v>45439</v>
      </c>
      <c r="AY335" s="50"/>
      <c r="AZ335" s="50"/>
      <c r="BA335" s="50"/>
      <c r="BB335" s="51">
        <v>1</v>
      </c>
      <c r="BC335" s="51">
        <v>7826000</v>
      </c>
      <c r="BD335" s="242">
        <v>45378</v>
      </c>
      <c r="BE335" s="51"/>
      <c r="BF335" s="51"/>
      <c r="BG335" s="51"/>
      <c r="BH335" s="51"/>
      <c r="BI335" s="51"/>
      <c r="BJ335" s="51"/>
      <c r="BK335" s="51"/>
      <c r="BL335" s="447">
        <v>23628500</v>
      </c>
      <c r="BM335" s="49"/>
      <c r="BN335" s="49"/>
      <c r="BO335" s="49"/>
      <c r="BP335" s="49"/>
      <c r="BQ335" s="52" t="s">
        <v>15</v>
      </c>
      <c r="BR335" s="52" t="s">
        <v>15</v>
      </c>
      <c r="BS335" s="50"/>
      <c r="BT335" s="50"/>
      <c r="BU335" s="1" t="s">
        <v>3312</v>
      </c>
      <c r="BV335" s="46" t="s">
        <v>3313</v>
      </c>
      <c r="BW335" s="4"/>
      <c r="BX335" s="4"/>
      <c r="BY335" s="4"/>
      <c r="BZ335" s="4"/>
      <c r="CA335" s="4"/>
      <c r="CB335" s="4"/>
      <c r="CC335" s="4"/>
      <c r="CD335" s="1">
        <v>1</v>
      </c>
      <c r="CE335" s="1">
        <v>1</v>
      </c>
      <c r="CF335" s="6" t="s">
        <v>1804</v>
      </c>
      <c r="CG335" s="6" t="s">
        <v>1804</v>
      </c>
      <c r="CH335" s="85">
        <v>45387</v>
      </c>
      <c r="CI335" s="277"/>
    </row>
    <row r="336" spans="1:87" ht="15" customHeight="1">
      <c r="A336" s="39">
        <v>334</v>
      </c>
      <c r="B336" s="189" t="s">
        <v>3292</v>
      </c>
      <c r="C336" s="2" t="s">
        <v>3314</v>
      </c>
      <c r="D336" s="1">
        <v>2023</v>
      </c>
      <c r="E336" s="1">
        <v>98265</v>
      </c>
      <c r="F336" s="1" t="s">
        <v>404</v>
      </c>
      <c r="G336" s="1" t="s">
        <v>3315</v>
      </c>
      <c r="H336" s="31" t="s">
        <v>3316</v>
      </c>
      <c r="I336" s="7" t="s">
        <v>2172</v>
      </c>
      <c r="J336" s="7" t="s">
        <v>392</v>
      </c>
      <c r="K336" s="7" t="s">
        <v>60</v>
      </c>
      <c r="L336" s="1" t="s">
        <v>3296</v>
      </c>
      <c r="M336" s="1" t="s">
        <v>3317</v>
      </c>
      <c r="N336" s="91" t="s">
        <v>543</v>
      </c>
      <c r="O336" s="91">
        <v>2198</v>
      </c>
      <c r="P336" s="91" t="s">
        <v>61</v>
      </c>
      <c r="Q336" s="91">
        <v>57</v>
      </c>
      <c r="R336" s="30" t="s">
        <v>395</v>
      </c>
      <c r="S336" s="30">
        <v>1013631891</v>
      </c>
      <c r="T336" s="30">
        <v>1</v>
      </c>
      <c r="U336" s="249" t="s">
        <v>3318</v>
      </c>
      <c r="V336" s="7">
        <v>31</v>
      </c>
      <c r="W336" s="91" t="s">
        <v>62</v>
      </c>
      <c r="X336" s="174" t="s">
        <v>396</v>
      </c>
      <c r="Y336" s="7" t="s">
        <v>3319</v>
      </c>
      <c r="Z336" s="7">
        <v>3213033343</v>
      </c>
      <c r="AA336" s="84" t="s">
        <v>3320</v>
      </c>
      <c r="AB336" s="7" t="s">
        <v>714</v>
      </c>
      <c r="AC336" s="7" t="s">
        <v>412</v>
      </c>
      <c r="AD336" s="43" t="s">
        <v>3321</v>
      </c>
      <c r="AE336" s="42" t="s">
        <v>3322</v>
      </c>
      <c r="AF336" s="43">
        <v>45565</v>
      </c>
      <c r="AG336" s="1">
        <v>1</v>
      </c>
      <c r="AH336" s="193">
        <v>15802500</v>
      </c>
      <c r="AI336" s="193">
        <f t="shared" si="37"/>
        <v>4515000</v>
      </c>
      <c r="AJ336" s="193">
        <f t="shared" si="38"/>
        <v>150500</v>
      </c>
      <c r="AK336" s="45">
        <v>45242</v>
      </c>
      <c r="AL336" s="45">
        <v>45274</v>
      </c>
      <c r="AM336" s="25">
        <v>45377</v>
      </c>
      <c r="AN336" s="180" t="s">
        <v>3068</v>
      </c>
      <c r="AO336" s="180" t="s">
        <v>3069</v>
      </c>
      <c r="AP336" s="46">
        <v>670</v>
      </c>
      <c r="AQ336" s="45">
        <v>45260</v>
      </c>
      <c r="AR336" s="212">
        <v>79012500</v>
      </c>
      <c r="AS336" s="46">
        <v>936</v>
      </c>
      <c r="AT336" s="45">
        <v>45272</v>
      </c>
      <c r="AU336" s="193">
        <v>15802500</v>
      </c>
      <c r="AV336" s="49">
        <v>1</v>
      </c>
      <c r="AW336" s="49">
        <v>52</v>
      </c>
      <c r="AX336" s="113">
        <v>45432</v>
      </c>
      <c r="AY336" s="50"/>
      <c r="AZ336" s="50"/>
      <c r="BA336" s="50"/>
      <c r="BB336" s="51">
        <v>1</v>
      </c>
      <c r="BC336" s="243">
        <v>7826000</v>
      </c>
      <c r="BD336" s="242">
        <v>45377</v>
      </c>
      <c r="BE336" s="51"/>
      <c r="BF336" s="51"/>
      <c r="BG336" s="51"/>
      <c r="BH336" s="51"/>
      <c r="BI336" s="51"/>
      <c r="BJ336" s="51"/>
      <c r="BK336" s="51"/>
      <c r="BL336" s="447">
        <v>23628500</v>
      </c>
      <c r="BM336" s="49"/>
      <c r="BN336" s="49"/>
      <c r="BO336" s="49"/>
      <c r="BP336" s="49"/>
      <c r="BQ336" s="52" t="s">
        <v>15</v>
      </c>
      <c r="BR336" s="52"/>
      <c r="BS336" s="50"/>
      <c r="BT336" s="50"/>
      <c r="BU336" s="2" t="s">
        <v>3323</v>
      </c>
      <c r="BV336" s="225" t="s">
        <v>3324</v>
      </c>
      <c r="BW336" s="4"/>
      <c r="BX336" s="4"/>
      <c r="BY336" s="4"/>
      <c r="BZ336" s="4"/>
      <c r="CA336" s="4"/>
      <c r="CB336" s="4"/>
      <c r="CC336" s="4"/>
      <c r="CD336" s="1">
        <v>1</v>
      </c>
      <c r="CE336" s="1">
        <v>1</v>
      </c>
      <c r="CF336" s="6"/>
      <c r="CG336" s="6" t="s">
        <v>1804</v>
      </c>
      <c r="CH336" s="85">
        <v>45432</v>
      </c>
      <c r="CI336" s="277"/>
    </row>
    <row r="337" spans="1:87" ht="15" customHeight="1">
      <c r="A337" s="39">
        <v>335</v>
      </c>
      <c r="B337" s="189" t="s">
        <v>2271</v>
      </c>
      <c r="C337" s="2" t="s">
        <v>3325</v>
      </c>
      <c r="D337" s="1">
        <v>2023</v>
      </c>
      <c r="E337" s="1">
        <v>98265</v>
      </c>
      <c r="F337" s="1" t="s">
        <v>404</v>
      </c>
      <c r="G337" s="1" t="s">
        <v>3326</v>
      </c>
      <c r="H337" s="31" t="s">
        <v>3327</v>
      </c>
      <c r="I337" s="7" t="s">
        <v>2172</v>
      </c>
      <c r="J337" s="7" t="s">
        <v>392</v>
      </c>
      <c r="K337" s="7" t="s">
        <v>60</v>
      </c>
      <c r="L337" s="1" t="s">
        <v>3296</v>
      </c>
      <c r="M337" s="1" t="s">
        <v>3328</v>
      </c>
      <c r="N337" s="91" t="s">
        <v>543</v>
      </c>
      <c r="O337" s="91">
        <v>2198</v>
      </c>
      <c r="P337" s="91" t="s">
        <v>61</v>
      </c>
      <c r="Q337" s="91">
        <v>57</v>
      </c>
      <c r="R337" s="30" t="s">
        <v>395</v>
      </c>
      <c r="S337" s="30">
        <v>9293489</v>
      </c>
      <c r="T337" s="30">
        <v>7</v>
      </c>
      <c r="U337" s="249" t="s">
        <v>3329</v>
      </c>
      <c r="V337" s="7">
        <v>45</v>
      </c>
      <c r="W337" s="91" t="s">
        <v>62</v>
      </c>
      <c r="X337" s="174" t="s">
        <v>431</v>
      </c>
      <c r="Y337" s="7" t="s">
        <v>3330</v>
      </c>
      <c r="Z337" s="7">
        <v>3045603950</v>
      </c>
      <c r="AA337" s="84" t="s">
        <v>3331</v>
      </c>
      <c r="AB337" s="7" t="s">
        <v>411</v>
      </c>
      <c r="AC337" s="7" t="s">
        <v>433</v>
      </c>
      <c r="AD337" s="43" t="s">
        <v>3332</v>
      </c>
      <c r="AE337" s="42" t="s">
        <v>3333</v>
      </c>
      <c r="AF337" s="43">
        <v>45571</v>
      </c>
      <c r="AG337" s="1">
        <v>1</v>
      </c>
      <c r="AH337" s="193">
        <v>15802500</v>
      </c>
      <c r="AI337" s="193">
        <f t="shared" si="37"/>
        <v>4515000</v>
      </c>
      <c r="AJ337" s="193">
        <f t="shared" si="38"/>
        <v>150500</v>
      </c>
      <c r="AK337" s="45">
        <v>45242</v>
      </c>
      <c r="AL337" s="45">
        <v>45273</v>
      </c>
      <c r="AM337" s="25">
        <v>45377</v>
      </c>
      <c r="AN337" s="180" t="s">
        <v>3068</v>
      </c>
      <c r="AO337" s="180" t="s">
        <v>3069</v>
      </c>
      <c r="AP337" s="46">
        <v>670</v>
      </c>
      <c r="AQ337" s="45">
        <v>45260</v>
      </c>
      <c r="AR337" s="212">
        <v>79012500</v>
      </c>
      <c r="AS337" s="46">
        <v>937</v>
      </c>
      <c r="AT337" s="45">
        <v>45272</v>
      </c>
      <c r="AU337" s="193">
        <v>15802500</v>
      </c>
      <c r="AV337" s="49">
        <v>1</v>
      </c>
      <c r="AW337" s="49">
        <v>52</v>
      </c>
      <c r="AX337" s="113">
        <v>45424</v>
      </c>
      <c r="AY337" s="50">
        <v>80777763</v>
      </c>
      <c r="AZ337" s="50" t="s">
        <v>3334</v>
      </c>
      <c r="BA337" s="56">
        <v>45383</v>
      </c>
      <c r="BB337" s="51">
        <v>1</v>
      </c>
      <c r="BC337" s="243">
        <v>6772500</v>
      </c>
      <c r="BD337" s="242">
        <v>45377</v>
      </c>
      <c r="BE337" s="51"/>
      <c r="BF337" s="51"/>
      <c r="BG337" s="51"/>
      <c r="BH337" s="51"/>
      <c r="BI337" s="51"/>
      <c r="BJ337" s="51"/>
      <c r="BK337" s="51"/>
      <c r="BL337" s="447">
        <v>22575000</v>
      </c>
      <c r="BM337" s="49"/>
      <c r="BN337" s="49"/>
      <c r="BO337" s="49"/>
      <c r="BP337" s="49"/>
      <c r="BQ337" s="52" t="s">
        <v>15</v>
      </c>
      <c r="BR337" s="52"/>
      <c r="BS337" s="50"/>
      <c r="BT337" s="50"/>
      <c r="BU337" s="2" t="s">
        <v>3335</v>
      </c>
      <c r="BV337" s="225" t="s">
        <v>3336</v>
      </c>
      <c r="BW337" s="4"/>
      <c r="BX337" s="4"/>
      <c r="BY337" s="4"/>
      <c r="BZ337" s="4"/>
      <c r="CA337" s="4"/>
      <c r="CB337" s="4"/>
      <c r="CC337" s="4"/>
      <c r="CD337" s="1">
        <v>1</v>
      </c>
      <c r="CE337" s="1">
        <v>1</v>
      </c>
      <c r="CF337" s="6"/>
      <c r="CG337" s="6" t="s">
        <v>1804</v>
      </c>
      <c r="CH337" s="85">
        <v>45431</v>
      </c>
      <c r="CI337" s="277"/>
    </row>
    <row r="338" spans="1:87" ht="15" customHeight="1">
      <c r="A338" s="39">
        <v>336</v>
      </c>
      <c r="B338" s="189" t="s">
        <v>3255</v>
      </c>
      <c r="C338" s="2" t="s">
        <v>3337</v>
      </c>
      <c r="D338" s="1">
        <v>2023</v>
      </c>
      <c r="E338" s="1">
        <v>98891</v>
      </c>
      <c r="F338" s="1" t="s">
        <v>404</v>
      </c>
      <c r="G338" s="1" t="s">
        <v>3338</v>
      </c>
      <c r="H338" s="31" t="s">
        <v>3339</v>
      </c>
      <c r="I338" s="7" t="s">
        <v>243</v>
      </c>
      <c r="J338" s="7" t="s">
        <v>243</v>
      </c>
      <c r="K338" s="7" t="s">
        <v>243</v>
      </c>
      <c r="L338" s="1" t="s">
        <v>325</v>
      </c>
      <c r="M338" s="1" t="s">
        <v>3340</v>
      </c>
      <c r="N338" s="91" t="s">
        <v>2356</v>
      </c>
      <c r="O338" s="91">
        <v>2201</v>
      </c>
      <c r="P338" s="91" t="s">
        <v>61</v>
      </c>
      <c r="Q338" s="91">
        <v>21</v>
      </c>
      <c r="R338" s="30" t="s">
        <v>1390</v>
      </c>
      <c r="S338" s="30">
        <v>830133329</v>
      </c>
      <c r="T338" s="30">
        <v>1</v>
      </c>
      <c r="U338" s="345" t="s">
        <v>3341</v>
      </c>
      <c r="V338" s="7" t="s">
        <v>325</v>
      </c>
      <c r="W338" s="91" t="s">
        <v>1392</v>
      </c>
      <c r="X338" s="7" t="s">
        <v>325</v>
      </c>
      <c r="Y338" s="7" t="s">
        <v>3342</v>
      </c>
      <c r="Z338" s="7">
        <v>3115639194</v>
      </c>
      <c r="AA338" s="84" t="s">
        <v>3343</v>
      </c>
      <c r="AB338" s="7" t="s">
        <v>325</v>
      </c>
      <c r="AC338" s="7" t="s">
        <v>325</v>
      </c>
      <c r="AD338" s="43" t="s">
        <v>3344</v>
      </c>
      <c r="AE338" s="42" t="s">
        <v>3345</v>
      </c>
      <c r="AF338" s="43">
        <v>46386</v>
      </c>
      <c r="AG338" s="1" t="s">
        <v>325</v>
      </c>
      <c r="AH338" s="193">
        <v>198867600</v>
      </c>
      <c r="AI338" s="193">
        <f t="shared" si="37"/>
        <v>397735200</v>
      </c>
      <c r="AJ338" s="193">
        <f t="shared" si="38"/>
        <v>13257840</v>
      </c>
      <c r="AK338" s="45">
        <v>45273</v>
      </c>
      <c r="AL338" s="25">
        <v>45275</v>
      </c>
      <c r="AM338" s="25">
        <v>45289</v>
      </c>
      <c r="AN338" s="180"/>
      <c r="AO338" s="180" t="s">
        <v>3346</v>
      </c>
      <c r="AP338" s="46">
        <v>651</v>
      </c>
      <c r="AQ338" s="45">
        <v>45257</v>
      </c>
      <c r="AR338" s="212">
        <v>198867600</v>
      </c>
      <c r="AS338" s="225">
        <v>954</v>
      </c>
      <c r="AT338" s="25">
        <v>45274</v>
      </c>
      <c r="AU338" s="212">
        <v>198867600</v>
      </c>
      <c r="AV338" s="49"/>
      <c r="AW338" s="49"/>
      <c r="AX338" s="49"/>
      <c r="AY338" s="50"/>
      <c r="AZ338" s="50"/>
      <c r="BA338" s="50"/>
      <c r="BB338" s="51"/>
      <c r="BC338" s="51"/>
      <c r="BD338" s="51"/>
      <c r="BE338" s="51"/>
      <c r="BF338" s="51"/>
      <c r="BG338" s="51"/>
      <c r="BH338" s="51"/>
      <c r="BI338" s="51"/>
      <c r="BJ338" s="51"/>
      <c r="BK338" s="51"/>
      <c r="BL338" s="447">
        <v>198867600</v>
      </c>
      <c r="BM338" s="49"/>
      <c r="BN338" s="49"/>
      <c r="BO338" s="49"/>
      <c r="BP338" s="49"/>
      <c r="BQ338" s="52" t="s">
        <v>15</v>
      </c>
      <c r="BR338" s="52" t="s">
        <v>15</v>
      </c>
      <c r="BS338" s="50"/>
      <c r="BT338" s="50"/>
      <c r="BU338" s="1" t="s">
        <v>3347</v>
      </c>
      <c r="BV338" s="46">
        <v>20236520010393</v>
      </c>
      <c r="BW338" s="4"/>
      <c r="BX338" s="4"/>
      <c r="BY338" s="4"/>
      <c r="BZ338" s="4"/>
      <c r="CA338" s="4"/>
      <c r="CB338" s="4"/>
      <c r="CC338" s="4"/>
      <c r="CD338" s="1">
        <v>1</v>
      </c>
      <c r="CE338" s="1">
        <v>1</v>
      </c>
      <c r="CF338" s="6" t="s">
        <v>1804</v>
      </c>
      <c r="CG338" s="6" t="s">
        <v>23</v>
      </c>
      <c r="CH338" s="85">
        <v>45655</v>
      </c>
      <c r="CI338" s="277"/>
    </row>
    <row r="339" spans="1:87" ht="15" customHeight="1">
      <c r="A339" s="39">
        <v>337</v>
      </c>
      <c r="B339" s="189" t="s">
        <v>3348</v>
      </c>
      <c r="C339" s="2" t="s">
        <v>3349</v>
      </c>
      <c r="D339" s="1">
        <v>2023</v>
      </c>
      <c r="E339" s="1">
        <v>98152</v>
      </c>
      <c r="F339" s="1" t="s">
        <v>404</v>
      </c>
      <c r="G339" s="1" t="s">
        <v>3350</v>
      </c>
      <c r="H339" s="31" t="s">
        <v>3351</v>
      </c>
      <c r="I339" s="7" t="s">
        <v>2172</v>
      </c>
      <c r="J339" s="7" t="s">
        <v>392</v>
      </c>
      <c r="K339" s="7" t="s">
        <v>60</v>
      </c>
      <c r="L339" s="1" t="s">
        <v>3296</v>
      </c>
      <c r="M339" s="1" t="s">
        <v>3101</v>
      </c>
      <c r="N339" s="91" t="s">
        <v>543</v>
      </c>
      <c r="O339" s="91">
        <v>2198</v>
      </c>
      <c r="P339" s="91" t="s">
        <v>61</v>
      </c>
      <c r="Q339" s="91">
        <v>57</v>
      </c>
      <c r="R339" s="30" t="s">
        <v>395</v>
      </c>
      <c r="S339" s="30">
        <v>1071302968</v>
      </c>
      <c r="T339" s="30">
        <v>1</v>
      </c>
      <c r="U339" s="249" t="s">
        <v>3352</v>
      </c>
      <c r="V339" s="7">
        <v>32</v>
      </c>
      <c r="W339" s="91" t="s">
        <v>62</v>
      </c>
      <c r="X339" s="174" t="s">
        <v>396</v>
      </c>
      <c r="Y339" s="7" t="s">
        <v>3353</v>
      </c>
      <c r="Z339" s="7">
        <v>6691063</v>
      </c>
      <c r="AA339" s="84" t="s">
        <v>3354</v>
      </c>
      <c r="AB339" s="7" t="s">
        <v>398</v>
      </c>
      <c r="AC339" s="7" t="s">
        <v>433</v>
      </c>
      <c r="AD339" s="43" t="s">
        <v>1289</v>
      </c>
      <c r="AE339" s="42" t="s">
        <v>3355</v>
      </c>
      <c r="AF339" s="43">
        <v>45575</v>
      </c>
      <c r="AG339" s="1">
        <v>1</v>
      </c>
      <c r="AH339" s="193">
        <v>22750000</v>
      </c>
      <c r="AI339" s="193">
        <f t="shared" si="37"/>
        <v>6500000</v>
      </c>
      <c r="AJ339" s="193">
        <f t="shared" si="38"/>
        <v>216666.66666666666</v>
      </c>
      <c r="AK339" s="45">
        <v>45274</v>
      </c>
      <c r="AL339" s="25">
        <v>45275</v>
      </c>
      <c r="AM339" s="25">
        <v>45381</v>
      </c>
      <c r="AN339" s="180" t="s">
        <v>3068</v>
      </c>
      <c r="AO339" s="180" t="s">
        <v>3069</v>
      </c>
      <c r="AP339" s="46">
        <v>618</v>
      </c>
      <c r="AQ339" s="45">
        <v>45247</v>
      </c>
      <c r="AR339" s="212">
        <v>182000000</v>
      </c>
      <c r="AS339" s="225">
        <v>957</v>
      </c>
      <c r="AT339" s="25">
        <v>45275</v>
      </c>
      <c r="AU339" s="212">
        <v>22750000</v>
      </c>
      <c r="AV339" s="49">
        <v>1</v>
      </c>
      <c r="AW339" s="49">
        <v>52</v>
      </c>
      <c r="AX339" s="113">
        <v>45433</v>
      </c>
      <c r="AY339" s="50">
        <v>1014213880</v>
      </c>
      <c r="AZ339" s="50" t="s">
        <v>3356</v>
      </c>
      <c r="BA339" s="56">
        <v>45383</v>
      </c>
      <c r="BB339" s="51">
        <v>1</v>
      </c>
      <c r="BC339" s="243">
        <v>11266667</v>
      </c>
      <c r="BD339" s="242">
        <v>45377</v>
      </c>
      <c r="BE339" s="51"/>
      <c r="BF339" s="51"/>
      <c r="BG339" s="51"/>
      <c r="BH339" s="51"/>
      <c r="BI339" s="51"/>
      <c r="BJ339" s="51"/>
      <c r="BK339" s="51"/>
      <c r="BL339" s="447">
        <v>34016667</v>
      </c>
      <c r="BM339" s="49"/>
      <c r="BN339" s="49"/>
      <c r="BO339" s="49"/>
      <c r="BP339" s="49"/>
      <c r="BQ339" s="52" t="s">
        <v>15</v>
      </c>
      <c r="BR339" s="52" t="s">
        <v>15</v>
      </c>
      <c r="BS339" s="50"/>
      <c r="BT339" s="50"/>
      <c r="BU339" s="2" t="s">
        <v>1921</v>
      </c>
      <c r="BV339" s="225" t="s">
        <v>3357</v>
      </c>
      <c r="BW339" s="4"/>
      <c r="BX339" s="4"/>
      <c r="BY339" s="4"/>
      <c r="BZ339" s="4"/>
      <c r="CA339" s="4"/>
      <c r="CB339" s="4"/>
      <c r="CC339" s="4"/>
      <c r="CD339" s="1">
        <v>1</v>
      </c>
      <c r="CE339" s="1">
        <v>1</v>
      </c>
      <c r="CF339" s="6" t="s">
        <v>1804</v>
      </c>
      <c r="CG339" s="6" t="s">
        <v>1804</v>
      </c>
      <c r="CH339" s="85">
        <v>45433</v>
      </c>
      <c r="CI339" s="277"/>
    </row>
    <row r="340" spans="1:87" ht="15" customHeight="1">
      <c r="A340" s="39">
        <v>338</v>
      </c>
      <c r="B340" s="189" t="s">
        <v>3292</v>
      </c>
      <c r="C340" s="2" t="s">
        <v>3358</v>
      </c>
      <c r="D340" s="1">
        <v>2023</v>
      </c>
      <c r="E340" s="1">
        <v>98265</v>
      </c>
      <c r="F340" s="1" t="s">
        <v>404</v>
      </c>
      <c r="G340" s="1" t="s">
        <v>3359</v>
      </c>
      <c r="H340" s="31" t="s">
        <v>3360</v>
      </c>
      <c r="I340" s="7" t="s">
        <v>2172</v>
      </c>
      <c r="J340" s="7" t="s">
        <v>392</v>
      </c>
      <c r="K340" s="7" t="s">
        <v>60</v>
      </c>
      <c r="L340" s="1" t="s">
        <v>1613</v>
      </c>
      <c r="M340" s="1" t="s">
        <v>3317</v>
      </c>
      <c r="N340" s="91" t="s">
        <v>543</v>
      </c>
      <c r="O340" s="91">
        <v>2198</v>
      </c>
      <c r="P340" s="91" t="s">
        <v>61</v>
      </c>
      <c r="Q340" s="91">
        <v>57</v>
      </c>
      <c r="R340" s="30" t="s">
        <v>395</v>
      </c>
      <c r="S340" s="30">
        <v>52809435</v>
      </c>
      <c r="T340" s="30">
        <v>3</v>
      </c>
      <c r="U340" s="249" t="s">
        <v>3361</v>
      </c>
      <c r="V340" s="7">
        <v>43</v>
      </c>
      <c r="W340" s="91" t="s">
        <v>62</v>
      </c>
      <c r="X340" s="174" t="s">
        <v>396</v>
      </c>
      <c r="Y340" s="7" t="s">
        <v>3362</v>
      </c>
      <c r="Z340" s="7">
        <v>6014247396</v>
      </c>
      <c r="AA340" s="84" t="s">
        <v>3363</v>
      </c>
      <c r="AB340" s="7" t="s">
        <v>1469</v>
      </c>
      <c r="AC340" s="7" t="s">
        <v>433</v>
      </c>
      <c r="AD340" s="43" t="s">
        <v>3332</v>
      </c>
      <c r="AE340" s="42" t="s">
        <v>3364</v>
      </c>
      <c r="AF340" s="43">
        <v>45568</v>
      </c>
      <c r="AG340" s="1">
        <v>1</v>
      </c>
      <c r="AH340" s="193">
        <v>15802500</v>
      </c>
      <c r="AI340" s="193">
        <f t="shared" si="37"/>
        <v>4515000</v>
      </c>
      <c r="AJ340" s="193">
        <f t="shared" si="38"/>
        <v>150500</v>
      </c>
      <c r="AK340" s="45">
        <v>45275</v>
      </c>
      <c r="AL340" s="45">
        <v>45275</v>
      </c>
      <c r="AM340" s="25">
        <v>45383</v>
      </c>
      <c r="AN340" s="180" t="s">
        <v>3068</v>
      </c>
      <c r="AO340" s="180" t="s">
        <v>3069</v>
      </c>
      <c r="AP340" s="46">
        <v>670</v>
      </c>
      <c r="AQ340" s="45">
        <v>45260</v>
      </c>
      <c r="AR340" s="212">
        <v>79012500</v>
      </c>
      <c r="AS340" s="46">
        <v>966</v>
      </c>
      <c r="AT340" s="45">
        <v>45279</v>
      </c>
      <c r="AU340" s="193">
        <v>15802500</v>
      </c>
      <c r="AV340" s="49">
        <v>1</v>
      </c>
      <c r="AW340" s="49">
        <v>52</v>
      </c>
      <c r="AX340" s="113">
        <v>45571</v>
      </c>
      <c r="AY340" s="50"/>
      <c r="AZ340" s="50"/>
      <c r="BA340" s="50"/>
      <c r="BB340" s="51">
        <v>1</v>
      </c>
      <c r="BC340" s="243">
        <v>7826000</v>
      </c>
      <c r="BD340" s="242">
        <v>45397</v>
      </c>
      <c r="BE340" s="51"/>
      <c r="BF340" s="51"/>
      <c r="BG340" s="51"/>
      <c r="BH340" s="51"/>
      <c r="BI340" s="51"/>
      <c r="BJ340" s="51"/>
      <c r="BK340" s="51"/>
      <c r="BL340" s="447">
        <v>23628500</v>
      </c>
      <c r="BM340" s="49">
        <v>1</v>
      </c>
      <c r="BN340" s="113">
        <v>45296</v>
      </c>
      <c r="BO340" s="49" t="s">
        <v>3365</v>
      </c>
      <c r="BP340" s="49" t="s">
        <v>3366</v>
      </c>
      <c r="BQ340" s="52" t="s">
        <v>15</v>
      </c>
      <c r="BR340" s="52"/>
      <c r="BS340" s="50"/>
      <c r="BT340" s="50"/>
      <c r="BU340" s="2" t="s">
        <v>3367</v>
      </c>
      <c r="BV340" s="225" t="s">
        <v>3368</v>
      </c>
      <c r="BW340" s="4"/>
      <c r="BX340" s="4"/>
      <c r="BY340" s="4"/>
      <c r="BZ340" s="4"/>
      <c r="CA340" s="4"/>
      <c r="CB340" s="4"/>
      <c r="CC340" s="4"/>
      <c r="CD340" s="1">
        <v>1</v>
      </c>
      <c r="CE340" s="1">
        <v>1</v>
      </c>
      <c r="CF340" s="6"/>
      <c r="CG340" s="6" t="s">
        <v>1804</v>
      </c>
      <c r="CH340" s="388">
        <v>45453</v>
      </c>
      <c r="CI340" s="277"/>
    </row>
    <row r="341" spans="1:87" ht="15" customHeight="1">
      <c r="A341" s="39">
        <v>339</v>
      </c>
      <c r="B341" s="189" t="s">
        <v>3369</v>
      </c>
      <c r="C341" s="2" t="s">
        <v>3370</v>
      </c>
      <c r="D341" s="1">
        <v>2023</v>
      </c>
      <c r="E341" s="1">
        <v>99785</v>
      </c>
      <c r="F341" s="1" t="s">
        <v>404</v>
      </c>
      <c r="G341" s="1" t="s">
        <v>3371</v>
      </c>
      <c r="H341" s="41" t="s">
        <v>3372</v>
      </c>
      <c r="I341" s="7" t="s">
        <v>2172</v>
      </c>
      <c r="J341" s="7" t="s">
        <v>392</v>
      </c>
      <c r="K341" s="7" t="s">
        <v>60</v>
      </c>
      <c r="L341" s="1"/>
      <c r="M341" s="1" t="s">
        <v>2076</v>
      </c>
      <c r="N341" s="91" t="s">
        <v>2033</v>
      </c>
      <c r="O341" s="91">
        <v>2186</v>
      </c>
      <c r="P341" s="91" t="s">
        <v>61</v>
      </c>
      <c r="Q341" s="91">
        <v>49</v>
      </c>
      <c r="R341" s="30" t="s">
        <v>395</v>
      </c>
      <c r="S341" s="30">
        <v>1054681699</v>
      </c>
      <c r="T341" s="30">
        <v>6</v>
      </c>
      <c r="U341" s="249" t="s">
        <v>3373</v>
      </c>
      <c r="V341" s="7">
        <v>29</v>
      </c>
      <c r="W341" s="91" t="s">
        <v>62</v>
      </c>
      <c r="X341" s="174" t="s">
        <v>431</v>
      </c>
      <c r="Y341" s="7" t="s">
        <v>3374</v>
      </c>
      <c r="Z341" s="7">
        <v>782009</v>
      </c>
      <c r="AA341" s="84" t="s">
        <v>3375</v>
      </c>
      <c r="AB341" s="7" t="s">
        <v>714</v>
      </c>
      <c r="AC341" s="7" t="s">
        <v>433</v>
      </c>
      <c r="AD341" s="43" t="s">
        <v>3321</v>
      </c>
      <c r="AE341" s="42" t="s">
        <v>3376</v>
      </c>
      <c r="AF341" s="43">
        <v>45575</v>
      </c>
      <c r="AG341" s="1">
        <v>3</v>
      </c>
      <c r="AH341" s="193">
        <v>19250000</v>
      </c>
      <c r="AI341" s="193">
        <f t="shared" si="37"/>
        <v>5500000</v>
      </c>
      <c r="AJ341" s="193">
        <f t="shared" si="38"/>
        <v>183333.33333333334</v>
      </c>
      <c r="AK341" s="45">
        <v>45286</v>
      </c>
      <c r="AL341" s="25">
        <v>45287</v>
      </c>
      <c r="AM341" s="25">
        <v>45653</v>
      </c>
      <c r="AN341" s="180" t="s">
        <v>3068</v>
      </c>
      <c r="AO341" s="180" t="s">
        <v>3069</v>
      </c>
      <c r="AP341" s="46">
        <v>700</v>
      </c>
      <c r="AQ341" s="45">
        <v>45272</v>
      </c>
      <c r="AR341" s="212">
        <v>19250000</v>
      </c>
      <c r="AS341" s="225">
        <v>988</v>
      </c>
      <c r="AT341" s="25">
        <v>45287</v>
      </c>
      <c r="AU341" s="212">
        <v>19250000</v>
      </c>
      <c r="AV341" s="49">
        <v>1</v>
      </c>
      <c r="AW341" s="49">
        <v>52</v>
      </c>
      <c r="AX341" s="113">
        <v>45447</v>
      </c>
      <c r="AY341" s="50"/>
      <c r="AZ341" s="50"/>
      <c r="BA341" s="50"/>
      <c r="BB341" s="51">
        <v>1</v>
      </c>
      <c r="BC341" s="243">
        <v>9533333</v>
      </c>
      <c r="BD341" s="242">
        <v>45387</v>
      </c>
      <c r="BE341" s="51"/>
      <c r="BF341" s="51"/>
      <c r="BG341" s="51"/>
      <c r="BH341" s="51"/>
      <c r="BI341" s="51"/>
      <c r="BJ341" s="51"/>
      <c r="BK341" s="51"/>
      <c r="BL341" s="447">
        <v>28783333</v>
      </c>
      <c r="BM341" s="49"/>
      <c r="BN341" s="49"/>
      <c r="BO341" s="49"/>
      <c r="BP341" s="49"/>
      <c r="BQ341" s="52" t="s">
        <v>15</v>
      </c>
      <c r="BR341" s="52" t="s">
        <v>15</v>
      </c>
      <c r="BS341" s="50"/>
      <c r="BT341" s="50"/>
      <c r="BU341" s="1" t="s">
        <v>3050</v>
      </c>
      <c r="BV341" s="234"/>
      <c r="BW341" s="4"/>
      <c r="BX341" s="4"/>
      <c r="BY341" s="4"/>
      <c r="BZ341" s="4"/>
      <c r="CA341" s="4"/>
      <c r="CB341" s="4"/>
      <c r="CC341" s="4"/>
      <c r="CD341" s="1">
        <v>1</v>
      </c>
      <c r="CE341" s="1">
        <v>1</v>
      </c>
      <c r="CF341" s="6" t="s">
        <v>1804</v>
      </c>
      <c r="CG341" s="6" t="s">
        <v>1804</v>
      </c>
      <c r="CH341" s="389">
        <v>45447</v>
      </c>
      <c r="CI341" s="277"/>
    </row>
    <row r="342" spans="1:87" ht="15" customHeight="1">
      <c r="A342" s="39">
        <v>340</v>
      </c>
      <c r="B342" s="189" t="s">
        <v>3377</v>
      </c>
      <c r="C342" s="2" t="s">
        <v>3378</v>
      </c>
      <c r="D342" s="1">
        <v>2023</v>
      </c>
      <c r="E342" s="1"/>
      <c r="F342" s="1" t="s">
        <v>404</v>
      </c>
      <c r="G342" s="1" t="s">
        <v>3379</v>
      </c>
      <c r="H342" s="31" t="s">
        <v>3380</v>
      </c>
      <c r="I342" s="7" t="s">
        <v>245</v>
      </c>
      <c r="J342" s="7" t="s">
        <v>245</v>
      </c>
      <c r="K342" s="7" t="s">
        <v>245</v>
      </c>
      <c r="L342" s="1" t="s">
        <v>325</v>
      </c>
      <c r="M342" s="1" t="s">
        <v>3381</v>
      </c>
      <c r="N342" s="91" t="s">
        <v>315</v>
      </c>
      <c r="O342" s="91">
        <v>2201</v>
      </c>
      <c r="P342" s="91" t="s">
        <v>61</v>
      </c>
      <c r="Q342" s="91">
        <v>21</v>
      </c>
      <c r="R342" s="30" t="s">
        <v>1390</v>
      </c>
      <c r="S342" s="80"/>
      <c r="T342" s="80"/>
      <c r="U342" s="345" t="s">
        <v>3382</v>
      </c>
      <c r="V342" s="7" t="s">
        <v>325</v>
      </c>
      <c r="W342" s="91" t="s">
        <v>1392</v>
      </c>
      <c r="X342" s="7" t="s">
        <v>325</v>
      </c>
      <c r="Y342" s="7" t="s">
        <v>3383</v>
      </c>
      <c r="Z342" s="7">
        <v>3685564</v>
      </c>
      <c r="AA342" s="170" t="s">
        <v>3384</v>
      </c>
      <c r="AB342" s="7" t="s">
        <v>325</v>
      </c>
      <c r="AC342" s="7" t="s">
        <v>325</v>
      </c>
      <c r="AD342" s="43" t="s">
        <v>69</v>
      </c>
      <c r="AE342" s="42" t="s">
        <v>3385</v>
      </c>
      <c r="AF342" s="43">
        <v>46467</v>
      </c>
      <c r="AG342" s="1" t="s">
        <v>325</v>
      </c>
      <c r="AH342" s="193">
        <v>295712085</v>
      </c>
      <c r="AI342" s="193">
        <f t="shared" si="37"/>
        <v>98570695</v>
      </c>
      <c r="AJ342" s="193">
        <f t="shared" si="38"/>
        <v>3285689.8333333335</v>
      </c>
      <c r="AK342" s="45">
        <v>45273</v>
      </c>
      <c r="AL342" s="85"/>
      <c r="AM342" s="25">
        <v>45553</v>
      </c>
      <c r="AN342" s="180" t="s">
        <v>2682</v>
      </c>
      <c r="AO342" s="180" t="s">
        <v>2683</v>
      </c>
      <c r="AP342" s="46">
        <v>580</v>
      </c>
      <c r="AQ342" s="45">
        <v>45198</v>
      </c>
      <c r="AR342" s="212">
        <v>310877723</v>
      </c>
      <c r="AS342" s="46">
        <v>980</v>
      </c>
      <c r="AT342" s="45">
        <v>45282</v>
      </c>
      <c r="AU342" s="193">
        <v>295712085</v>
      </c>
      <c r="AV342" s="49"/>
      <c r="AW342" s="49"/>
      <c r="AX342" s="49"/>
      <c r="AY342" s="50"/>
      <c r="AZ342" s="50"/>
      <c r="BA342" s="50"/>
      <c r="BB342" s="51"/>
      <c r="BC342" s="51"/>
      <c r="BD342" s="51"/>
      <c r="BE342" s="51"/>
      <c r="BF342" s="51"/>
      <c r="BG342" s="51"/>
      <c r="BH342" s="51"/>
      <c r="BI342" s="51"/>
      <c r="BJ342" s="51"/>
      <c r="BK342" s="51"/>
      <c r="BL342" s="447">
        <v>295712085</v>
      </c>
      <c r="BM342" s="49"/>
      <c r="BN342" s="49"/>
      <c r="BO342" s="49"/>
      <c r="BP342" s="49"/>
      <c r="BQ342" s="52" t="s">
        <v>15</v>
      </c>
      <c r="BR342" s="52"/>
      <c r="BS342" s="50"/>
      <c r="BT342" s="50"/>
      <c r="BU342" s="103"/>
      <c r="BV342" s="234"/>
      <c r="BW342" s="4"/>
      <c r="BX342" s="4"/>
      <c r="BY342" s="4"/>
      <c r="BZ342" s="4"/>
      <c r="CA342" s="4"/>
      <c r="CB342" s="4"/>
      <c r="CC342" s="4"/>
      <c r="CD342" s="1">
        <v>22</v>
      </c>
      <c r="CE342" s="1">
        <v>1</v>
      </c>
      <c r="CF342" s="6"/>
      <c r="CG342" s="6" t="s">
        <v>23</v>
      </c>
      <c r="CH342" s="25">
        <v>45461</v>
      </c>
      <c r="CI342" s="277"/>
    </row>
    <row r="343" spans="1:87" ht="18.75" customHeight="1">
      <c r="A343" s="39">
        <v>341</v>
      </c>
      <c r="B343" s="189" t="s">
        <v>2884</v>
      </c>
      <c r="C343" s="2" t="s">
        <v>3386</v>
      </c>
      <c r="D343" s="1">
        <v>2023</v>
      </c>
      <c r="E343" s="1"/>
      <c r="F343" s="1" t="s">
        <v>404</v>
      </c>
      <c r="G343" s="1" t="s">
        <v>3387</v>
      </c>
      <c r="H343" s="41" t="s">
        <v>3388</v>
      </c>
      <c r="I343" s="7" t="s">
        <v>245</v>
      </c>
      <c r="J343" s="7" t="s">
        <v>245</v>
      </c>
      <c r="K343" s="7" t="s">
        <v>245</v>
      </c>
      <c r="L343" s="1" t="s">
        <v>325</v>
      </c>
      <c r="M343" s="1" t="s">
        <v>3389</v>
      </c>
      <c r="N343" s="91" t="s">
        <v>3390</v>
      </c>
      <c r="O343" s="91">
        <v>2186</v>
      </c>
      <c r="P343" s="91" t="s">
        <v>61</v>
      </c>
      <c r="Q343" s="91">
        <v>49</v>
      </c>
      <c r="R343" s="30" t="s">
        <v>1390</v>
      </c>
      <c r="S343" s="30">
        <v>800198693</v>
      </c>
      <c r="T343" s="30">
        <v>6</v>
      </c>
      <c r="U343" s="345" t="s">
        <v>3391</v>
      </c>
      <c r="V343" s="7" t="s">
        <v>325</v>
      </c>
      <c r="W343" s="91" t="s">
        <v>1392</v>
      </c>
      <c r="X343" s="7" t="s">
        <v>325</v>
      </c>
      <c r="Y343" s="7"/>
      <c r="Z343" s="7">
        <v>4161200</v>
      </c>
      <c r="AA343" s="170" t="s">
        <v>3392</v>
      </c>
      <c r="AB343" s="7" t="s">
        <v>325</v>
      </c>
      <c r="AC343" s="7" t="s">
        <v>325</v>
      </c>
      <c r="AD343" s="43" t="s">
        <v>3393</v>
      </c>
      <c r="AE343" s="42" t="s">
        <v>3394</v>
      </c>
      <c r="AF343" s="43">
        <v>45350</v>
      </c>
      <c r="AG343" s="1" t="s">
        <v>325</v>
      </c>
      <c r="AH343" s="193">
        <v>107229378</v>
      </c>
      <c r="AI343" s="193">
        <f t="shared" si="37"/>
        <v>53614689</v>
      </c>
      <c r="AJ343" s="193">
        <f t="shared" si="38"/>
        <v>1787156.3</v>
      </c>
      <c r="AK343" s="45">
        <v>45274</v>
      </c>
      <c r="AL343" s="45">
        <v>45288</v>
      </c>
      <c r="AM343" s="25">
        <v>45313</v>
      </c>
      <c r="AN343" s="180" t="s">
        <v>2669</v>
      </c>
      <c r="AO343" s="180" t="s">
        <v>2670</v>
      </c>
      <c r="AP343" s="46">
        <v>594</v>
      </c>
      <c r="AQ343" s="45">
        <v>45222</v>
      </c>
      <c r="AR343" s="212">
        <v>107767643</v>
      </c>
      <c r="AS343" s="46">
        <v>1010</v>
      </c>
      <c r="AT343" s="45">
        <v>45289</v>
      </c>
      <c r="AU343" s="193">
        <v>107229378</v>
      </c>
      <c r="AV343" s="49"/>
      <c r="AW343" s="49"/>
      <c r="AX343" s="49"/>
      <c r="AY343" s="50"/>
      <c r="AZ343" s="50"/>
      <c r="BA343" s="50"/>
      <c r="BB343" s="51"/>
      <c r="BC343" s="51"/>
      <c r="BD343" s="51"/>
      <c r="BE343" s="51"/>
      <c r="BF343" s="51"/>
      <c r="BG343" s="51"/>
      <c r="BH343" s="51"/>
      <c r="BI343" s="51"/>
      <c r="BJ343" s="51"/>
      <c r="BK343" s="51"/>
      <c r="BL343" s="447">
        <v>107229378</v>
      </c>
      <c r="BM343" s="49"/>
      <c r="BN343" s="49"/>
      <c r="BO343" s="49"/>
      <c r="BP343" s="49"/>
      <c r="BQ343" s="52" t="s">
        <v>15</v>
      </c>
      <c r="BR343" s="52"/>
      <c r="BS343" s="50"/>
      <c r="BT343" s="50"/>
      <c r="BU343" s="1" t="s">
        <v>100</v>
      </c>
      <c r="BV343" s="46">
        <v>20246520000133</v>
      </c>
      <c r="BW343" s="4"/>
      <c r="BX343" s="4"/>
      <c r="BY343" s="4"/>
      <c r="BZ343" s="4"/>
      <c r="CA343" s="4"/>
      <c r="CB343" s="4"/>
      <c r="CC343" s="4"/>
      <c r="CD343" s="1">
        <v>2</v>
      </c>
      <c r="CE343" s="1">
        <v>1</v>
      </c>
      <c r="CF343" s="6"/>
      <c r="CG343" s="6" t="s">
        <v>23</v>
      </c>
      <c r="CH343" s="25">
        <v>45376</v>
      </c>
      <c r="CI343" s="277"/>
    </row>
    <row r="344" spans="1:87" ht="26.25" customHeight="1">
      <c r="A344" s="39">
        <v>342</v>
      </c>
      <c r="B344" s="189" t="s">
        <v>3395</v>
      </c>
      <c r="C344" s="2" t="s">
        <v>3396</v>
      </c>
      <c r="D344" s="1">
        <v>2023</v>
      </c>
      <c r="E344" s="1">
        <v>100106</v>
      </c>
      <c r="F344" s="1" t="s">
        <v>404</v>
      </c>
      <c r="G344" s="1" t="s">
        <v>3397</v>
      </c>
      <c r="H344" s="41" t="s">
        <v>3398</v>
      </c>
      <c r="I344" s="7" t="s">
        <v>2172</v>
      </c>
      <c r="J344" s="7" t="s">
        <v>407</v>
      </c>
      <c r="K344" s="7" t="s">
        <v>60</v>
      </c>
      <c r="L344" s="1" t="s">
        <v>1441</v>
      </c>
      <c r="M344" s="1" t="s">
        <v>3399</v>
      </c>
      <c r="N344" s="91" t="s">
        <v>3400</v>
      </c>
      <c r="O344" s="91">
        <v>2189</v>
      </c>
      <c r="P344" s="91" t="s">
        <v>61</v>
      </c>
      <c r="Q344" s="91">
        <v>57</v>
      </c>
      <c r="R344" s="30" t="s">
        <v>395</v>
      </c>
      <c r="S344" s="30">
        <v>1010064638</v>
      </c>
      <c r="T344" s="30">
        <v>0</v>
      </c>
      <c r="U344" s="249" t="s">
        <v>3401</v>
      </c>
      <c r="V344" s="7">
        <v>24</v>
      </c>
      <c r="W344" s="91" t="s">
        <v>62</v>
      </c>
      <c r="X344" s="174" t="s">
        <v>431</v>
      </c>
      <c r="Y344" s="7" t="s">
        <v>3402</v>
      </c>
      <c r="Z344" s="7">
        <v>3008060515</v>
      </c>
      <c r="AA344" s="170" t="s">
        <v>3403</v>
      </c>
      <c r="AB344" s="7" t="s">
        <v>398</v>
      </c>
      <c r="AC344" s="7" t="s">
        <v>412</v>
      </c>
      <c r="AD344" s="43" t="s">
        <v>3404</v>
      </c>
      <c r="AE344" s="42" t="s">
        <v>3405</v>
      </c>
      <c r="AF344" s="43">
        <v>45581</v>
      </c>
      <c r="AG344" s="1">
        <v>5</v>
      </c>
      <c r="AH344" s="193">
        <v>9000000</v>
      </c>
      <c r="AI344" s="193">
        <f t="shared" si="37"/>
        <v>3000000</v>
      </c>
      <c r="AJ344" s="193">
        <f t="shared" si="38"/>
        <v>100000</v>
      </c>
      <c r="AK344" s="45">
        <v>45287</v>
      </c>
      <c r="AL344" s="45">
        <v>45288</v>
      </c>
      <c r="AM344" s="25">
        <v>45378</v>
      </c>
      <c r="AN344" s="180" t="s">
        <v>2682</v>
      </c>
      <c r="AO344" s="180" t="s">
        <v>2683</v>
      </c>
      <c r="AP344" s="46">
        <v>718</v>
      </c>
      <c r="AQ344" s="45">
        <v>45280</v>
      </c>
      <c r="AR344" s="212">
        <v>27000000</v>
      </c>
      <c r="AS344" s="46">
        <v>989</v>
      </c>
      <c r="AT344" s="45">
        <v>45287</v>
      </c>
      <c r="AU344" s="193">
        <v>9000000</v>
      </c>
      <c r="AV344" s="49">
        <v>1</v>
      </c>
      <c r="AW344" s="49">
        <v>52</v>
      </c>
      <c r="AX344" s="113">
        <v>45424</v>
      </c>
      <c r="AY344" s="50"/>
      <c r="AZ344" s="50"/>
      <c r="BA344" s="50"/>
      <c r="BB344" s="51">
        <v>1</v>
      </c>
      <c r="BC344" s="51">
        <v>4500000</v>
      </c>
      <c r="BD344" s="242">
        <v>45373</v>
      </c>
      <c r="BE344" s="51"/>
      <c r="BF344" s="51"/>
      <c r="BG344" s="51"/>
      <c r="BH344" s="51"/>
      <c r="BI344" s="51"/>
      <c r="BJ344" s="51"/>
      <c r="BK344" s="51"/>
      <c r="BL344" s="447">
        <v>13500000</v>
      </c>
      <c r="BM344" s="49"/>
      <c r="BN344" s="49"/>
      <c r="BO344" s="49"/>
      <c r="BP344" s="49"/>
      <c r="BQ344" s="52" t="s">
        <v>15</v>
      </c>
      <c r="BR344" s="52" t="s">
        <v>15</v>
      </c>
      <c r="BS344" s="50"/>
      <c r="BT344" s="50"/>
      <c r="BU344" s="1" t="s">
        <v>3406</v>
      </c>
      <c r="BV344" s="46">
        <v>20246520001283</v>
      </c>
      <c r="BW344" s="4"/>
      <c r="BX344" s="4"/>
      <c r="BY344" s="4"/>
      <c r="BZ344" s="4"/>
      <c r="CA344" s="4"/>
      <c r="CB344" s="4"/>
      <c r="CC344" s="4"/>
      <c r="CD344" s="1">
        <v>1</v>
      </c>
      <c r="CE344" s="1">
        <v>1</v>
      </c>
      <c r="CF344" s="6" t="s">
        <v>1804</v>
      </c>
      <c r="CG344" s="6" t="s">
        <v>1804</v>
      </c>
      <c r="CH344" s="388">
        <v>45424</v>
      </c>
      <c r="CI344" s="277"/>
    </row>
    <row r="345" spans="1:87" ht="11.25" customHeight="1">
      <c r="A345" s="39">
        <v>343</v>
      </c>
      <c r="B345" s="189" t="s">
        <v>3395</v>
      </c>
      <c r="C345" s="103"/>
      <c r="D345" s="1"/>
      <c r="E345" s="1"/>
      <c r="F345" s="1"/>
      <c r="G345" s="1"/>
      <c r="H345" s="41" t="s">
        <v>3407</v>
      </c>
      <c r="I345" s="7"/>
      <c r="J345" s="7"/>
      <c r="K345" s="7" t="s">
        <v>3143</v>
      </c>
      <c r="L345" s="1"/>
      <c r="M345" s="1"/>
      <c r="N345" s="91"/>
      <c r="O345" s="91"/>
      <c r="P345" s="91"/>
      <c r="Q345" s="91"/>
      <c r="R345" s="30"/>
      <c r="S345" s="30"/>
      <c r="T345" s="30"/>
      <c r="U345" s="249">
        <v>0</v>
      </c>
      <c r="V345" s="7"/>
      <c r="W345" s="91"/>
      <c r="X345" s="174" t="s">
        <v>431</v>
      </c>
      <c r="Y345" s="7"/>
      <c r="Z345" s="7"/>
      <c r="AA345" s="170"/>
      <c r="AB345" s="7"/>
      <c r="AC345" s="7"/>
      <c r="AD345" s="43"/>
      <c r="AE345" s="42"/>
      <c r="AF345" s="43"/>
      <c r="AG345" s="1"/>
      <c r="AH345" s="193">
        <v>0</v>
      </c>
      <c r="AI345" s="193"/>
      <c r="AJ345" s="193"/>
      <c r="AK345" s="45"/>
      <c r="AL345" s="45">
        <v>45289</v>
      </c>
      <c r="AM345" s="25"/>
      <c r="AN345" s="180"/>
      <c r="AO345" s="180"/>
      <c r="AP345" s="46"/>
      <c r="AQ345" s="45"/>
      <c r="AR345" s="212"/>
      <c r="AS345" s="46">
        <v>1011</v>
      </c>
      <c r="AT345" s="45">
        <v>45289</v>
      </c>
      <c r="AU345" s="193">
        <v>9000000</v>
      </c>
      <c r="AV345" s="49">
        <v>1</v>
      </c>
      <c r="AW345" s="49">
        <v>52</v>
      </c>
      <c r="AX345" s="113">
        <v>45425</v>
      </c>
      <c r="AY345" s="50"/>
      <c r="AZ345" s="50"/>
      <c r="BA345" s="50"/>
      <c r="BB345" s="51">
        <v>1</v>
      </c>
      <c r="BC345" s="51">
        <v>4500000</v>
      </c>
      <c r="BD345" s="242">
        <v>45373</v>
      </c>
      <c r="BE345" s="51"/>
      <c r="BF345" s="51"/>
      <c r="BG345" s="51"/>
      <c r="BH345" s="51"/>
      <c r="BI345" s="51"/>
      <c r="BJ345" s="51"/>
      <c r="BK345" s="51"/>
      <c r="BL345" s="447">
        <v>13500000</v>
      </c>
      <c r="BM345" s="49"/>
      <c r="BN345" s="49"/>
      <c r="BO345" s="49"/>
      <c r="BP345" s="49"/>
      <c r="BQ345" s="52"/>
      <c r="BR345" s="52"/>
      <c r="BS345" s="50"/>
      <c r="BT345" s="50"/>
      <c r="BU345" s="1" t="s">
        <v>3406</v>
      </c>
      <c r="BV345" s="46">
        <v>20246520001283</v>
      </c>
      <c r="BW345" s="4"/>
      <c r="BX345" s="4"/>
      <c r="BY345" s="4"/>
      <c r="BZ345" s="4"/>
      <c r="CA345" s="4"/>
      <c r="CB345" s="4"/>
      <c r="CC345" s="4"/>
      <c r="CD345" s="1"/>
      <c r="CE345" s="1"/>
      <c r="CF345" s="6"/>
      <c r="CG345" s="6" t="s">
        <v>1804</v>
      </c>
      <c r="CH345" s="388">
        <v>45425</v>
      </c>
      <c r="CI345" s="277"/>
    </row>
    <row r="346" spans="1:87" ht="13.5" customHeight="1">
      <c r="A346" s="39">
        <v>344</v>
      </c>
      <c r="B346" s="189" t="s">
        <v>3348</v>
      </c>
      <c r="C346" s="2" t="s">
        <v>3408</v>
      </c>
      <c r="D346" s="1">
        <v>2023</v>
      </c>
      <c r="E346" s="1">
        <v>100023</v>
      </c>
      <c r="F346" s="1" t="s">
        <v>404</v>
      </c>
      <c r="G346" s="1" t="s">
        <v>3409</v>
      </c>
      <c r="H346" s="41" t="s">
        <v>3410</v>
      </c>
      <c r="I346" s="7" t="s">
        <v>2172</v>
      </c>
      <c r="J346" s="7" t="s">
        <v>392</v>
      </c>
      <c r="K346" s="7" t="s">
        <v>60</v>
      </c>
      <c r="L346" s="1" t="s">
        <v>1613</v>
      </c>
      <c r="M346" s="1" t="s">
        <v>3411</v>
      </c>
      <c r="N346" s="91" t="s">
        <v>1757</v>
      </c>
      <c r="O346" s="91">
        <v>2189</v>
      </c>
      <c r="P346" s="91" t="s">
        <v>61</v>
      </c>
      <c r="Q346" s="91">
        <v>57</v>
      </c>
      <c r="R346" s="30" t="s">
        <v>395</v>
      </c>
      <c r="S346" s="30">
        <v>80099309</v>
      </c>
      <c r="T346" s="30">
        <v>7</v>
      </c>
      <c r="U346" s="249" t="s">
        <v>3412</v>
      </c>
      <c r="V346" s="7">
        <v>41</v>
      </c>
      <c r="W346" s="91" t="s">
        <v>62</v>
      </c>
      <c r="X346" s="174" t="s">
        <v>431</v>
      </c>
      <c r="Y346" s="7" t="s">
        <v>3413</v>
      </c>
      <c r="Z346" s="7">
        <v>3123090445</v>
      </c>
      <c r="AA346" s="170" t="s">
        <v>3414</v>
      </c>
      <c r="AB346" s="7" t="s">
        <v>518</v>
      </c>
      <c r="AC346" s="7" t="s">
        <v>433</v>
      </c>
      <c r="AD346" s="43" t="s">
        <v>3415</v>
      </c>
      <c r="AE346" s="42" t="s">
        <v>3416</v>
      </c>
      <c r="AF346" s="43">
        <v>45361</v>
      </c>
      <c r="AG346" s="1">
        <v>1</v>
      </c>
      <c r="AH346" s="193">
        <v>16000000</v>
      </c>
      <c r="AI346" s="193">
        <f t="shared" ref="AI346:AI351" si="39">AJ346*30</f>
        <v>8000000.0000000009</v>
      </c>
      <c r="AJ346" s="193">
        <f t="shared" ref="AJ346:AJ355" si="40">AH346/AO346</f>
        <v>266666.66666666669</v>
      </c>
      <c r="AK346" s="45">
        <v>45287</v>
      </c>
      <c r="AL346" s="45">
        <v>45289</v>
      </c>
      <c r="AM346" s="25">
        <v>45350</v>
      </c>
      <c r="AN346" s="180" t="s">
        <v>2669</v>
      </c>
      <c r="AO346" s="180" t="s">
        <v>2670</v>
      </c>
      <c r="AP346" s="46">
        <v>722</v>
      </c>
      <c r="AQ346" s="45">
        <v>45280</v>
      </c>
      <c r="AR346" s="212" t="s">
        <v>3417</v>
      </c>
      <c r="AS346" s="46">
        <v>992</v>
      </c>
      <c r="AT346" s="45">
        <v>45288</v>
      </c>
      <c r="AU346" s="193">
        <v>16000000</v>
      </c>
      <c r="AV346" s="49">
        <v>1</v>
      </c>
      <c r="AW346" s="49" t="s">
        <v>87</v>
      </c>
      <c r="AX346" s="113">
        <v>45379</v>
      </c>
      <c r="AY346" s="50"/>
      <c r="AZ346" s="50"/>
      <c r="BA346" s="50"/>
      <c r="BB346" s="51">
        <v>1</v>
      </c>
      <c r="BC346" s="243">
        <v>8000000</v>
      </c>
      <c r="BD346" s="242">
        <v>45350</v>
      </c>
      <c r="BE346" s="51" t="s">
        <v>1757</v>
      </c>
      <c r="BF346" s="51">
        <v>606</v>
      </c>
      <c r="BG346" s="242">
        <v>45351</v>
      </c>
      <c r="BH346" s="243">
        <v>8000000</v>
      </c>
      <c r="BI346" s="51">
        <v>539</v>
      </c>
      <c r="BJ346" s="242">
        <v>45350</v>
      </c>
      <c r="BK346" s="243">
        <v>8000000</v>
      </c>
      <c r="BL346" s="447">
        <v>24000000</v>
      </c>
      <c r="BM346" s="49"/>
      <c r="BN346" s="49"/>
      <c r="BO346" s="49"/>
      <c r="BP346" s="49"/>
      <c r="BQ346" s="52" t="s">
        <v>15</v>
      </c>
      <c r="BR346" s="52" t="s">
        <v>15</v>
      </c>
      <c r="BS346" s="50"/>
      <c r="BT346" s="50"/>
      <c r="BU346" s="1" t="s">
        <v>3418</v>
      </c>
      <c r="BV346" s="46">
        <v>20236520010473</v>
      </c>
      <c r="BW346" s="4"/>
      <c r="BX346" s="4"/>
      <c r="BY346" s="4"/>
      <c r="BZ346" s="4"/>
      <c r="CA346" s="4"/>
      <c r="CB346" s="4"/>
      <c r="CC346" s="4"/>
      <c r="CD346" s="1">
        <v>1</v>
      </c>
      <c r="CE346" s="1">
        <v>1</v>
      </c>
      <c r="CF346" s="6" t="s">
        <v>1804</v>
      </c>
      <c r="CG346" s="6" t="s">
        <v>23</v>
      </c>
      <c r="CH346" s="390">
        <v>45379</v>
      </c>
      <c r="CI346" s="277"/>
    </row>
    <row r="347" spans="1:87" ht="12" customHeight="1">
      <c r="A347" s="39">
        <v>345</v>
      </c>
      <c r="B347" s="189" t="s">
        <v>3348</v>
      </c>
      <c r="C347" s="2" t="s">
        <v>3419</v>
      </c>
      <c r="D347" s="1">
        <v>2023</v>
      </c>
      <c r="E347" s="1">
        <v>100026</v>
      </c>
      <c r="F347" s="1" t="s">
        <v>404</v>
      </c>
      <c r="G347" s="1" t="s">
        <v>3420</v>
      </c>
      <c r="H347" s="41" t="s">
        <v>3421</v>
      </c>
      <c r="I347" s="7" t="s">
        <v>2172</v>
      </c>
      <c r="J347" s="7" t="s">
        <v>392</v>
      </c>
      <c r="K347" s="7" t="s">
        <v>60</v>
      </c>
      <c r="L347" s="1" t="s">
        <v>1441</v>
      </c>
      <c r="M347" s="1" t="s">
        <v>2800</v>
      </c>
      <c r="N347" s="91" t="s">
        <v>1757</v>
      </c>
      <c r="O347" s="91">
        <v>2189</v>
      </c>
      <c r="P347" s="91" t="s">
        <v>61</v>
      </c>
      <c r="Q347" s="91">
        <v>57</v>
      </c>
      <c r="R347" s="30" t="s">
        <v>395</v>
      </c>
      <c r="S347" s="30">
        <v>52065282</v>
      </c>
      <c r="T347" s="30">
        <v>9</v>
      </c>
      <c r="U347" s="249" t="s">
        <v>3422</v>
      </c>
      <c r="V347" s="7">
        <v>51</v>
      </c>
      <c r="W347" s="91" t="s">
        <v>62</v>
      </c>
      <c r="X347" s="174" t="s">
        <v>396</v>
      </c>
      <c r="Y347" s="7" t="s">
        <v>3423</v>
      </c>
      <c r="Z347" s="7">
        <v>3054005600</v>
      </c>
      <c r="AA347" s="170" t="s">
        <v>3424</v>
      </c>
      <c r="AB347" s="7" t="s">
        <v>3425</v>
      </c>
      <c r="AC347" s="7" t="s">
        <v>433</v>
      </c>
      <c r="AD347" s="43" t="s">
        <v>1289</v>
      </c>
      <c r="AE347" s="42" t="s">
        <v>3426</v>
      </c>
      <c r="AF347" s="43">
        <v>45199</v>
      </c>
      <c r="AG347" s="1">
        <v>5</v>
      </c>
      <c r="AH347" s="193">
        <v>9400000</v>
      </c>
      <c r="AI347" s="193">
        <f t="shared" si="39"/>
        <v>4700000</v>
      </c>
      <c r="AJ347" s="193">
        <f t="shared" si="40"/>
        <v>156666.66666666666</v>
      </c>
      <c r="AK347" s="45">
        <v>45287</v>
      </c>
      <c r="AL347" s="45">
        <v>45289</v>
      </c>
      <c r="AM347" s="25">
        <v>45349</v>
      </c>
      <c r="AN347" s="180" t="s">
        <v>2669</v>
      </c>
      <c r="AO347" s="180" t="s">
        <v>2670</v>
      </c>
      <c r="AP347" s="46">
        <v>724</v>
      </c>
      <c r="AQ347" s="45">
        <v>45280</v>
      </c>
      <c r="AR347" s="212">
        <v>28200000</v>
      </c>
      <c r="AS347" s="46">
        <v>991</v>
      </c>
      <c r="AT347" s="45">
        <v>45288</v>
      </c>
      <c r="AU347" s="193">
        <v>9400000</v>
      </c>
      <c r="AV347" s="49">
        <v>1</v>
      </c>
      <c r="AW347" s="49" t="s">
        <v>87</v>
      </c>
      <c r="AX347" s="113">
        <v>45379</v>
      </c>
      <c r="AY347" s="50"/>
      <c r="AZ347" s="50"/>
      <c r="BA347" s="50"/>
      <c r="BB347" s="51">
        <v>1</v>
      </c>
      <c r="BC347" s="243">
        <v>4700000</v>
      </c>
      <c r="BD347" s="242">
        <v>45350</v>
      </c>
      <c r="BE347" s="51" t="s">
        <v>1757</v>
      </c>
      <c r="BF347" s="51">
        <v>607</v>
      </c>
      <c r="BG347" s="242">
        <v>45351</v>
      </c>
      <c r="BH347" s="243">
        <v>4700000</v>
      </c>
      <c r="BI347" s="51">
        <v>578</v>
      </c>
      <c r="BJ347" s="242">
        <v>45350</v>
      </c>
      <c r="BK347" s="243">
        <v>4700000</v>
      </c>
      <c r="BL347" s="447">
        <v>14100000</v>
      </c>
      <c r="BM347" s="49"/>
      <c r="BN347" s="49"/>
      <c r="BO347" s="49"/>
      <c r="BP347" s="49"/>
      <c r="BQ347" s="52" t="s">
        <v>15</v>
      </c>
      <c r="BR347" s="52" t="s">
        <v>18</v>
      </c>
      <c r="BS347" s="50"/>
      <c r="BT347" s="50"/>
      <c r="BU347" s="1" t="s">
        <v>3418</v>
      </c>
      <c r="BV347" s="46">
        <v>20236520010473</v>
      </c>
      <c r="BW347" s="4"/>
      <c r="BX347" s="4"/>
      <c r="BY347" s="4"/>
      <c r="BZ347" s="4"/>
      <c r="CA347" s="4"/>
      <c r="CB347" s="4"/>
      <c r="CC347" s="4"/>
      <c r="CD347" s="1">
        <v>1</v>
      </c>
      <c r="CE347" s="1">
        <v>1</v>
      </c>
      <c r="CF347" s="6" t="s">
        <v>1804</v>
      </c>
      <c r="CG347" s="6" t="s">
        <v>23</v>
      </c>
      <c r="CH347" s="390">
        <v>45379</v>
      </c>
      <c r="CI347" s="277"/>
    </row>
    <row r="348" spans="1:87" ht="15" customHeight="1">
      <c r="A348" s="39">
        <v>346</v>
      </c>
      <c r="B348" s="189" t="s">
        <v>3276</v>
      </c>
      <c r="C348" s="2" t="s">
        <v>3427</v>
      </c>
      <c r="D348" s="1">
        <v>2023</v>
      </c>
      <c r="E348" s="1">
        <v>100120</v>
      </c>
      <c r="F348" s="1" t="s">
        <v>404</v>
      </c>
      <c r="G348" s="1" t="s">
        <v>3428</v>
      </c>
      <c r="H348" s="41" t="s">
        <v>3429</v>
      </c>
      <c r="I348" s="7" t="s">
        <v>2172</v>
      </c>
      <c r="J348" s="7" t="s">
        <v>392</v>
      </c>
      <c r="K348" s="7" t="s">
        <v>60</v>
      </c>
      <c r="L348" s="1" t="s">
        <v>1613</v>
      </c>
      <c r="M348" s="1" t="s">
        <v>3430</v>
      </c>
      <c r="N348" s="91" t="s">
        <v>3431</v>
      </c>
      <c r="O348" s="91">
        <v>2191</v>
      </c>
      <c r="P348" s="91" t="s">
        <v>61</v>
      </c>
      <c r="Q348" s="91">
        <v>6</v>
      </c>
      <c r="R348" s="30" t="s">
        <v>395</v>
      </c>
      <c r="S348" s="30">
        <v>1123203070</v>
      </c>
      <c r="T348" s="30">
        <v>5</v>
      </c>
      <c r="U348" s="249" t="s">
        <v>3432</v>
      </c>
      <c r="V348" s="7">
        <v>37</v>
      </c>
      <c r="W348" s="91" t="s">
        <v>62</v>
      </c>
      <c r="X348" s="174" t="s">
        <v>431</v>
      </c>
      <c r="Y348" s="7" t="s">
        <v>3433</v>
      </c>
      <c r="Z348" s="7">
        <v>2615121</v>
      </c>
      <c r="AA348" s="84" t="s">
        <v>3434</v>
      </c>
      <c r="AB348" s="7" t="s">
        <v>561</v>
      </c>
      <c r="AC348" s="7" t="s">
        <v>562</v>
      </c>
      <c r="AD348" s="85"/>
      <c r="AE348" s="103"/>
      <c r="AF348" s="85"/>
      <c r="AG348" s="1">
        <v>1</v>
      </c>
      <c r="AH348" s="193">
        <v>13545000</v>
      </c>
      <c r="AI348" s="193">
        <f t="shared" si="39"/>
        <v>4515000</v>
      </c>
      <c r="AJ348" s="193">
        <f t="shared" si="40"/>
        <v>150500</v>
      </c>
      <c r="AK348" s="45">
        <v>45287</v>
      </c>
      <c r="AL348" s="45">
        <v>45293</v>
      </c>
      <c r="AM348" s="25">
        <v>45380</v>
      </c>
      <c r="AN348" s="180" t="s">
        <v>2682</v>
      </c>
      <c r="AO348" s="180" t="s">
        <v>2683</v>
      </c>
      <c r="AP348" s="46">
        <v>719</v>
      </c>
      <c r="AQ348" s="45">
        <v>45280</v>
      </c>
      <c r="AR348" s="212">
        <v>54180000</v>
      </c>
      <c r="AS348" s="46">
        <v>1005</v>
      </c>
      <c r="AT348" s="45">
        <v>45289</v>
      </c>
      <c r="AU348" s="193">
        <v>13545000</v>
      </c>
      <c r="AV348" s="49">
        <v>1</v>
      </c>
      <c r="AW348" s="49">
        <v>45</v>
      </c>
      <c r="AX348" s="113">
        <v>45428</v>
      </c>
      <c r="AY348" s="50"/>
      <c r="AZ348" s="50"/>
      <c r="BA348" s="50"/>
      <c r="BB348" s="51">
        <v>1</v>
      </c>
      <c r="BC348" s="51">
        <v>6772500</v>
      </c>
      <c r="BD348" s="242">
        <v>45373</v>
      </c>
      <c r="BE348" s="51"/>
      <c r="BF348" s="51"/>
      <c r="BG348" s="51"/>
      <c r="BH348" s="51"/>
      <c r="BI348" s="51"/>
      <c r="BJ348" s="51"/>
      <c r="BK348" s="51"/>
      <c r="BL348" s="447">
        <v>20317500</v>
      </c>
      <c r="BM348" s="49"/>
      <c r="BN348" s="49"/>
      <c r="BO348" s="49"/>
      <c r="BP348" s="49"/>
      <c r="BQ348" s="52" t="s">
        <v>15</v>
      </c>
      <c r="BR348" s="52"/>
      <c r="BS348" s="50"/>
      <c r="BT348" s="50"/>
      <c r="BU348" s="1" t="s">
        <v>3312</v>
      </c>
      <c r="BV348" s="46" t="s">
        <v>3435</v>
      </c>
      <c r="BW348" s="4"/>
      <c r="BX348" s="4"/>
      <c r="BY348" s="4"/>
      <c r="BZ348" s="4"/>
      <c r="CA348" s="4"/>
      <c r="CB348" s="4"/>
      <c r="CC348" s="4"/>
      <c r="CD348" s="1">
        <v>1</v>
      </c>
      <c r="CE348" s="1">
        <v>1</v>
      </c>
      <c r="CF348" s="6"/>
      <c r="CG348" s="6" t="s">
        <v>1804</v>
      </c>
      <c r="CH348" s="388">
        <v>45428</v>
      </c>
      <c r="CI348" s="277"/>
    </row>
    <row r="349" spans="1:87" ht="15" customHeight="1">
      <c r="A349" s="39">
        <v>347</v>
      </c>
      <c r="B349" s="189" t="s">
        <v>3276</v>
      </c>
      <c r="C349" s="2" t="s">
        <v>3436</v>
      </c>
      <c r="D349" s="1">
        <v>2023</v>
      </c>
      <c r="E349" s="1">
        <v>100106</v>
      </c>
      <c r="F349" s="1" t="s">
        <v>404</v>
      </c>
      <c r="G349" s="1" t="s">
        <v>3437</v>
      </c>
      <c r="H349" s="31" t="s">
        <v>3438</v>
      </c>
      <c r="I349" s="7" t="s">
        <v>2172</v>
      </c>
      <c r="J349" s="7" t="s">
        <v>407</v>
      </c>
      <c r="K349" s="7" t="s">
        <v>60</v>
      </c>
      <c r="L349" s="1" t="s">
        <v>1441</v>
      </c>
      <c r="M349" s="1" t="s">
        <v>3439</v>
      </c>
      <c r="N349" s="91" t="s">
        <v>543</v>
      </c>
      <c r="O349" s="91">
        <v>2198</v>
      </c>
      <c r="P349" s="91" t="s">
        <v>61</v>
      </c>
      <c r="Q349" s="91">
        <v>57</v>
      </c>
      <c r="R349" s="30" t="s">
        <v>395</v>
      </c>
      <c r="S349" s="30">
        <v>1032374907</v>
      </c>
      <c r="T349" s="30" t="s">
        <v>3440</v>
      </c>
      <c r="U349" s="249" t="s">
        <v>3441</v>
      </c>
      <c r="V349" s="7">
        <v>37</v>
      </c>
      <c r="W349" s="91" t="s">
        <v>62</v>
      </c>
      <c r="X349" s="174" t="s">
        <v>396</v>
      </c>
      <c r="Y349" s="7" t="s">
        <v>3442</v>
      </c>
      <c r="Z349" s="7">
        <v>3103163658</v>
      </c>
      <c r="AA349" s="84" t="s">
        <v>3443</v>
      </c>
      <c r="AB349" s="7" t="s">
        <v>3425</v>
      </c>
      <c r="AC349" s="7" t="s">
        <v>562</v>
      </c>
      <c r="AD349" s="85"/>
      <c r="AE349" s="103"/>
      <c r="AF349" s="85"/>
      <c r="AG349" s="1">
        <v>5</v>
      </c>
      <c r="AH349" s="193">
        <v>9000000</v>
      </c>
      <c r="AI349" s="193">
        <f t="shared" si="39"/>
        <v>3000000</v>
      </c>
      <c r="AJ349" s="193">
        <f t="shared" si="40"/>
        <v>100000</v>
      </c>
      <c r="AK349" s="45">
        <v>45288</v>
      </c>
      <c r="AL349" s="45">
        <v>45302</v>
      </c>
      <c r="AM349" s="25">
        <v>45379</v>
      </c>
      <c r="AN349" s="180" t="s">
        <v>2682</v>
      </c>
      <c r="AO349" s="180" t="s">
        <v>2683</v>
      </c>
      <c r="AP349" s="46">
        <v>718</v>
      </c>
      <c r="AQ349" s="45">
        <v>45280</v>
      </c>
      <c r="AR349" s="212">
        <v>27000000</v>
      </c>
      <c r="AS349" s="46">
        <v>1006</v>
      </c>
      <c r="AT349" s="45">
        <v>45289</v>
      </c>
      <c r="AU349" s="193">
        <v>9000000</v>
      </c>
      <c r="AV349" s="49">
        <v>1</v>
      </c>
      <c r="AW349" s="49">
        <v>52</v>
      </c>
      <c r="AX349" s="49" t="s">
        <v>3444</v>
      </c>
      <c r="AY349" s="50"/>
      <c r="AZ349" s="50"/>
      <c r="BA349" s="50"/>
      <c r="BB349" s="51">
        <v>1</v>
      </c>
      <c r="BC349" s="51">
        <v>4500000</v>
      </c>
      <c r="BD349" s="242">
        <v>45391</v>
      </c>
      <c r="BE349" s="51"/>
      <c r="BF349" s="51"/>
      <c r="BG349" s="51"/>
      <c r="BH349" s="51"/>
      <c r="BI349" s="51"/>
      <c r="BJ349" s="51"/>
      <c r="BK349" s="51"/>
      <c r="BL349" s="447">
        <v>13500000</v>
      </c>
      <c r="BM349" s="49"/>
      <c r="BN349" s="49"/>
      <c r="BO349" s="49"/>
      <c r="BP349" s="49"/>
      <c r="BQ349" s="52" t="s">
        <v>15</v>
      </c>
      <c r="BR349" s="52"/>
      <c r="BS349" s="50"/>
      <c r="BT349" s="50"/>
      <c r="BU349" s="1" t="s">
        <v>3406</v>
      </c>
      <c r="BV349" s="46">
        <v>20246520001283</v>
      </c>
      <c r="BW349" s="4"/>
      <c r="BX349" s="4"/>
      <c r="BY349" s="4"/>
      <c r="BZ349" s="4"/>
      <c r="CA349" s="4"/>
      <c r="CB349" s="4"/>
      <c r="CC349" s="4"/>
      <c r="CD349" s="1">
        <v>1</v>
      </c>
      <c r="CE349" s="1">
        <v>1</v>
      </c>
      <c r="CF349" s="6"/>
      <c r="CG349" s="6" t="s">
        <v>1804</v>
      </c>
      <c r="CH349" s="388">
        <v>45437</v>
      </c>
      <c r="CI349" s="277"/>
    </row>
    <row r="350" spans="1:87" ht="14.25" customHeight="1">
      <c r="A350" s="39">
        <v>348</v>
      </c>
      <c r="B350" s="189" t="s">
        <v>3255</v>
      </c>
      <c r="C350" s="2" t="s">
        <v>3445</v>
      </c>
      <c r="D350" s="1">
        <v>2023</v>
      </c>
      <c r="E350" s="1"/>
      <c r="F350" s="1" t="s">
        <v>404</v>
      </c>
      <c r="G350" s="1" t="s">
        <v>3446</v>
      </c>
      <c r="H350" s="31" t="s">
        <v>3447</v>
      </c>
      <c r="I350" s="7" t="s">
        <v>3043</v>
      </c>
      <c r="J350" s="7" t="s">
        <v>3043</v>
      </c>
      <c r="K350" s="7" t="s">
        <v>3043</v>
      </c>
      <c r="L350" s="1" t="s">
        <v>325</v>
      </c>
      <c r="M350" s="1" t="s">
        <v>3448</v>
      </c>
      <c r="N350" s="91" t="s">
        <v>315</v>
      </c>
      <c r="O350" s="91">
        <v>2201</v>
      </c>
      <c r="P350" s="91" t="s">
        <v>61</v>
      </c>
      <c r="Q350" s="91">
        <v>21</v>
      </c>
      <c r="R350" s="30" t="s">
        <v>1390</v>
      </c>
      <c r="S350" s="30">
        <v>830091013</v>
      </c>
      <c r="T350" s="30">
        <v>6</v>
      </c>
      <c r="U350" s="345" t="s">
        <v>3449</v>
      </c>
      <c r="V350" s="7" t="s">
        <v>325</v>
      </c>
      <c r="W350" s="91" t="s">
        <v>1392</v>
      </c>
      <c r="X350" s="7" t="s">
        <v>325</v>
      </c>
      <c r="Y350" s="7" t="s">
        <v>3450</v>
      </c>
      <c r="Z350" s="7">
        <v>3185558067</v>
      </c>
      <c r="AA350" s="84" t="s">
        <v>3451</v>
      </c>
      <c r="AB350" s="7" t="s">
        <v>325</v>
      </c>
      <c r="AC350" s="7" t="s">
        <v>325</v>
      </c>
      <c r="AD350" s="85"/>
      <c r="AE350" s="103"/>
      <c r="AF350" s="85"/>
      <c r="AG350" s="1" t="s">
        <v>325</v>
      </c>
      <c r="AH350" s="193">
        <v>40872930</v>
      </c>
      <c r="AI350" s="193">
        <f t="shared" si="39"/>
        <v>13624310</v>
      </c>
      <c r="AJ350" s="193">
        <f t="shared" si="40"/>
        <v>454143.66666666669</v>
      </c>
      <c r="AK350" s="45">
        <v>45287</v>
      </c>
      <c r="AL350" s="45">
        <v>45293</v>
      </c>
      <c r="AM350" s="25">
        <v>45391</v>
      </c>
      <c r="AN350" s="180" t="s">
        <v>2682</v>
      </c>
      <c r="AO350" s="180" t="s">
        <v>2683</v>
      </c>
      <c r="AP350" s="46">
        <v>610</v>
      </c>
      <c r="AQ350" s="45">
        <v>45244</v>
      </c>
      <c r="AR350" s="212">
        <v>49478401</v>
      </c>
      <c r="AS350" s="46">
        <v>998</v>
      </c>
      <c r="AT350" s="45">
        <v>45288</v>
      </c>
      <c r="AU350" s="212">
        <v>40872930</v>
      </c>
      <c r="AV350" s="49"/>
      <c r="AW350" s="49"/>
      <c r="AX350" s="49"/>
      <c r="AY350" s="50"/>
      <c r="AZ350" s="50"/>
      <c r="BA350" s="50"/>
      <c r="BB350" s="51"/>
      <c r="BC350" s="51"/>
      <c r="BD350" s="51"/>
      <c r="BE350" s="51"/>
      <c r="BF350" s="51"/>
      <c r="BG350" s="51"/>
      <c r="BH350" s="51"/>
      <c r="BI350" s="51"/>
      <c r="BJ350" s="51"/>
      <c r="BK350" s="51"/>
      <c r="BL350" s="447">
        <v>40872930</v>
      </c>
      <c r="BM350" s="49"/>
      <c r="BN350" s="49"/>
      <c r="BO350" s="49"/>
      <c r="BP350" s="49"/>
      <c r="BQ350" s="52" t="s">
        <v>15</v>
      </c>
      <c r="BR350" s="52"/>
      <c r="BS350" s="50"/>
      <c r="BT350" s="50"/>
      <c r="BU350" s="1" t="s">
        <v>3452</v>
      </c>
      <c r="BV350" s="46" t="s">
        <v>3453</v>
      </c>
      <c r="BW350" s="4"/>
      <c r="BX350" s="4"/>
      <c r="BY350" s="4"/>
      <c r="BZ350" s="4"/>
      <c r="CA350" s="4"/>
      <c r="CB350" s="4"/>
      <c r="CC350" s="4"/>
      <c r="CD350" s="1">
        <v>7</v>
      </c>
      <c r="CE350" s="1">
        <v>1</v>
      </c>
      <c r="CF350" s="6"/>
      <c r="CG350" s="6" t="s">
        <v>1804</v>
      </c>
      <c r="CH350" s="391">
        <v>45461</v>
      </c>
      <c r="CI350" s="277"/>
    </row>
    <row r="351" spans="1:87" ht="15" customHeight="1" thickBot="1">
      <c r="A351" s="39">
        <v>349</v>
      </c>
      <c r="B351" s="189" t="s">
        <v>3184</v>
      </c>
      <c r="C351" s="2" t="s">
        <v>3454</v>
      </c>
      <c r="D351" s="1">
        <v>2023</v>
      </c>
      <c r="E351" s="1">
        <v>99618</v>
      </c>
      <c r="F351" s="1" t="s">
        <v>404</v>
      </c>
      <c r="G351" s="1" t="s">
        <v>3455</v>
      </c>
      <c r="H351" s="31" t="s">
        <v>3456</v>
      </c>
      <c r="I351" s="7" t="s">
        <v>2172</v>
      </c>
      <c r="J351" s="7" t="s">
        <v>392</v>
      </c>
      <c r="K351" s="7" t="s">
        <v>60</v>
      </c>
      <c r="L351" s="1" t="s">
        <v>1613</v>
      </c>
      <c r="M351" s="1" t="s">
        <v>3457</v>
      </c>
      <c r="N351" s="91" t="s">
        <v>3458</v>
      </c>
      <c r="O351" s="91">
        <v>2192</v>
      </c>
      <c r="P351" s="91" t="s">
        <v>61</v>
      </c>
      <c r="Q351" s="91">
        <v>6</v>
      </c>
      <c r="R351" s="30" t="s">
        <v>395</v>
      </c>
      <c r="S351" s="30">
        <v>51881732</v>
      </c>
      <c r="T351" s="30">
        <v>6</v>
      </c>
      <c r="U351" s="249" t="s">
        <v>3459</v>
      </c>
      <c r="V351" s="7">
        <v>56</v>
      </c>
      <c r="W351" s="91" t="s">
        <v>62</v>
      </c>
      <c r="X351" s="174" t="s">
        <v>396</v>
      </c>
      <c r="Y351" s="7" t="s">
        <v>3460</v>
      </c>
      <c r="Z351" s="7">
        <v>3124208851</v>
      </c>
      <c r="AA351" s="84" t="s">
        <v>3461</v>
      </c>
      <c r="AB351" s="7" t="s">
        <v>398</v>
      </c>
      <c r="AC351" s="7" t="s">
        <v>433</v>
      </c>
      <c r="AD351" s="43" t="s">
        <v>3462</v>
      </c>
      <c r="AE351" s="42" t="s">
        <v>3463</v>
      </c>
      <c r="AF351" s="43">
        <v>45572</v>
      </c>
      <c r="AG351" s="1">
        <v>1</v>
      </c>
      <c r="AH351" s="193">
        <v>14100000</v>
      </c>
      <c r="AI351" s="193">
        <f t="shared" si="39"/>
        <v>4700000</v>
      </c>
      <c r="AJ351" s="193">
        <f t="shared" si="40"/>
        <v>156666.66666666666</v>
      </c>
      <c r="AK351" s="45">
        <v>45288</v>
      </c>
      <c r="AL351" s="45">
        <v>45293</v>
      </c>
      <c r="AM351" s="25">
        <v>45012</v>
      </c>
      <c r="AN351" s="180" t="s">
        <v>2682</v>
      </c>
      <c r="AO351" s="180" t="s">
        <v>2683</v>
      </c>
      <c r="AP351" s="46">
        <v>728</v>
      </c>
      <c r="AQ351" s="45">
        <v>45280</v>
      </c>
      <c r="AR351" s="212">
        <v>14100000</v>
      </c>
      <c r="AS351" s="46">
        <v>995</v>
      </c>
      <c r="AT351" s="45">
        <v>45288</v>
      </c>
      <c r="AU351" s="212">
        <v>14100000</v>
      </c>
      <c r="AV351" s="49">
        <v>1</v>
      </c>
      <c r="AW351" s="49">
        <v>45</v>
      </c>
      <c r="AX351" s="113">
        <v>45428</v>
      </c>
      <c r="AY351" s="50"/>
      <c r="AZ351" s="50"/>
      <c r="BA351" s="50"/>
      <c r="BB351" s="51">
        <v>1</v>
      </c>
      <c r="BC351" s="243">
        <v>7050000</v>
      </c>
      <c r="BD351" s="242">
        <v>45377</v>
      </c>
      <c r="BE351" s="51"/>
      <c r="BF351" s="51"/>
      <c r="BG351" s="51"/>
      <c r="BH351" s="51"/>
      <c r="BI351" s="51"/>
      <c r="BJ351" s="51"/>
      <c r="BK351" s="51"/>
      <c r="BL351" s="447">
        <v>21150000</v>
      </c>
      <c r="BM351" s="49"/>
      <c r="BN351" s="49"/>
      <c r="BO351" s="49"/>
      <c r="BP351" s="49"/>
      <c r="BQ351" s="52" t="s">
        <v>15</v>
      </c>
      <c r="BR351" s="52"/>
      <c r="BS351" s="50"/>
      <c r="BT351" s="50"/>
      <c r="BU351" s="1" t="s">
        <v>3464</v>
      </c>
      <c r="BV351" s="46" t="s">
        <v>3435</v>
      </c>
      <c r="BW351" s="4"/>
      <c r="BX351" s="4"/>
      <c r="BY351" s="4"/>
      <c r="BZ351" s="4"/>
      <c r="CA351" s="4"/>
      <c r="CB351" s="4"/>
      <c r="CC351" s="4"/>
      <c r="CD351" s="1">
        <v>1</v>
      </c>
      <c r="CE351" s="1">
        <v>1</v>
      </c>
      <c r="CF351" s="6"/>
      <c r="CG351" s="6" t="s">
        <v>1804</v>
      </c>
      <c r="CH351" s="388">
        <v>45428</v>
      </c>
      <c r="CI351" s="277"/>
    </row>
    <row r="352" spans="1:87" ht="15" customHeight="1">
      <c r="A352" s="39">
        <v>350</v>
      </c>
      <c r="B352" s="189" t="s">
        <v>3465</v>
      </c>
      <c r="C352" s="2" t="s">
        <v>3466</v>
      </c>
      <c r="D352" s="1">
        <v>2023</v>
      </c>
      <c r="E352" s="1">
        <v>99622</v>
      </c>
      <c r="F352" s="1" t="s">
        <v>404</v>
      </c>
      <c r="G352" s="1" t="s">
        <v>3467</v>
      </c>
      <c r="H352" s="31" t="s">
        <v>3468</v>
      </c>
      <c r="I352" s="7" t="s">
        <v>2172</v>
      </c>
      <c r="J352" s="7" t="s">
        <v>392</v>
      </c>
      <c r="K352" s="7" t="s">
        <v>60</v>
      </c>
      <c r="L352" s="1" t="s">
        <v>1613</v>
      </c>
      <c r="M352" s="1" t="s">
        <v>3469</v>
      </c>
      <c r="N352" s="91" t="s">
        <v>3470</v>
      </c>
      <c r="O352" s="91">
        <v>2185</v>
      </c>
      <c r="P352" s="91" t="s">
        <v>61</v>
      </c>
      <c r="Q352" s="91">
        <v>48</v>
      </c>
      <c r="R352" s="30" t="s">
        <v>395</v>
      </c>
      <c r="S352" s="30">
        <v>37941290</v>
      </c>
      <c r="T352" s="30">
        <v>1</v>
      </c>
      <c r="U352" s="249" t="s">
        <v>3471</v>
      </c>
      <c r="V352" s="7">
        <v>63</v>
      </c>
      <c r="W352" s="91" t="s">
        <v>62</v>
      </c>
      <c r="X352" s="174" t="s">
        <v>396</v>
      </c>
      <c r="Y352" s="7" t="s">
        <v>3472</v>
      </c>
      <c r="Z352" s="7" t="s">
        <v>3473</v>
      </c>
      <c r="AA352" s="170"/>
      <c r="AB352" s="7" t="s">
        <v>411</v>
      </c>
      <c r="AC352" s="7" t="s">
        <v>412</v>
      </c>
      <c r="AD352" s="43" t="s">
        <v>3105</v>
      </c>
      <c r="AE352" s="42" t="s">
        <v>3474</v>
      </c>
      <c r="AF352" s="43">
        <v>45565</v>
      </c>
      <c r="AG352" s="1">
        <v>1</v>
      </c>
      <c r="AH352" s="193">
        <v>13800000</v>
      </c>
      <c r="AI352" s="193">
        <f>AH352*30</f>
        <v>414000000</v>
      </c>
      <c r="AJ352" s="193">
        <f t="shared" si="40"/>
        <v>153333.33333333334</v>
      </c>
      <c r="AK352" s="45">
        <v>45288</v>
      </c>
      <c r="AL352" s="45">
        <v>45293</v>
      </c>
      <c r="AM352" s="25">
        <v>45378</v>
      </c>
      <c r="AN352" s="180" t="s">
        <v>2682</v>
      </c>
      <c r="AO352" s="180" t="s">
        <v>2683</v>
      </c>
      <c r="AP352" s="46">
        <v>729</v>
      </c>
      <c r="AQ352" s="45">
        <v>45280</v>
      </c>
      <c r="AR352" s="212" t="s">
        <v>3475</v>
      </c>
      <c r="AS352" s="46">
        <v>996</v>
      </c>
      <c r="AT352" s="45">
        <v>45288</v>
      </c>
      <c r="AU352" s="212">
        <v>13800000</v>
      </c>
      <c r="AV352" s="49"/>
      <c r="AW352" s="49"/>
      <c r="AX352" s="49"/>
      <c r="AY352" s="50"/>
      <c r="AZ352" s="50"/>
      <c r="BA352" s="50"/>
      <c r="BB352" s="51"/>
      <c r="BC352" s="51"/>
      <c r="BD352" s="51"/>
      <c r="BE352" s="51"/>
      <c r="BF352" s="51"/>
      <c r="BG352" s="51"/>
      <c r="BH352" s="51"/>
      <c r="BI352" s="51"/>
      <c r="BJ352" s="51"/>
      <c r="BK352" s="51"/>
      <c r="BL352" s="447">
        <v>13800000</v>
      </c>
      <c r="BM352" s="49"/>
      <c r="BN352" s="49"/>
      <c r="BO352" s="49"/>
      <c r="BP352" s="49"/>
      <c r="BQ352" s="52" t="s">
        <v>15</v>
      </c>
      <c r="BR352" s="52"/>
      <c r="BS352" s="50"/>
      <c r="BT352" s="50"/>
      <c r="BU352" s="1" t="s">
        <v>3464</v>
      </c>
      <c r="BV352" s="46" t="s">
        <v>3435</v>
      </c>
      <c r="BW352" s="4"/>
      <c r="BX352" s="4"/>
      <c r="BY352" s="4"/>
      <c r="BZ352" s="4"/>
      <c r="CA352" s="4"/>
      <c r="CB352" s="4"/>
      <c r="CC352" s="4"/>
      <c r="CD352" s="1">
        <v>1</v>
      </c>
      <c r="CE352" s="1">
        <v>1</v>
      </c>
      <c r="CF352" s="6" t="s">
        <v>1791</v>
      </c>
      <c r="CG352" s="6" t="s">
        <v>1804</v>
      </c>
      <c r="CH352" s="388">
        <v>45383</v>
      </c>
      <c r="CI352" s="277" t="s">
        <v>3476</v>
      </c>
    </row>
    <row r="353" spans="1:87" ht="15" customHeight="1">
      <c r="A353" s="39">
        <v>351</v>
      </c>
      <c r="B353" s="189" t="s">
        <v>3156</v>
      </c>
      <c r="C353" s="2" t="s">
        <v>3477</v>
      </c>
      <c r="D353" s="1">
        <v>2023</v>
      </c>
      <c r="E353" s="1">
        <v>100139</v>
      </c>
      <c r="F353" s="1" t="s">
        <v>404</v>
      </c>
      <c r="G353" s="1" t="s">
        <v>3478</v>
      </c>
      <c r="H353" s="31" t="s">
        <v>3479</v>
      </c>
      <c r="I353" s="7" t="s">
        <v>2172</v>
      </c>
      <c r="J353" s="7" t="s">
        <v>392</v>
      </c>
      <c r="K353" s="7" t="s">
        <v>60</v>
      </c>
      <c r="L353" s="1" t="s">
        <v>1613</v>
      </c>
      <c r="M353" s="1" t="s">
        <v>3480</v>
      </c>
      <c r="N353" s="91" t="s">
        <v>3481</v>
      </c>
      <c r="O353" s="91">
        <v>2191</v>
      </c>
      <c r="P353" s="91" t="s">
        <v>61</v>
      </c>
      <c r="Q353" s="91">
        <v>57</v>
      </c>
      <c r="R353" s="30" t="s">
        <v>395</v>
      </c>
      <c r="S353" s="30">
        <v>1018463450</v>
      </c>
      <c r="T353" s="30">
        <v>4</v>
      </c>
      <c r="U353" s="249" t="s">
        <v>3482</v>
      </c>
      <c r="V353" s="7">
        <v>30</v>
      </c>
      <c r="W353" s="95" t="s">
        <v>62</v>
      </c>
      <c r="X353" s="174" t="s">
        <v>431</v>
      </c>
      <c r="Y353" s="7" t="s">
        <v>3483</v>
      </c>
      <c r="Z353" s="7">
        <v>3005780398</v>
      </c>
      <c r="AA353" s="84" t="s">
        <v>3484</v>
      </c>
      <c r="AB353" s="7" t="s">
        <v>518</v>
      </c>
      <c r="AC353" s="7" t="s">
        <v>399</v>
      </c>
      <c r="AD353" s="43" t="s">
        <v>3485</v>
      </c>
      <c r="AE353" s="42" t="s">
        <v>3486</v>
      </c>
      <c r="AF353" s="43">
        <v>45565</v>
      </c>
      <c r="AG353" s="1">
        <v>3</v>
      </c>
      <c r="AH353" s="193">
        <v>13800000</v>
      </c>
      <c r="AI353" s="193">
        <f>AJ353*30</f>
        <v>4600000</v>
      </c>
      <c r="AJ353" s="193">
        <f t="shared" si="40"/>
        <v>153333.33333333334</v>
      </c>
      <c r="AK353" s="45">
        <v>45287</v>
      </c>
      <c r="AL353" s="45">
        <v>45293</v>
      </c>
      <c r="AM353" s="25">
        <v>45379</v>
      </c>
      <c r="AN353" s="180" t="s">
        <v>2682</v>
      </c>
      <c r="AO353" s="180" t="s">
        <v>2683</v>
      </c>
      <c r="AP353" s="46">
        <v>717</v>
      </c>
      <c r="AQ353" s="45">
        <v>45280</v>
      </c>
      <c r="AR353" s="212">
        <v>27600000</v>
      </c>
      <c r="AS353" s="46">
        <v>1033</v>
      </c>
      <c r="AT353" s="45">
        <v>45289</v>
      </c>
      <c r="AU353" s="212">
        <v>13800000</v>
      </c>
      <c r="AV353" s="49">
        <v>1</v>
      </c>
      <c r="AW353" s="49">
        <v>45</v>
      </c>
      <c r="AX353" s="113">
        <v>45428</v>
      </c>
      <c r="AY353" s="50"/>
      <c r="AZ353" s="50"/>
      <c r="BA353" s="50"/>
      <c r="BB353" s="51">
        <v>1</v>
      </c>
      <c r="BC353" s="51">
        <v>6900000</v>
      </c>
      <c r="BD353" s="242">
        <v>45373</v>
      </c>
      <c r="BE353" s="51"/>
      <c r="BF353" s="51"/>
      <c r="BG353" s="51"/>
      <c r="BH353" s="51"/>
      <c r="BI353" s="51"/>
      <c r="BJ353" s="51"/>
      <c r="BK353" s="51"/>
      <c r="BL353" s="447">
        <v>20700000</v>
      </c>
      <c r="BM353" s="49"/>
      <c r="BN353" s="49"/>
      <c r="BO353" s="49"/>
      <c r="BP353" s="49"/>
      <c r="BQ353" s="52" t="s">
        <v>15</v>
      </c>
      <c r="BR353" s="52"/>
      <c r="BS353" s="50"/>
      <c r="BT353" s="50"/>
      <c r="BU353" s="1" t="s">
        <v>3050</v>
      </c>
      <c r="BV353" s="46" t="s">
        <v>3435</v>
      </c>
      <c r="BW353" s="4"/>
      <c r="BX353" s="4"/>
      <c r="BY353" s="4"/>
      <c r="BZ353" s="4"/>
      <c r="CA353" s="4"/>
      <c r="CB353" s="4"/>
      <c r="CC353" s="4"/>
      <c r="CD353" s="1">
        <v>1</v>
      </c>
      <c r="CE353" s="1">
        <v>1</v>
      </c>
      <c r="CF353" s="6" t="s">
        <v>1791</v>
      </c>
      <c r="CG353" s="6" t="s">
        <v>1804</v>
      </c>
      <c r="CH353" s="388">
        <v>45428</v>
      </c>
      <c r="CI353" s="277" t="s">
        <v>3476</v>
      </c>
    </row>
    <row r="354" spans="1:87" ht="15" customHeight="1">
      <c r="A354" s="39">
        <v>352</v>
      </c>
      <c r="B354" s="189" t="s">
        <v>3156</v>
      </c>
      <c r="C354" s="2" t="s">
        <v>3487</v>
      </c>
      <c r="D354" s="1">
        <v>2023</v>
      </c>
      <c r="E354" s="1">
        <v>100139</v>
      </c>
      <c r="F354" s="1" t="s">
        <v>404</v>
      </c>
      <c r="G354" s="1" t="s">
        <v>3488</v>
      </c>
      <c r="H354" s="31" t="s">
        <v>3489</v>
      </c>
      <c r="I354" s="7" t="s">
        <v>2172</v>
      </c>
      <c r="J354" s="7" t="s">
        <v>392</v>
      </c>
      <c r="K354" s="7" t="s">
        <v>60</v>
      </c>
      <c r="L354" s="1" t="s">
        <v>1613</v>
      </c>
      <c r="M354" s="1" t="s">
        <v>3480</v>
      </c>
      <c r="N354" s="91" t="s">
        <v>3481</v>
      </c>
      <c r="O354" s="91">
        <v>2191</v>
      </c>
      <c r="P354" s="91" t="s">
        <v>61</v>
      </c>
      <c r="Q354" s="91">
        <v>57</v>
      </c>
      <c r="R354" s="30" t="s">
        <v>395</v>
      </c>
      <c r="S354" s="30">
        <v>79553156</v>
      </c>
      <c r="T354" s="30">
        <v>0</v>
      </c>
      <c r="U354" s="249" t="s">
        <v>3490</v>
      </c>
      <c r="V354" s="7">
        <v>53</v>
      </c>
      <c r="W354" s="91" t="s">
        <v>62</v>
      </c>
      <c r="X354" s="174" t="s">
        <v>431</v>
      </c>
      <c r="Y354" s="7" t="s">
        <v>3491</v>
      </c>
      <c r="Z354" s="7">
        <v>3912456</v>
      </c>
      <c r="AA354" s="84" t="s">
        <v>3492</v>
      </c>
      <c r="AB354" s="7" t="s">
        <v>422</v>
      </c>
      <c r="AC354" s="7" t="s">
        <v>433</v>
      </c>
      <c r="AD354" s="43" t="s">
        <v>1298</v>
      </c>
      <c r="AE354" s="42" t="s">
        <v>3493</v>
      </c>
      <c r="AF354" s="43">
        <v>45565</v>
      </c>
      <c r="AG354" s="1">
        <v>3</v>
      </c>
      <c r="AH354" s="193">
        <v>13800000</v>
      </c>
      <c r="AI354" s="193">
        <f>AJ354*30</f>
        <v>4600000</v>
      </c>
      <c r="AJ354" s="193">
        <f t="shared" si="40"/>
        <v>153333.33333333334</v>
      </c>
      <c r="AK354" s="45">
        <v>45287</v>
      </c>
      <c r="AL354" s="45">
        <v>45293</v>
      </c>
      <c r="AM354" s="25">
        <v>45379</v>
      </c>
      <c r="AN354" s="180" t="s">
        <v>2682</v>
      </c>
      <c r="AO354" s="180" t="s">
        <v>2683</v>
      </c>
      <c r="AP354" s="46">
        <v>717</v>
      </c>
      <c r="AQ354" s="45">
        <v>45280</v>
      </c>
      <c r="AR354" s="212">
        <v>27600000</v>
      </c>
      <c r="AS354" s="46">
        <v>1012</v>
      </c>
      <c r="AT354" s="45">
        <v>45289</v>
      </c>
      <c r="AU354" s="212">
        <v>13800000</v>
      </c>
      <c r="AV354" s="49">
        <v>1</v>
      </c>
      <c r="AW354" s="49">
        <v>45</v>
      </c>
      <c r="AX354" s="113">
        <v>45428</v>
      </c>
      <c r="AY354" s="50"/>
      <c r="AZ354" s="50"/>
      <c r="BA354" s="50"/>
      <c r="BB354" s="51">
        <v>1</v>
      </c>
      <c r="BC354" s="51">
        <v>6900000</v>
      </c>
      <c r="BD354" s="242">
        <v>45377</v>
      </c>
      <c r="BE354" s="51"/>
      <c r="BF354" s="51"/>
      <c r="BG354" s="51"/>
      <c r="BH354" s="51"/>
      <c r="BI354" s="51"/>
      <c r="BJ354" s="51"/>
      <c r="BK354" s="51"/>
      <c r="BL354" s="447">
        <v>20700000</v>
      </c>
      <c r="BM354" s="49"/>
      <c r="BN354" s="49"/>
      <c r="BO354" s="49"/>
      <c r="BP354" s="49"/>
      <c r="BQ354" s="52" t="s">
        <v>15</v>
      </c>
      <c r="BR354" s="52"/>
      <c r="BS354" s="50"/>
      <c r="BT354" s="50"/>
      <c r="BU354" s="1" t="s">
        <v>3464</v>
      </c>
      <c r="BV354" s="46" t="s">
        <v>3435</v>
      </c>
      <c r="BW354" s="4"/>
      <c r="BX354" s="4"/>
      <c r="BY354" s="4"/>
      <c r="BZ354" s="4"/>
      <c r="CA354" s="4"/>
      <c r="CB354" s="4"/>
      <c r="CC354" s="4"/>
      <c r="CD354" s="1">
        <v>1</v>
      </c>
      <c r="CE354" s="1">
        <v>1</v>
      </c>
      <c r="CF354" s="6" t="s">
        <v>1791</v>
      </c>
      <c r="CG354" s="6" t="s">
        <v>1804</v>
      </c>
      <c r="CH354" s="388">
        <v>45428</v>
      </c>
      <c r="CI354" s="277" t="s">
        <v>3476</v>
      </c>
    </row>
    <row r="355" spans="1:87" ht="15" customHeight="1">
      <c r="A355" s="39">
        <v>353</v>
      </c>
      <c r="B355" s="189" t="s">
        <v>3156</v>
      </c>
      <c r="C355" s="2" t="s">
        <v>3494</v>
      </c>
      <c r="D355" s="1">
        <v>2023</v>
      </c>
      <c r="E355" s="1">
        <v>100134</v>
      </c>
      <c r="F355" s="1" t="s">
        <v>404</v>
      </c>
      <c r="G355" s="1" t="s">
        <v>3495</v>
      </c>
      <c r="H355" s="31" t="s">
        <v>3496</v>
      </c>
      <c r="I355" s="7" t="s">
        <v>2172</v>
      </c>
      <c r="J355" s="7" t="s">
        <v>392</v>
      </c>
      <c r="K355" s="7" t="s">
        <v>60</v>
      </c>
      <c r="L355" s="1" t="s">
        <v>1613</v>
      </c>
      <c r="M355" s="1" t="s">
        <v>3497</v>
      </c>
      <c r="N355" s="91" t="s">
        <v>3481</v>
      </c>
      <c r="O355" s="91">
        <v>2191</v>
      </c>
      <c r="P355" s="91" t="s">
        <v>61</v>
      </c>
      <c r="Q355" s="91">
        <v>57</v>
      </c>
      <c r="R355" s="30" t="s">
        <v>395</v>
      </c>
      <c r="S355" s="30">
        <v>52472048</v>
      </c>
      <c r="T355" s="30">
        <v>7</v>
      </c>
      <c r="U355" s="249" t="s">
        <v>3498</v>
      </c>
      <c r="V355" s="7">
        <v>47</v>
      </c>
      <c r="W355" s="91" t="s">
        <v>62</v>
      </c>
      <c r="X355" s="174" t="s">
        <v>396</v>
      </c>
      <c r="Y355" s="7" t="s">
        <v>3499</v>
      </c>
      <c r="Z355" s="7">
        <v>6639897</v>
      </c>
      <c r="AA355" s="7" t="s">
        <v>3500</v>
      </c>
      <c r="AB355" s="7" t="s">
        <v>411</v>
      </c>
      <c r="AC355" s="7" t="s">
        <v>433</v>
      </c>
      <c r="AD355" s="43" t="s">
        <v>1311</v>
      </c>
      <c r="AE355" s="42" t="s">
        <v>3501</v>
      </c>
      <c r="AF355" s="43">
        <v>45545</v>
      </c>
      <c r="AG355" s="1">
        <v>3</v>
      </c>
      <c r="AH355" s="193">
        <v>13800000</v>
      </c>
      <c r="AI355" s="193">
        <f>AJ355*30</f>
        <v>4600000</v>
      </c>
      <c r="AJ355" s="193">
        <f t="shared" si="40"/>
        <v>153333.33333333334</v>
      </c>
      <c r="AK355" s="45">
        <v>45287</v>
      </c>
      <c r="AL355" s="45" t="s">
        <v>3502</v>
      </c>
      <c r="AM355" s="25">
        <v>45379</v>
      </c>
      <c r="AN355" s="180" t="s">
        <v>2682</v>
      </c>
      <c r="AO355" s="180" t="s">
        <v>2683</v>
      </c>
      <c r="AP355" s="46">
        <v>741</v>
      </c>
      <c r="AQ355" s="45">
        <v>45282</v>
      </c>
      <c r="AR355" s="212" t="s">
        <v>3503</v>
      </c>
      <c r="AS355" s="46">
        <v>1017</v>
      </c>
      <c r="AT355" s="45">
        <v>45289</v>
      </c>
      <c r="AU355" s="212">
        <v>13800000</v>
      </c>
      <c r="AV355" s="49">
        <v>1</v>
      </c>
      <c r="AW355" s="49">
        <v>45</v>
      </c>
      <c r="AX355" s="113">
        <v>45428</v>
      </c>
      <c r="AY355" s="50">
        <v>52615874</v>
      </c>
      <c r="AZ355" s="50" t="s">
        <v>3504</v>
      </c>
      <c r="BA355" s="56">
        <v>45351</v>
      </c>
      <c r="BB355" s="51">
        <v>1</v>
      </c>
      <c r="BC355" s="51">
        <v>6900000</v>
      </c>
      <c r="BD355" s="242">
        <v>45377</v>
      </c>
      <c r="BE355" s="51"/>
      <c r="BF355" s="51"/>
      <c r="BG355" s="51"/>
      <c r="BH355" s="51"/>
      <c r="BI355" s="51"/>
      <c r="BJ355" s="51"/>
      <c r="BK355" s="51"/>
      <c r="BL355" s="447">
        <v>20700000</v>
      </c>
      <c r="BM355" s="49"/>
      <c r="BN355" s="49"/>
      <c r="BO355" s="49"/>
      <c r="BP355" s="49"/>
      <c r="BQ355" s="52" t="s">
        <v>15</v>
      </c>
      <c r="BR355" s="52"/>
      <c r="BS355" s="50"/>
      <c r="BT355" s="50"/>
      <c r="BU355" s="1" t="s">
        <v>3505</v>
      </c>
      <c r="BV355" s="46">
        <v>20236520010453</v>
      </c>
      <c r="BW355" s="4"/>
      <c r="BX355" s="4"/>
      <c r="BY355" s="4"/>
      <c r="BZ355" s="4"/>
      <c r="CA355" s="4"/>
      <c r="CB355" s="4"/>
      <c r="CC355" s="4"/>
      <c r="CD355" s="1">
        <v>1</v>
      </c>
      <c r="CE355" s="1">
        <v>1</v>
      </c>
      <c r="CF355" s="6" t="s">
        <v>1791</v>
      </c>
      <c r="CG355" s="6" t="s">
        <v>1804</v>
      </c>
      <c r="CH355" s="388">
        <v>45428</v>
      </c>
      <c r="CI355" s="277" t="s">
        <v>3476</v>
      </c>
    </row>
    <row r="356" spans="1:87" ht="15" customHeight="1">
      <c r="A356" s="39">
        <v>354</v>
      </c>
      <c r="B356" s="189" t="s">
        <v>3228</v>
      </c>
      <c r="C356" s="103" t="s">
        <v>3506</v>
      </c>
      <c r="D356" s="103" t="s">
        <v>234</v>
      </c>
      <c r="E356" s="103" t="s">
        <v>234</v>
      </c>
      <c r="F356" s="103" t="s">
        <v>234</v>
      </c>
      <c r="G356" s="103" t="s">
        <v>234</v>
      </c>
      <c r="H356" s="103" t="s">
        <v>234</v>
      </c>
      <c r="I356" s="103" t="s">
        <v>234</v>
      </c>
      <c r="J356" s="103" t="s">
        <v>234</v>
      </c>
      <c r="K356" s="103" t="s">
        <v>234</v>
      </c>
      <c r="L356" s="103" t="s">
        <v>234</v>
      </c>
      <c r="M356" s="103" t="s">
        <v>234</v>
      </c>
      <c r="N356" s="103" t="s">
        <v>234</v>
      </c>
      <c r="O356" s="103" t="s">
        <v>234</v>
      </c>
      <c r="P356" s="103" t="s">
        <v>234</v>
      </c>
      <c r="Q356" s="103" t="s">
        <v>234</v>
      </c>
      <c r="R356" s="103" t="s">
        <v>234</v>
      </c>
      <c r="S356" s="103" t="s">
        <v>234</v>
      </c>
      <c r="T356" s="103" t="s">
        <v>234</v>
      </c>
      <c r="U356" s="103" t="s">
        <v>234</v>
      </c>
      <c r="V356" s="103" t="s">
        <v>234</v>
      </c>
      <c r="W356" s="103" t="s">
        <v>234</v>
      </c>
      <c r="X356" s="103" t="s">
        <v>234</v>
      </c>
      <c r="Y356" s="103" t="s">
        <v>234</v>
      </c>
      <c r="Z356" s="103" t="s">
        <v>234</v>
      </c>
      <c r="AA356" s="7" t="s">
        <v>234</v>
      </c>
      <c r="AB356" s="103" t="s">
        <v>234</v>
      </c>
      <c r="AC356" s="103" t="s">
        <v>234</v>
      </c>
      <c r="AD356" s="103" t="s">
        <v>234</v>
      </c>
      <c r="AE356" s="103" t="s">
        <v>234</v>
      </c>
      <c r="AF356" s="103" t="s">
        <v>234</v>
      </c>
      <c r="AG356" s="103" t="s">
        <v>234</v>
      </c>
      <c r="AH356" s="103" t="s">
        <v>234</v>
      </c>
      <c r="AI356" s="103" t="s">
        <v>234</v>
      </c>
      <c r="AJ356" s="103" t="s">
        <v>234</v>
      </c>
      <c r="AK356" s="103" t="s">
        <v>234</v>
      </c>
      <c r="AL356" s="103" t="s">
        <v>234</v>
      </c>
      <c r="AM356" s="103" t="s">
        <v>234</v>
      </c>
      <c r="AN356" s="103" t="s">
        <v>234</v>
      </c>
      <c r="AO356" s="103" t="s">
        <v>234</v>
      </c>
      <c r="AP356" s="103" t="s">
        <v>234</v>
      </c>
      <c r="AQ356" s="103" t="s">
        <v>234</v>
      </c>
      <c r="AR356" s="103" t="s">
        <v>234</v>
      </c>
      <c r="AS356" s="103" t="s">
        <v>234</v>
      </c>
      <c r="AT356" s="103" t="s">
        <v>234</v>
      </c>
      <c r="AU356" s="103" t="s">
        <v>234</v>
      </c>
      <c r="AV356" s="103" t="s">
        <v>234</v>
      </c>
      <c r="AW356" s="103" t="s">
        <v>234</v>
      </c>
      <c r="AX356" s="103" t="s">
        <v>234</v>
      </c>
      <c r="AY356" s="103" t="s">
        <v>234</v>
      </c>
      <c r="AZ356" s="103" t="s">
        <v>234</v>
      </c>
      <c r="BA356" s="103" t="s">
        <v>234</v>
      </c>
      <c r="BB356" s="103" t="s">
        <v>234</v>
      </c>
      <c r="BC356" s="103" t="s">
        <v>234</v>
      </c>
      <c r="BD356" s="103" t="s">
        <v>234</v>
      </c>
      <c r="BE356" s="103" t="s">
        <v>234</v>
      </c>
      <c r="BF356" s="103" t="s">
        <v>234</v>
      </c>
      <c r="BG356" s="103" t="s">
        <v>234</v>
      </c>
      <c r="BH356" s="103" t="s">
        <v>234</v>
      </c>
      <c r="BI356" s="103" t="s">
        <v>234</v>
      </c>
      <c r="BJ356" s="103" t="s">
        <v>234</v>
      </c>
      <c r="BK356" s="103" t="s">
        <v>234</v>
      </c>
      <c r="BL356" s="453" t="s">
        <v>234</v>
      </c>
      <c r="BM356" s="103" t="s">
        <v>234</v>
      </c>
      <c r="BN356" s="103" t="s">
        <v>234</v>
      </c>
      <c r="BO356" s="103" t="s">
        <v>234</v>
      </c>
      <c r="BP356" s="103" t="s">
        <v>234</v>
      </c>
      <c r="BQ356" s="103" t="s">
        <v>234</v>
      </c>
      <c r="BR356" s="103" t="s">
        <v>234</v>
      </c>
      <c r="BS356" s="103" t="s">
        <v>234</v>
      </c>
      <c r="BT356" s="103" t="s">
        <v>234</v>
      </c>
      <c r="BU356" s="103" t="s">
        <v>234</v>
      </c>
      <c r="BV356" s="103" t="s">
        <v>234</v>
      </c>
      <c r="BW356" s="103" t="s">
        <v>234</v>
      </c>
      <c r="BX356" s="103" t="s">
        <v>234</v>
      </c>
      <c r="BY356" s="103" t="s">
        <v>234</v>
      </c>
      <c r="BZ356" s="103" t="s">
        <v>234</v>
      </c>
      <c r="CA356" s="103" t="s">
        <v>234</v>
      </c>
      <c r="CB356" s="103" t="s">
        <v>234</v>
      </c>
      <c r="CC356" s="103" t="s">
        <v>234</v>
      </c>
      <c r="CD356" s="103" t="s">
        <v>234</v>
      </c>
      <c r="CE356" s="103" t="s">
        <v>234</v>
      </c>
      <c r="CF356" s="103" t="s">
        <v>234</v>
      </c>
      <c r="CG356" s="103" t="s">
        <v>234</v>
      </c>
      <c r="CH356" s="103" t="s">
        <v>234</v>
      </c>
      <c r="CI356" s="103" t="s">
        <v>234</v>
      </c>
    </row>
    <row r="357" spans="1:87" ht="15" customHeight="1">
      <c r="A357" s="39">
        <v>355</v>
      </c>
      <c r="B357" s="189" t="s">
        <v>3228</v>
      </c>
      <c r="C357" s="103" t="s">
        <v>234</v>
      </c>
      <c r="D357" s="103" t="s">
        <v>234</v>
      </c>
      <c r="E357" s="103" t="s">
        <v>234</v>
      </c>
      <c r="F357" s="103" t="s">
        <v>234</v>
      </c>
      <c r="G357" s="103" t="s">
        <v>234</v>
      </c>
      <c r="H357" s="103" t="s">
        <v>234</v>
      </c>
      <c r="I357" s="103" t="s">
        <v>234</v>
      </c>
      <c r="J357" s="103" t="s">
        <v>234</v>
      </c>
      <c r="K357" s="103" t="s">
        <v>234</v>
      </c>
      <c r="L357" s="103" t="s">
        <v>234</v>
      </c>
      <c r="M357" s="103" t="s">
        <v>234</v>
      </c>
      <c r="N357" s="103" t="s">
        <v>234</v>
      </c>
      <c r="O357" s="103" t="s">
        <v>234</v>
      </c>
      <c r="P357" s="103" t="s">
        <v>234</v>
      </c>
      <c r="Q357" s="103" t="s">
        <v>234</v>
      </c>
      <c r="R357" s="103" t="s">
        <v>234</v>
      </c>
      <c r="S357" s="103" t="s">
        <v>234</v>
      </c>
      <c r="T357" s="103" t="s">
        <v>234</v>
      </c>
      <c r="U357" s="103" t="s">
        <v>234</v>
      </c>
      <c r="V357" s="103" t="s">
        <v>234</v>
      </c>
      <c r="W357" s="103" t="s">
        <v>234</v>
      </c>
      <c r="X357" s="103" t="s">
        <v>234</v>
      </c>
      <c r="Y357" s="103" t="s">
        <v>234</v>
      </c>
      <c r="Z357" s="103" t="s">
        <v>234</v>
      </c>
      <c r="AA357" s="7" t="s">
        <v>234</v>
      </c>
      <c r="AB357" s="103" t="s">
        <v>234</v>
      </c>
      <c r="AC357" s="103" t="s">
        <v>234</v>
      </c>
      <c r="AD357" s="103" t="s">
        <v>234</v>
      </c>
      <c r="AE357" s="103" t="s">
        <v>234</v>
      </c>
      <c r="AF357" s="103" t="s">
        <v>234</v>
      </c>
      <c r="AG357" s="103" t="s">
        <v>234</v>
      </c>
      <c r="AH357" s="103" t="s">
        <v>234</v>
      </c>
      <c r="AI357" s="103" t="s">
        <v>234</v>
      </c>
      <c r="AJ357" s="103" t="s">
        <v>234</v>
      </c>
      <c r="AK357" s="103" t="s">
        <v>234</v>
      </c>
      <c r="AL357" s="103" t="s">
        <v>234</v>
      </c>
      <c r="AM357" s="103" t="s">
        <v>234</v>
      </c>
      <c r="AN357" s="103" t="s">
        <v>234</v>
      </c>
      <c r="AO357" s="103" t="s">
        <v>234</v>
      </c>
      <c r="AP357" s="103" t="s">
        <v>234</v>
      </c>
      <c r="AQ357" s="103" t="s">
        <v>234</v>
      </c>
      <c r="AR357" s="103" t="s">
        <v>234</v>
      </c>
      <c r="AS357" s="103" t="s">
        <v>234</v>
      </c>
      <c r="AT357" s="103" t="s">
        <v>234</v>
      </c>
      <c r="AU357" s="103" t="s">
        <v>234</v>
      </c>
      <c r="AV357" s="103" t="s">
        <v>234</v>
      </c>
      <c r="AW357" s="103" t="s">
        <v>234</v>
      </c>
      <c r="AX357" s="103" t="s">
        <v>234</v>
      </c>
      <c r="AY357" s="103" t="s">
        <v>234</v>
      </c>
      <c r="AZ357" s="103" t="s">
        <v>234</v>
      </c>
      <c r="BA357" s="103" t="s">
        <v>234</v>
      </c>
      <c r="BB357" s="103" t="s">
        <v>234</v>
      </c>
      <c r="BC357" s="103" t="s">
        <v>234</v>
      </c>
      <c r="BD357" s="103" t="s">
        <v>234</v>
      </c>
      <c r="BE357" s="103" t="s">
        <v>234</v>
      </c>
      <c r="BF357" s="103" t="s">
        <v>234</v>
      </c>
      <c r="BG357" s="103" t="s">
        <v>234</v>
      </c>
      <c r="BH357" s="103" t="s">
        <v>234</v>
      </c>
      <c r="BI357" s="103" t="s">
        <v>234</v>
      </c>
      <c r="BJ357" s="103" t="s">
        <v>234</v>
      </c>
      <c r="BK357" s="103" t="s">
        <v>234</v>
      </c>
      <c r="BL357" s="453" t="s">
        <v>234</v>
      </c>
      <c r="BM357" s="103" t="s">
        <v>234</v>
      </c>
      <c r="BN357" s="103" t="s">
        <v>234</v>
      </c>
      <c r="BO357" s="103" t="s">
        <v>234</v>
      </c>
      <c r="BP357" s="103" t="s">
        <v>234</v>
      </c>
      <c r="BQ357" s="103" t="s">
        <v>234</v>
      </c>
      <c r="BR357" s="103" t="s">
        <v>234</v>
      </c>
      <c r="BS357" s="103" t="s">
        <v>234</v>
      </c>
      <c r="BT357" s="103" t="s">
        <v>234</v>
      </c>
      <c r="BU357" s="103" t="s">
        <v>234</v>
      </c>
      <c r="BV357" s="103" t="s">
        <v>234</v>
      </c>
      <c r="BW357" s="103" t="s">
        <v>234</v>
      </c>
      <c r="BX357" s="103" t="s">
        <v>234</v>
      </c>
      <c r="BY357" s="103" t="s">
        <v>234</v>
      </c>
      <c r="BZ357" s="103" t="s">
        <v>234</v>
      </c>
      <c r="CA357" s="103" t="s">
        <v>234</v>
      </c>
      <c r="CB357" s="103" t="s">
        <v>234</v>
      </c>
      <c r="CC357" s="103" t="s">
        <v>234</v>
      </c>
      <c r="CD357" s="103" t="s">
        <v>234</v>
      </c>
      <c r="CE357" s="103" t="s">
        <v>234</v>
      </c>
      <c r="CF357" s="103" t="s">
        <v>234</v>
      </c>
      <c r="CG357" s="103" t="s">
        <v>234</v>
      </c>
      <c r="CH357" s="103" t="s">
        <v>234</v>
      </c>
      <c r="CI357" s="103" t="s">
        <v>234</v>
      </c>
    </row>
    <row r="358" spans="1:87" ht="15" customHeight="1">
      <c r="A358" s="39">
        <v>356</v>
      </c>
      <c r="B358" s="189" t="s">
        <v>3507</v>
      </c>
      <c r="C358" s="2" t="s">
        <v>3508</v>
      </c>
      <c r="D358" s="1">
        <v>2023</v>
      </c>
      <c r="E358" s="1">
        <v>99622</v>
      </c>
      <c r="F358" s="1" t="s">
        <v>404</v>
      </c>
      <c r="G358" s="1" t="s">
        <v>3509</v>
      </c>
      <c r="H358" s="31" t="s">
        <v>3510</v>
      </c>
      <c r="I358" s="7" t="s">
        <v>2172</v>
      </c>
      <c r="J358" s="7" t="s">
        <v>392</v>
      </c>
      <c r="K358" s="7" t="s">
        <v>60</v>
      </c>
      <c r="L358" s="1" t="s">
        <v>1613</v>
      </c>
      <c r="M358" s="1" t="s">
        <v>3511</v>
      </c>
      <c r="N358" s="91" t="s">
        <v>3512</v>
      </c>
      <c r="O358" s="91">
        <v>2185</v>
      </c>
      <c r="P358" s="91" t="s">
        <v>61</v>
      </c>
      <c r="Q358" s="91">
        <v>48</v>
      </c>
      <c r="R358" s="30" t="s">
        <v>395</v>
      </c>
      <c r="S358" s="30">
        <v>1030532658</v>
      </c>
      <c r="T358" s="30">
        <v>9</v>
      </c>
      <c r="U358" s="249" t="s">
        <v>3513</v>
      </c>
      <c r="V358" s="7">
        <v>37</v>
      </c>
      <c r="W358" s="91" t="s">
        <v>62</v>
      </c>
      <c r="X358" s="174" t="s">
        <v>431</v>
      </c>
      <c r="Y358" s="7" t="s">
        <v>3514</v>
      </c>
      <c r="Z358" s="7">
        <v>3173519964</v>
      </c>
      <c r="AA358" s="7" t="s">
        <v>3515</v>
      </c>
      <c r="AB358" s="7" t="s">
        <v>518</v>
      </c>
      <c r="AC358" s="7" t="s">
        <v>562</v>
      </c>
      <c r="AD358" s="43" t="s">
        <v>3516</v>
      </c>
      <c r="AE358" s="42" t="s">
        <v>3517</v>
      </c>
      <c r="AF358" s="43">
        <v>45582</v>
      </c>
      <c r="AG358" s="1">
        <v>1</v>
      </c>
      <c r="AH358" s="193">
        <v>13800000</v>
      </c>
      <c r="AI358" s="193">
        <f>AJ358*30</f>
        <v>4600000</v>
      </c>
      <c r="AJ358" s="193">
        <f>AH358/AO358</f>
        <v>153333.33333333334</v>
      </c>
      <c r="AK358" s="45">
        <v>45288</v>
      </c>
      <c r="AL358" s="45">
        <v>45296</v>
      </c>
      <c r="AM358" s="25">
        <v>45382</v>
      </c>
      <c r="AN358" s="180" t="s">
        <v>2682</v>
      </c>
      <c r="AO358" s="180" t="s">
        <v>2683</v>
      </c>
      <c r="AP358" s="46">
        <v>729</v>
      </c>
      <c r="AQ358" s="45">
        <v>45280</v>
      </c>
      <c r="AR358" s="212">
        <v>55200000</v>
      </c>
      <c r="AS358" s="46">
        <v>1013</v>
      </c>
      <c r="AT358" s="45">
        <v>45289</v>
      </c>
      <c r="AU358" s="212">
        <v>13800000</v>
      </c>
      <c r="AV358" s="49"/>
      <c r="AW358" s="49"/>
      <c r="AX358" s="49"/>
      <c r="AY358" s="50"/>
      <c r="AZ358" s="50"/>
      <c r="BA358" s="50"/>
      <c r="BB358" s="51"/>
      <c r="BC358" s="51"/>
      <c r="BD358" s="51"/>
      <c r="BE358" s="51"/>
      <c r="BF358" s="51"/>
      <c r="BG358" s="51"/>
      <c r="BH358" s="51"/>
      <c r="BI358" s="51"/>
      <c r="BJ358" s="51"/>
      <c r="BK358" s="51"/>
      <c r="BL358" s="447">
        <v>13800000</v>
      </c>
      <c r="BM358" s="49"/>
      <c r="BN358" s="49"/>
      <c r="BO358" s="49"/>
      <c r="BP358" s="49"/>
      <c r="BQ358" s="52" t="s">
        <v>15</v>
      </c>
      <c r="BR358" s="52"/>
      <c r="BS358" s="50"/>
      <c r="BT358" s="50"/>
      <c r="BU358" s="1" t="s">
        <v>3464</v>
      </c>
      <c r="BV358" s="46" t="s">
        <v>3435</v>
      </c>
      <c r="BW358" s="4"/>
      <c r="BX358" s="4"/>
      <c r="BY358" s="4"/>
      <c r="BZ358" s="4"/>
      <c r="CA358" s="4"/>
      <c r="CB358" s="4"/>
      <c r="CC358" s="4"/>
      <c r="CD358" s="1">
        <v>1</v>
      </c>
      <c r="CE358" s="1">
        <v>1</v>
      </c>
      <c r="CF358" s="6" t="s">
        <v>1791</v>
      </c>
      <c r="CG358" s="6" t="s">
        <v>23</v>
      </c>
      <c r="CH358" s="391">
        <v>45386</v>
      </c>
      <c r="CI358" s="277" t="s">
        <v>3476</v>
      </c>
    </row>
    <row r="359" spans="1:87" ht="15" customHeight="1">
      <c r="A359" s="39">
        <v>357</v>
      </c>
      <c r="B359" s="189" t="s">
        <v>3507</v>
      </c>
      <c r="C359" s="2" t="s">
        <v>3518</v>
      </c>
      <c r="D359" s="1">
        <v>2023</v>
      </c>
      <c r="E359" s="1">
        <v>99622</v>
      </c>
      <c r="F359" s="1" t="s">
        <v>404</v>
      </c>
      <c r="G359" s="1" t="s">
        <v>3519</v>
      </c>
      <c r="H359" s="31" t="s">
        <v>3520</v>
      </c>
      <c r="I359" s="7" t="s">
        <v>2172</v>
      </c>
      <c r="J359" s="7" t="s">
        <v>392</v>
      </c>
      <c r="K359" s="7" t="s">
        <v>60</v>
      </c>
      <c r="L359" s="1" t="s">
        <v>1613</v>
      </c>
      <c r="M359" s="1" t="s">
        <v>3521</v>
      </c>
      <c r="N359" s="91" t="s">
        <v>3512</v>
      </c>
      <c r="O359" s="91">
        <v>2185</v>
      </c>
      <c r="P359" s="91" t="s">
        <v>61</v>
      </c>
      <c r="Q359" s="91">
        <v>48</v>
      </c>
      <c r="R359" s="30" t="s">
        <v>395</v>
      </c>
      <c r="S359" s="30">
        <v>79420690</v>
      </c>
      <c r="T359" s="30">
        <v>1</v>
      </c>
      <c r="U359" s="249" t="s">
        <v>3522</v>
      </c>
      <c r="V359" s="7">
        <v>57</v>
      </c>
      <c r="W359" s="91" t="s">
        <v>62</v>
      </c>
      <c r="X359" s="174" t="s">
        <v>431</v>
      </c>
      <c r="Y359" s="7" t="s">
        <v>3523</v>
      </c>
      <c r="Z359" s="7">
        <v>3137448467</v>
      </c>
      <c r="AA359" s="7" t="s">
        <v>3524</v>
      </c>
      <c r="AB359" s="7" t="s">
        <v>422</v>
      </c>
      <c r="AC359" s="7" t="s">
        <v>433</v>
      </c>
      <c r="AD359" s="43" t="s">
        <v>3525</v>
      </c>
      <c r="AE359" s="42" t="s">
        <v>3526</v>
      </c>
      <c r="AF359" s="43">
        <v>45564</v>
      </c>
      <c r="AG359" s="1">
        <v>1</v>
      </c>
      <c r="AH359" s="193">
        <v>13800000</v>
      </c>
      <c r="AI359" s="193">
        <f>AJ359*30</f>
        <v>4600000</v>
      </c>
      <c r="AJ359" s="193">
        <f>AH359/AO359</f>
        <v>153333.33333333334</v>
      </c>
      <c r="AK359" s="45">
        <v>45288</v>
      </c>
      <c r="AL359" s="45">
        <v>45302</v>
      </c>
      <c r="AM359" s="25">
        <v>45380</v>
      </c>
      <c r="AN359" s="180" t="s">
        <v>2682</v>
      </c>
      <c r="AO359" s="180" t="s">
        <v>2683</v>
      </c>
      <c r="AP359" s="46">
        <v>729</v>
      </c>
      <c r="AQ359" s="45">
        <v>45280</v>
      </c>
      <c r="AR359" s="212">
        <v>55200000</v>
      </c>
      <c r="AS359" s="46">
        <v>1014</v>
      </c>
      <c r="AT359" s="45">
        <v>45289</v>
      </c>
      <c r="AU359" s="212">
        <v>13800000</v>
      </c>
      <c r="AV359" s="49"/>
      <c r="AW359" s="49"/>
      <c r="AX359" s="49"/>
      <c r="AY359" s="50"/>
      <c r="AZ359" s="50"/>
      <c r="BA359" s="50"/>
      <c r="BB359" s="51"/>
      <c r="BC359" s="51"/>
      <c r="BD359" s="51"/>
      <c r="BE359" s="51"/>
      <c r="BF359" s="51"/>
      <c r="BG359" s="51"/>
      <c r="BH359" s="51"/>
      <c r="BI359" s="51"/>
      <c r="BJ359" s="51"/>
      <c r="BK359" s="51"/>
      <c r="BL359" s="447">
        <v>13800000</v>
      </c>
      <c r="BM359" s="49"/>
      <c r="BN359" s="49"/>
      <c r="BO359" s="49"/>
      <c r="BP359" s="49"/>
      <c r="BQ359" s="52" t="s">
        <v>15</v>
      </c>
      <c r="BR359" s="52"/>
      <c r="BS359" s="50"/>
      <c r="BT359" s="50"/>
      <c r="BU359" s="1" t="s">
        <v>3464</v>
      </c>
      <c r="BV359" s="46" t="s">
        <v>3435</v>
      </c>
      <c r="BW359" s="4"/>
      <c r="BX359" s="4"/>
      <c r="BY359" s="4"/>
      <c r="BZ359" s="4"/>
      <c r="CA359" s="4"/>
      <c r="CB359" s="4"/>
      <c r="CC359" s="4"/>
      <c r="CD359" s="1">
        <v>1</v>
      </c>
      <c r="CE359" s="1">
        <v>1</v>
      </c>
      <c r="CF359" s="6" t="s">
        <v>1791</v>
      </c>
      <c r="CG359" s="6" t="s">
        <v>23</v>
      </c>
      <c r="CH359" s="391">
        <v>45386</v>
      </c>
      <c r="CI359" s="277" t="s">
        <v>3476</v>
      </c>
    </row>
    <row r="360" spans="1:87" ht="15" customHeight="1">
      <c r="A360" s="39">
        <v>358</v>
      </c>
      <c r="B360" s="189" t="s">
        <v>3507</v>
      </c>
      <c r="C360" s="2" t="s">
        <v>3527</v>
      </c>
      <c r="D360" s="1">
        <v>2023</v>
      </c>
      <c r="E360" s="1">
        <v>99622</v>
      </c>
      <c r="F360" s="1" t="s">
        <v>404</v>
      </c>
      <c r="G360" s="1" t="s">
        <v>3528</v>
      </c>
      <c r="H360" s="31" t="s">
        <v>3529</v>
      </c>
      <c r="I360" s="7" t="s">
        <v>2172</v>
      </c>
      <c r="J360" s="7" t="s">
        <v>392</v>
      </c>
      <c r="K360" s="7" t="s">
        <v>60</v>
      </c>
      <c r="L360" s="1" t="s">
        <v>1613</v>
      </c>
      <c r="M360" s="1" t="s">
        <v>3530</v>
      </c>
      <c r="N360" s="91" t="s">
        <v>3512</v>
      </c>
      <c r="O360" s="91">
        <v>2185</v>
      </c>
      <c r="P360" s="91" t="s">
        <v>61</v>
      </c>
      <c r="Q360" s="91">
        <v>48</v>
      </c>
      <c r="R360" s="30"/>
      <c r="S360" s="30">
        <v>52851484</v>
      </c>
      <c r="T360" s="30">
        <v>1</v>
      </c>
      <c r="U360" s="249" t="s">
        <v>3531</v>
      </c>
      <c r="V360" s="7">
        <v>43</v>
      </c>
      <c r="W360" s="91" t="s">
        <v>62</v>
      </c>
      <c r="X360" s="174" t="s">
        <v>396</v>
      </c>
      <c r="Y360" s="7" t="s">
        <v>3532</v>
      </c>
      <c r="Z360" s="7">
        <v>5637524</v>
      </c>
      <c r="AA360" s="7" t="s">
        <v>3533</v>
      </c>
      <c r="AB360" s="7" t="s">
        <v>518</v>
      </c>
      <c r="AC360" s="7" t="s">
        <v>412</v>
      </c>
      <c r="AD360" s="43" t="s">
        <v>3534</v>
      </c>
      <c r="AE360" s="42" t="s">
        <v>3535</v>
      </c>
      <c r="AF360" s="43">
        <v>45564</v>
      </c>
      <c r="AG360" s="1">
        <v>1</v>
      </c>
      <c r="AH360" s="193">
        <v>13800000</v>
      </c>
      <c r="AI360" s="193">
        <v>13800000</v>
      </c>
      <c r="AJ360" s="193">
        <f>AH360/AO360</f>
        <v>153333.33333333334</v>
      </c>
      <c r="AK360" s="45">
        <v>45288</v>
      </c>
      <c r="AL360" s="45">
        <v>45302</v>
      </c>
      <c r="AM360" s="25">
        <v>45392</v>
      </c>
      <c r="AN360" s="180" t="s">
        <v>2682</v>
      </c>
      <c r="AO360" s="180" t="s">
        <v>2683</v>
      </c>
      <c r="AP360" s="46">
        <v>729</v>
      </c>
      <c r="AQ360" s="45">
        <v>45280</v>
      </c>
      <c r="AR360" s="212">
        <v>55200000</v>
      </c>
      <c r="AS360" s="46">
        <v>1015</v>
      </c>
      <c r="AT360" s="45">
        <v>45289</v>
      </c>
      <c r="AU360" s="212">
        <v>13800000</v>
      </c>
      <c r="AV360" s="49"/>
      <c r="AW360" s="49"/>
      <c r="AX360" s="49"/>
      <c r="AY360" s="50">
        <v>1032471773</v>
      </c>
      <c r="AZ360" s="50" t="s">
        <v>3536</v>
      </c>
      <c r="BA360" s="56">
        <v>45366</v>
      </c>
      <c r="BB360" s="51"/>
      <c r="BC360" s="51"/>
      <c r="BD360" s="51"/>
      <c r="BE360" s="51"/>
      <c r="BF360" s="51"/>
      <c r="BG360" s="51"/>
      <c r="BH360" s="51"/>
      <c r="BI360" s="51"/>
      <c r="BJ360" s="51"/>
      <c r="BK360" s="51"/>
      <c r="BL360" s="447">
        <v>13800000</v>
      </c>
      <c r="BM360" s="49"/>
      <c r="BN360" s="49"/>
      <c r="BO360" s="49"/>
      <c r="BP360" s="49"/>
      <c r="BQ360" s="52" t="s">
        <v>15</v>
      </c>
      <c r="BR360" s="52"/>
      <c r="BS360" s="50"/>
      <c r="BT360" s="50"/>
      <c r="BU360" s="1" t="s">
        <v>3537</v>
      </c>
      <c r="BV360" s="46">
        <v>20246520000523</v>
      </c>
      <c r="BW360" s="4"/>
      <c r="BX360" s="4"/>
      <c r="BY360" s="4"/>
      <c r="BZ360" s="4"/>
      <c r="CA360" s="4"/>
      <c r="CB360" s="4"/>
      <c r="CC360" s="4"/>
      <c r="CD360" s="1">
        <v>1</v>
      </c>
      <c r="CE360" s="1">
        <v>1</v>
      </c>
      <c r="CF360" s="6" t="s">
        <v>1791</v>
      </c>
      <c r="CG360" s="6" t="s">
        <v>23</v>
      </c>
      <c r="CH360" s="391">
        <v>45392</v>
      </c>
      <c r="CI360" s="277" t="s">
        <v>3476</v>
      </c>
    </row>
    <row r="361" spans="1:87" ht="15" customHeight="1">
      <c r="A361" s="39">
        <v>359</v>
      </c>
      <c r="B361" s="189" t="s">
        <v>3292</v>
      </c>
      <c r="C361" s="2" t="s">
        <v>3538</v>
      </c>
      <c r="D361" s="1">
        <v>2023</v>
      </c>
      <c r="E361" s="1">
        <v>99438</v>
      </c>
      <c r="F361" s="1" t="s">
        <v>404</v>
      </c>
      <c r="G361" s="1" t="s">
        <v>3539</v>
      </c>
      <c r="H361" s="41" t="s">
        <v>3540</v>
      </c>
      <c r="I361" s="7" t="s">
        <v>2172</v>
      </c>
      <c r="J361" s="7" t="s">
        <v>392</v>
      </c>
      <c r="K361" s="7" t="s">
        <v>60</v>
      </c>
      <c r="L361" s="1" t="s">
        <v>1724</v>
      </c>
      <c r="M361" s="1" t="s">
        <v>3541</v>
      </c>
      <c r="N361" s="91" t="s">
        <v>424</v>
      </c>
      <c r="O361" s="91">
        <v>1851</v>
      </c>
      <c r="P361" s="91" t="s">
        <v>61</v>
      </c>
      <c r="Q361" s="91">
        <v>1</v>
      </c>
      <c r="R361" s="30" t="s">
        <v>395</v>
      </c>
      <c r="S361" s="30">
        <v>79306035</v>
      </c>
      <c r="T361" s="30">
        <v>1</v>
      </c>
      <c r="U361" s="249" t="s">
        <v>3542</v>
      </c>
      <c r="V361" s="7">
        <v>59</v>
      </c>
      <c r="W361" s="91" t="s">
        <v>62</v>
      </c>
      <c r="X361" s="174" t="s">
        <v>431</v>
      </c>
      <c r="Y361" s="7" t="s">
        <v>3543</v>
      </c>
      <c r="Z361" s="7">
        <v>4510095</v>
      </c>
      <c r="AA361" s="7" t="s">
        <v>3544</v>
      </c>
      <c r="AB361" s="7" t="s">
        <v>398</v>
      </c>
      <c r="AC361" s="7" t="s">
        <v>433</v>
      </c>
      <c r="AD361" s="43" t="s">
        <v>1180</v>
      </c>
      <c r="AE361" s="42" t="s">
        <v>3545</v>
      </c>
      <c r="AF361" s="43">
        <v>45545</v>
      </c>
      <c r="AG361" s="1">
        <v>1</v>
      </c>
      <c r="AH361" s="193">
        <v>13545000</v>
      </c>
      <c r="AI361" s="193">
        <f>AK361*30</f>
        <v>1358670</v>
      </c>
      <c r="AJ361" s="193">
        <f>AH361/AO361</f>
        <v>150500</v>
      </c>
      <c r="AK361" s="45">
        <v>45289</v>
      </c>
      <c r="AL361" s="25">
        <v>45296</v>
      </c>
      <c r="AM361" s="25">
        <v>45380</v>
      </c>
      <c r="AN361" s="180" t="s">
        <v>2682</v>
      </c>
      <c r="AO361" s="180" t="s">
        <v>2683</v>
      </c>
      <c r="AP361" s="46">
        <v>726</v>
      </c>
      <c r="AQ361" s="45">
        <v>45280</v>
      </c>
      <c r="AR361" s="212">
        <v>27090000</v>
      </c>
      <c r="AS361" s="225">
        <v>1038</v>
      </c>
      <c r="AT361" s="25">
        <v>45289</v>
      </c>
      <c r="AU361" s="212">
        <v>13545000</v>
      </c>
      <c r="AV361" s="49">
        <v>1</v>
      </c>
      <c r="AW361" s="49">
        <v>45</v>
      </c>
      <c r="AX361" s="113">
        <v>45431</v>
      </c>
      <c r="AY361" s="50"/>
      <c r="AZ361" s="50"/>
      <c r="BA361" s="50"/>
      <c r="BB361" s="51">
        <v>1</v>
      </c>
      <c r="BC361" s="51">
        <v>6772500</v>
      </c>
      <c r="BD361" s="242">
        <v>45373</v>
      </c>
      <c r="BE361" s="51"/>
      <c r="BF361" s="51"/>
      <c r="BG361" s="51"/>
      <c r="BH361" s="51"/>
      <c r="BI361" s="51"/>
      <c r="BJ361" s="51"/>
      <c r="BK361" s="51"/>
      <c r="BL361" s="447">
        <v>20317500</v>
      </c>
      <c r="BM361" s="49"/>
      <c r="BN361" s="49"/>
      <c r="BO361" s="49"/>
      <c r="BP361" s="49"/>
      <c r="BQ361" s="52" t="s">
        <v>15</v>
      </c>
      <c r="BR361" s="52" t="s">
        <v>15</v>
      </c>
      <c r="BS361" s="50"/>
      <c r="BT361" s="50"/>
      <c r="BU361" s="1" t="s">
        <v>3546</v>
      </c>
      <c r="BV361" s="46" t="s">
        <v>3547</v>
      </c>
      <c r="BW361" s="4"/>
      <c r="BX361" s="4"/>
      <c r="BY361" s="4"/>
      <c r="BZ361" s="4"/>
      <c r="CA361" s="4"/>
      <c r="CB361" s="4"/>
      <c r="CC361" s="4"/>
      <c r="CD361" s="1">
        <v>1</v>
      </c>
      <c r="CE361" s="1">
        <v>1</v>
      </c>
      <c r="CF361" s="6" t="s">
        <v>1804</v>
      </c>
      <c r="CG361" s="6" t="s">
        <v>1804</v>
      </c>
      <c r="CH361" s="388">
        <v>45431</v>
      </c>
      <c r="CI361" s="277" t="s">
        <v>21</v>
      </c>
    </row>
    <row r="362" spans="1:87" ht="15" customHeight="1">
      <c r="A362" s="39">
        <v>360</v>
      </c>
      <c r="B362" s="189" t="s">
        <v>3292</v>
      </c>
      <c r="C362" s="103" t="s">
        <v>234</v>
      </c>
      <c r="D362" s="103" t="s">
        <v>234</v>
      </c>
      <c r="E362" s="103" t="s">
        <v>234</v>
      </c>
      <c r="F362" s="103" t="s">
        <v>234</v>
      </c>
      <c r="G362" s="103" t="s">
        <v>234</v>
      </c>
      <c r="H362" s="103" t="s">
        <v>234</v>
      </c>
      <c r="I362" s="103" t="s">
        <v>234</v>
      </c>
      <c r="J362" s="103" t="s">
        <v>234</v>
      </c>
      <c r="K362" s="103" t="s">
        <v>234</v>
      </c>
      <c r="L362" s="103" t="s">
        <v>234</v>
      </c>
      <c r="M362" s="103" t="s">
        <v>234</v>
      </c>
      <c r="N362" s="103" t="s">
        <v>234</v>
      </c>
      <c r="O362" s="103" t="s">
        <v>234</v>
      </c>
      <c r="P362" s="103" t="s">
        <v>234</v>
      </c>
      <c r="Q362" s="103" t="s">
        <v>234</v>
      </c>
      <c r="R362" s="103" t="s">
        <v>234</v>
      </c>
      <c r="S362" s="103" t="s">
        <v>234</v>
      </c>
      <c r="T362" s="103" t="s">
        <v>234</v>
      </c>
      <c r="U362" s="103" t="s">
        <v>234</v>
      </c>
      <c r="V362" s="103" t="s">
        <v>234</v>
      </c>
      <c r="W362" s="103" t="s">
        <v>234</v>
      </c>
      <c r="X362" s="103" t="s">
        <v>234</v>
      </c>
      <c r="Y362" s="103" t="s">
        <v>234</v>
      </c>
      <c r="Z362" s="103" t="s">
        <v>234</v>
      </c>
      <c r="AA362" s="7" t="s">
        <v>234</v>
      </c>
      <c r="AB362" s="103" t="s">
        <v>234</v>
      </c>
      <c r="AC362" s="103" t="s">
        <v>234</v>
      </c>
      <c r="AD362" s="103" t="s">
        <v>234</v>
      </c>
      <c r="AE362" s="103" t="s">
        <v>234</v>
      </c>
      <c r="AF362" s="103" t="s">
        <v>234</v>
      </c>
      <c r="AG362" s="103" t="s">
        <v>234</v>
      </c>
      <c r="AH362" s="103" t="s">
        <v>234</v>
      </c>
      <c r="AI362" s="103" t="s">
        <v>234</v>
      </c>
      <c r="AJ362" s="103" t="s">
        <v>234</v>
      </c>
      <c r="AK362" s="103" t="s">
        <v>234</v>
      </c>
      <c r="AL362" s="103" t="s">
        <v>234</v>
      </c>
      <c r="AM362" s="103" t="s">
        <v>234</v>
      </c>
      <c r="AN362" s="103" t="s">
        <v>234</v>
      </c>
      <c r="AO362" s="103" t="s">
        <v>234</v>
      </c>
      <c r="AP362" s="103" t="s">
        <v>234</v>
      </c>
      <c r="AQ362" s="103" t="s">
        <v>234</v>
      </c>
      <c r="AR362" s="103" t="s">
        <v>234</v>
      </c>
      <c r="AS362" s="103" t="s">
        <v>234</v>
      </c>
      <c r="AT362" s="103" t="s">
        <v>234</v>
      </c>
      <c r="AU362" s="103" t="s">
        <v>234</v>
      </c>
      <c r="AV362" s="103" t="s">
        <v>234</v>
      </c>
      <c r="AW362" s="103" t="s">
        <v>234</v>
      </c>
      <c r="AX362" s="103" t="s">
        <v>234</v>
      </c>
      <c r="AY362" s="103" t="s">
        <v>234</v>
      </c>
      <c r="AZ362" s="103" t="s">
        <v>234</v>
      </c>
      <c r="BA362" s="103" t="s">
        <v>234</v>
      </c>
      <c r="BB362" s="103" t="s">
        <v>234</v>
      </c>
      <c r="BC362" s="103" t="s">
        <v>234</v>
      </c>
      <c r="BD362" s="103" t="s">
        <v>234</v>
      </c>
      <c r="BE362" s="103" t="s">
        <v>234</v>
      </c>
      <c r="BF362" s="103" t="s">
        <v>234</v>
      </c>
      <c r="BG362" s="103" t="s">
        <v>234</v>
      </c>
      <c r="BH362" s="103" t="s">
        <v>234</v>
      </c>
      <c r="BI362" s="103" t="s">
        <v>234</v>
      </c>
      <c r="BJ362" s="103" t="s">
        <v>234</v>
      </c>
      <c r="BK362" s="103" t="s">
        <v>234</v>
      </c>
      <c r="BL362" s="453" t="s">
        <v>234</v>
      </c>
      <c r="BM362" s="103" t="s">
        <v>234</v>
      </c>
      <c r="BN362" s="103" t="s">
        <v>234</v>
      </c>
      <c r="BO362" s="103" t="s">
        <v>234</v>
      </c>
      <c r="BP362" s="103" t="s">
        <v>234</v>
      </c>
      <c r="BQ362" s="103" t="s">
        <v>234</v>
      </c>
      <c r="BR362" s="103" t="s">
        <v>234</v>
      </c>
      <c r="BS362" s="103" t="s">
        <v>234</v>
      </c>
      <c r="BT362" s="103" t="s">
        <v>234</v>
      </c>
      <c r="BU362" s="103" t="s">
        <v>234</v>
      </c>
      <c r="BV362" s="103" t="s">
        <v>234</v>
      </c>
      <c r="BW362" s="103" t="s">
        <v>234</v>
      </c>
      <c r="BX362" s="103" t="s">
        <v>234</v>
      </c>
      <c r="BY362" s="103" t="s">
        <v>234</v>
      </c>
      <c r="BZ362" s="103" t="s">
        <v>234</v>
      </c>
      <c r="CA362" s="103" t="s">
        <v>234</v>
      </c>
      <c r="CB362" s="103" t="s">
        <v>234</v>
      </c>
      <c r="CC362" s="103" t="s">
        <v>234</v>
      </c>
      <c r="CD362" s="103" t="s">
        <v>234</v>
      </c>
      <c r="CE362" s="103" t="s">
        <v>234</v>
      </c>
      <c r="CF362" s="103" t="s">
        <v>234</v>
      </c>
      <c r="CG362" s="103" t="s">
        <v>234</v>
      </c>
      <c r="CH362" s="103" t="s">
        <v>234</v>
      </c>
      <c r="CI362" s="103" t="s">
        <v>234</v>
      </c>
    </row>
    <row r="363" spans="1:87" ht="15" customHeight="1">
      <c r="A363" s="39">
        <v>361</v>
      </c>
      <c r="B363" s="189" t="s">
        <v>3507</v>
      </c>
      <c r="C363" s="2" t="s">
        <v>3548</v>
      </c>
      <c r="D363" s="1">
        <v>2023</v>
      </c>
      <c r="E363" s="1">
        <v>100092</v>
      </c>
      <c r="F363" s="1" t="s">
        <v>404</v>
      </c>
      <c r="G363" s="1" t="s">
        <v>3549</v>
      </c>
      <c r="H363" s="31" t="s">
        <v>3550</v>
      </c>
      <c r="I363" s="7" t="s">
        <v>2172</v>
      </c>
      <c r="J363" s="7" t="s">
        <v>392</v>
      </c>
      <c r="K363" s="7" t="s">
        <v>60</v>
      </c>
      <c r="L363" s="1" t="s">
        <v>1411</v>
      </c>
      <c r="M363" s="1" t="s">
        <v>3551</v>
      </c>
      <c r="N363" s="91" t="s">
        <v>424</v>
      </c>
      <c r="O363" s="91">
        <v>1851</v>
      </c>
      <c r="P363" s="91" t="s">
        <v>61</v>
      </c>
      <c r="Q363" s="91">
        <v>1</v>
      </c>
      <c r="R363" s="30" t="s">
        <v>395</v>
      </c>
      <c r="S363" s="30">
        <v>1010081762</v>
      </c>
      <c r="T363" s="30">
        <v>8</v>
      </c>
      <c r="U363" s="249" t="s">
        <v>3552</v>
      </c>
      <c r="V363" s="7">
        <v>24</v>
      </c>
      <c r="W363" s="91" t="s">
        <v>62</v>
      </c>
      <c r="X363" s="174" t="s">
        <v>396</v>
      </c>
      <c r="Y363" s="7" t="s">
        <v>3553</v>
      </c>
      <c r="Z363" s="7">
        <v>3166355443</v>
      </c>
      <c r="AA363" s="7" t="s">
        <v>3554</v>
      </c>
      <c r="AB363" s="7" t="s">
        <v>411</v>
      </c>
      <c r="AC363" s="7" t="s">
        <v>433</v>
      </c>
      <c r="AD363" s="85" t="s">
        <v>3555</v>
      </c>
      <c r="AE363" s="85" t="s">
        <v>3555</v>
      </c>
      <c r="AF363" s="85" t="s">
        <v>3555</v>
      </c>
      <c r="AG363" s="1">
        <v>1</v>
      </c>
      <c r="AH363" s="193">
        <v>11287500</v>
      </c>
      <c r="AI363" s="193">
        <f>AK363*30</f>
        <v>1358670</v>
      </c>
      <c r="AJ363" s="193">
        <f t="shared" ref="AJ363:AJ373" si="41">AH363/AO363</f>
        <v>150500</v>
      </c>
      <c r="AK363" s="45">
        <v>45289</v>
      </c>
      <c r="AL363" s="45">
        <v>45291</v>
      </c>
      <c r="AM363" s="25">
        <v>45289</v>
      </c>
      <c r="AN363" s="180" t="s">
        <v>3556</v>
      </c>
      <c r="AO363" s="180" t="s">
        <v>3557</v>
      </c>
      <c r="AP363" s="46">
        <v>721</v>
      </c>
      <c r="AQ363" s="45">
        <v>45280</v>
      </c>
      <c r="AR363" s="212">
        <v>11287500</v>
      </c>
      <c r="AS363" s="85" t="s">
        <v>3555</v>
      </c>
      <c r="AT363" s="85" t="s">
        <v>3555</v>
      </c>
      <c r="AU363" s="85" t="s">
        <v>3555</v>
      </c>
      <c r="AV363" s="49"/>
      <c r="AW363" s="49"/>
      <c r="AX363" s="49"/>
      <c r="AY363" s="50"/>
      <c r="AZ363" s="50"/>
      <c r="BA363" s="50"/>
      <c r="BB363" s="51"/>
      <c r="BC363" s="51"/>
      <c r="BD363" s="51"/>
      <c r="BE363" s="51"/>
      <c r="BF363" s="51"/>
      <c r="BG363" s="51"/>
      <c r="BH363" s="51"/>
      <c r="BI363" s="51"/>
      <c r="BJ363" s="51"/>
      <c r="BK363" s="51"/>
      <c r="BL363" s="447">
        <v>11287500</v>
      </c>
      <c r="BM363" s="49"/>
      <c r="BN363" s="49"/>
      <c r="BO363" s="49"/>
      <c r="BP363" s="49"/>
      <c r="BQ363" s="52" t="s">
        <v>15</v>
      </c>
      <c r="BR363" s="52"/>
      <c r="BS363" s="50"/>
      <c r="BT363" s="50"/>
      <c r="BU363" s="103"/>
      <c r="BV363" s="234"/>
      <c r="BW363" s="4"/>
      <c r="BX363" s="4"/>
      <c r="BY363" s="4"/>
      <c r="BZ363" s="4"/>
      <c r="CA363" s="4"/>
      <c r="CB363" s="4"/>
      <c r="CC363" s="4"/>
      <c r="CD363" s="1">
        <v>1</v>
      </c>
      <c r="CE363" s="1">
        <v>1</v>
      </c>
      <c r="CF363" s="6" t="s">
        <v>1791</v>
      </c>
      <c r="CG363" s="6" t="s">
        <v>1791</v>
      </c>
      <c r="CH363" s="372" t="s">
        <v>3558</v>
      </c>
      <c r="CI363" s="277" t="s">
        <v>3559</v>
      </c>
    </row>
    <row r="364" spans="1:87" ht="15" customHeight="1">
      <c r="A364" s="39">
        <v>362</v>
      </c>
      <c r="B364" s="189" t="s">
        <v>3395</v>
      </c>
      <c r="C364" s="2" t="s">
        <v>3560</v>
      </c>
      <c r="D364" s="1">
        <v>2023</v>
      </c>
      <c r="E364" s="1">
        <v>99458</v>
      </c>
      <c r="F364" s="1" t="s">
        <v>404</v>
      </c>
      <c r="G364" s="1" t="s">
        <v>3561</v>
      </c>
      <c r="H364" s="41" t="s">
        <v>3562</v>
      </c>
      <c r="I364" s="7" t="s">
        <v>3563</v>
      </c>
      <c r="J364" s="7" t="s">
        <v>3563</v>
      </c>
      <c r="K364" s="7" t="s">
        <v>3563</v>
      </c>
      <c r="L364" s="1" t="s">
        <v>325</v>
      </c>
      <c r="M364" s="1" t="s">
        <v>3564</v>
      </c>
      <c r="N364" s="91" t="s">
        <v>3565</v>
      </c>
      <c r="O364" s="91">
        <v>2199</v>
      </c>
      <c r="P364" s="91" t="s">
        <v>61</v>
      </c>
      <c r="Q364" s="91">
        <v>17</v>
      </c>
      <c r="R364" s="30" t="s">
        <v>1390</v>
      </c>
      <c r="S364" s="30">
        <v>901704983</v>
      </c>
      <c r="T364" s="30">
        <v>5</v>
      </c>
      <c r="U364" s="252" t="s">
        <v>3566</v>
      </c>
      <c r="V364" s="7" t="s">
        <v>325</v>
      </c>
      <c r="W364" s="91" t="s">
        <v>1392</v>
      </c>
      <c r="X364" s="7" t="s">
        <v>325</v>
      </c>
      <c r="Y364" s="7"/>
      <c r="Z364" s="7">
        <v>6017943056</v>
      </c>
      <c r="AA364" s="7" t="s">
        <v>3567</v>
      </c>
      <c r="AB364" s="7" t="s">
        <v>325</v>
      </c>
      <c r="AC364" s="7" t="s">
        <v>325</v>
      </c>
      <c r="AD364" s="43" t="s">
        <v>3321</v>
      </c>
      <c r="AE364" s="42" t="s">
        <v>3568</v>
      </c>
      <c r="AF364" s="43">
        <v>45379</v>
      </c>
      <c r="AG364" s="1" t="s">
        <v>325</v>
      </c>
      <c r="AH364" s="193">
        <v>89755245.370000005</v>
      </c>
      <c r="AI364" s="193">
        <f t="shared" ref="AI364:AI373" si="42">AJ364*30</f>
        <v>29918415.123333335</v>
      </c>
      <c r="AJ364" s="193">
        <f t="shared" si="41"/>
        <v>997280.50411111116</v>
      </c>
      <c r="AK364" s="45">
        <v>45288</v>
      </c>
      <c r="AL364" s="45">
        <v>45324</v>
      </c>
      <c r="AM364" s="25">
        <v>45379</v>
      </c>
      <c r="AN364" s="180" t="s">
        <v>2682</v>
      </c>
      <c r="AO364" s="180" t="s">
        <v>2683</v>
      </c>
      <c r="AP364" s="46">
        <v>669</v>
      </c>
      <c r="AQ364" s="45">
        <v>45260</v>
      </c>
      <c r="AR364" s="212">
        <v>236321237</v>
      </c>
      <c r="AS364" s="46">
        <v>1050</v>
      </c>
      <c r="AT364" s="25">
        <v>45289</v>
      </c>
      <c r="AU364" s="212">
        <v>89755245</v>
      </c>
      <c r="AV364" s="49">
        <v>1</v>
      </c>
      <c r="AW364" s="49">
        <v>30</v>
      </c>
      <c r="AX364" s="113">
        <v>45444</v>
      </c>
      <c r="AY364" s="50"/>
      <c r="AZ364" s="50"/>
      <c r="BA364" s="50"/>
      <c r="BB364" s="51"/>
      <c r="BC364" s="51"/>
      <c r="BD364" s="51"/>
      <c r="BE364" s="51"/>
      <c r="BF364" s="51"/>
      <c r="BG364" s="51"/>
      <c r="BH364" s="51"/>
      <c r="BI364" s="51"/>
      <c r="BJ364" s="51"/>
      <c r="BK364" s="51"/>
      <c r="BL364" s="447">
        <v>89755245.370000005</v>
      </c>
      <c r="BM364" s="49">
        <v>1</v>
      </c>
      <c r="BN364" s="113">
        <v>45441</v>
      </c>
      <c r="BO364" s="49" t="s">
        <v>3569</v>
      </c>
      <c r="BP364" s="49"/>
      <c r="BQ364" s="52" t="s">
        <v>15</v>
      </c>
      <c r="BR364" s="52"/>
      <c r="BS364" s="50"/>
      <c r="BT364" s="50"/>
      <c r="BU364" s="2" t="s">
        <v>3570</v>
      </c>
      <c r="BV364" s="225" t="s">
        <v>3571</v>
      </c>
      <c r="BW364" s="4"/>
      <c r="BX364" s="4"/>
      <c r="BY364" s="4"/>
      <c r="BZ364" s="4"/>
      <c r="CA364" s="4"/>
      <c r="CB364" s="4"/>
      <c r="CC364" s="4"/>
      <c r="CD364" s="1">
        <v>1</v>
      </c>
      <c r="CE364" s="1">
        <v>10</v>
      </c>
      <c r="CF364" s="6" t="s">
        <v>1791</v>
      </c>
      <c r="CG364" s="6" t="s">
        <v>201</v>
      </c>
      <c r="CH364" s="85">
        <v>45444</v>
      </c>
      <c r="CI364" s="277" t="s">
        <v>3476</v>
      </c>
    </row>
    <row r="365" spans="1:87" ht="15" customHeight="1">
      <c r="A365" s="39">
        <v>363</v>
      </c>
      <c r="B365" s="189" t="s">
        <v>3395</v>
      </c>
      <c r="C365" s="2" t="s">
        <v>3572</v>
      </c>
      <c r="D365" s="1">
        <v>2023</v>
      </c>
      <c r="E365" s="1">
        <v>99458</v>
      </c>
      <c r="F365" s="1" t="s">
        <v>404</v>
      </c>
      <c r="G365" s="1" t="s">
        <v>3561</v>
      </c>
      <c r="H365" s="31" t="s">
        <v>3573</v>
      </c>
      <c r="I365" s="7" t="s">
        <v>3563</v>
      </c>
      <c r="J365" s="7" t="s">
        <v>3563</v>
      </c>
      <c r="K365" s="7" t="s">
        <v>3563</v>
      </c>
      <c r="L365" s="1" t="s">
        <v>325</v>
      </c>
      <c r="M365" s="1" t="s">
        <v>3574</v>
      </c>
      <c r="N365" s="91" t="s">
        <v>3565</v>
      </c>
      <c r="O365" s="91">
        <v>2199</v>
      </c>
      <c r="P365" s="91" t="s">
        <v>61</v>
      </c>
      <c r="Q365" s="91">
        <v>17</v>
      </c>
      <c r="R365" s="30" t="s">
        <v>1390</v>
      </c>
      <c r="S365" s="30">
        <v>800089897</v>
      </c>
      <c r="T365" s="30">
        <v>4</v>
      </c>
      <c r="U365" s="252" t="s">
        <v>3575</v>
      </c>
      <c r="V365" s="7" t="s">
        <v>325</v>
      </c>
      <c r="W365" s="91" t="s">
        <v>1392</v>
      </c>
      <c r="X365" s="7" t="s">
        <v>325</v>
      </c>
      <c r="Y365" s="7"/>
      <c r="Z365" s="7">
        <v>7654505</v>
      </c>
      <c r="AA365" s="7" t="s">
        <v>3576</v>
      </c>
      <c r="AB365" s="7" t="s">
        <v>325</v>
      </c>
      <c r="AC365" s="7" t="s">
        <v>325</v>
      </c>
      <c r="AD365" s="43" t="s">
        <v>3321</v>
      </c>
      <c r="AE365" s="42" t="s">
        <v>3577</v>
      </c>
      <c r="AF365" s="43">
        <v>45567</v>
      </c>
      <c r="AG365" s="1" t="s">
        <v>325</v>
      </c>
      <c r="AH365" s="193">
        <v>101373650</v>
      </c>
      <c r="AI365" s="193">
        <f t="shared" si="42"/>
        <v>33791216.666666672</v>
      </c>
      <c r="AJ365" s="193">
        <f t="shared" si="41"/>
        <v>1126373.888888889</v>
      </c>
      <c r="AK365" s="45">
        <v>45288</v>
      </c>
      <c r="AL365" s="45">
        <v>44959</v>
      </c>
      <c r="AM365" s="25">
        <v>45379</v>
      </c>
      <c r="AN365" s="180" t="s">
        <v>2682</v>
      </c>
      <c r="AO365" s="180" t="s">
        <v>2683</v>
      </c>
      <c r="AP365" s="46">
        <v>669</v>
      </c>
      <c r="AQ365" s="45">
        <v>45260</v>
      </c>
      <c r="AR365" s="212">
        <v>236321237</v>
      </c>
      <c r="AS365" s="46">
        <v>1051</v>
      </c>
      <c r="AT365" s="25">
        <v>45289</v>
      </c>
      <c r="AU365" s="212">
        <v>101373650</v>
      </c>
      <c r="AV365" s="49"/>
      <c r="AW365" s="49"/>
      <c r="AX365" s="49"/>
      <c r="AY365" s="50"/>
      <c r="AZ365" s="50"/>
      <c r="BA365" s="50"/>
      <c r="BB365" s="51"/>
      <c r="BC365" s="51"/>
      <c r="BD365" s="51"/>
      <c r="BE365" s="51"/>
      <c r="BF365" s="51"/>
      <c r="BG365" s="51"/>
      <c r="BH365" s="51"/>
      <c r="BI365" s="51"/>
      <c r="BJ365" s="51"/>
      <c r="BK365" s="51"/>
      <c r="BL365" s="447">
        <v>101373650</v>
      </c>
      <c r="BM365" s="49"/>
      <c r="BN365" s="49"/>
      <c r="BO365" s="49"/>
      <c r="BP365" s="49"/>
      <c r="BQ365" s="52" t="s">
        <v>15</v>
      </c>
      <c r="BR365" s="52"/>
      <c r="BS365" s="50"/>
      <c r="BT365" s="50"/>
      <c r="BU365" s="2" t="s">
        <v>3578</v>
      </c>
      <c r="BV365" s="225">
        <v>20246520004443</v>
      </c>
      <c r="BW365" s="4"/>
      <c r="BX365" s="4"/>
      <c r="BY365" s="4"/>
      <c r="BZ365" s="4"/>
      <c r="CA365" s="4"/>
      <c r="CB365" s="4"/>
      <c r="CC365" s="4"/>
      <c r="CD365" s="1">
        <v>1</v>
      </c>
      <c r="CE365" s="1">
        <v>10</v>
      </c>
      <c r="CF365" s="6" t="s">
        <v>1791</v>
      </c>
      <c r="CG365" s="6" t="s">
        <v>1804</v>
      </c>
      <c r="CH365" s="25">
        <v>45663</v>
      </c>
      <c r="CI365" s="277" t="s">
        <v>3476</v>
      </c>
    </row>
    <row r="366" spans="1:87" ht="15" customHeight="1">
      <c r="A366" s="39">
        <v>364</v>
      </c>
      <c r="B366" s="189" t="s">
        <v>3395</v>
      </c>
      <c r="C366" s="2" t="s">
        <v>3579</v>
      </c>
      <c r="D366" s="1">
        <v>2023</v>
      </c>
      <c r="E366" s="1">
        <v>100141</v>
      </c>
      <c r="F366" s="1" t="s">
        <v>404</v>
      </c>
      <c r="G366" s="1" t="s">
        <v>3580</v>
      </c>
      <c r="H366" s="31" t="s">
        <v>3581</v>
      </c>
      <c r="I366" s="7" t="s">
        <v>2172</v>
      </c>
      <c r="J366" s="7" t="s">
        <v>392</v>
      </c>
      <c r="K366" s="7" t="s">
        <v>60</v>
      </c>
      <c r="L366" s="1" t="s">
        <v>1613</v>
      </c>
      <c r="M366" s="1" t="s">
        <v>3582</v>
      </c>
      <c r="N366" s="91" t="s">
        <v>3583</v>
      </c>
      <c r="O366" s="91">
        <v>2191</v>
      </c>
      <c r="P366" s="91" t="s">
        <v>61</v>
      </c>
      <c r="Q366" s="91">
        <v>6</v>
      </c>
      <c r="R366" s="30" t="s">
        <v>395</v>
      </c>
      <c r="S366" s="30">
        <v>79957345</v>
      </c>
      <c r="T366" s="30">
        <v>0</v>
      </c>
      <c r="U366" s="249" t="s">
        <v>3584</v>
      </c>
      <c r="V366" s="7">
        <v>42</v>
      </c>
      <c r="W366" s="91" t="s">
        <v>62</v>
      </c>
      <c r="X366" s="174" t="s">
        <v>431</v>
      </c>
      <c r="Y366" s="7" t="s">
        <v>3585</v>
      </c>
      <c r="Z366" s="7">
        <v>3176549196</v>
      </c>
      <c r="AA366" s="7" t="s">
        <v>3586</v>
      </c>
      <c r="AB366" s="7" t="s">
        <v>398</v>
      </c>
      <c r="AC366" s="7" t="s">
        <v>433</v>
      </c>
      <c r="AD366" s="369" t="s">
        <v>1289</v>
      </c>
      <c r="AE366" s="370" t="s">
        <v>3587</v>
      </c>
      <c r="AF366" s="43">
        <v>45590</v>
      </c>
      <c r="AG366" s="1">
        <v>1</v>
      </c>
      <c r="AH366" s="193">
        <v>28000000</v>
      </c>
      <c r="AI366" s="193">
        <f t="shared" si="42"/>
        <v>8000000.0000000009</v>
      </c>
      <c r="AJ366" s="193">
        <f t="shared" si="41"/>
        <v>266666.66666666669</v>
      </c>
      <c r="AK366" s="45">
        <v>45289</v>
      </c>
      <c r="AL366" s="25">
        <v>45304</v>
      </c>
      <c r="AM366" s="25">
        <v>45409</v>
      </c>
      <c r="AN366" s="180" t="s">
        <v>2165</v>
      </c>
      <c r="AO366" s="180" t="s">
        <v>3069</v>
      </c>
      <c r="AP366" s="46">
        <v>727</v>
      </c>
      <c r="AQ366" s="45">
        <v>45280</v>
      </c>
      <c r="AR366" s="212">
        <v>28000000</v>
      </c>
      <c r="AS366" s="225">
        <v>1032</v>
      </c>
      <c r="AT366" s="25">
        <v>45289</v>
      </c>
      <c r="AU366" s="212">
        <v>28000000</v>
      </c>
      <c r="AV366" s="49"/>
      <c r="AW366" s="49"/>
      <c r="AX366" s="49"/>
      <c r="AY366" s="50"/>
      <c r="AZ366" s="50"/>
      <c r="BA366" s="50"/>
      <c r="BB366" s="51"/>
      <c r="BC366" s="51"/>
      <c r="BD366" s="51"/>
      <c r="BE366" s="51"/>
      <c r="BF366" s="51"/>
      <c r="BG366" s="51"/>
      <c r="BH366" s="51"/>
      <c r="BI366" s="51"/>
      <c r="BJ366" s="51"/>
      <c r="BK366" s="51"/>
      <c r="BL366" s="447">
        <v>28000000</v>
      </c>
      <c r="BM366" s="49"/>
      <c r="BN366" s="49"/>
      <c r="BO366" s="49"/>
      <c r="BP366" s="49"/>
      <c r="BQ366" s="52" t="s">
        <v>15</v>
      </c>
      <c r="BR366" s="52" t="s">
        <v>15</v>
      </c>
      <c r="BS366" s="50"/>
      <c r="BT366" s="50"/>
      <c r="BU366" s="1" t="s">
        <v>3505</v>
      </c>
      <c r="BV366" s="46">
        <v>20236520010453</v>
      </c>
      <c r="BW366" s="4"/>
      <c r="BX366" s="4"/>
      <c r="BY366" s="4"/>
      <c r="BZ366" s="4"/>
      <c r="CA366" s="4"/>
      <c r="CB366" s="4"/>
      <c r="CC366" s="4"/>
      <c r="CD366" s="1">
        <v>1</v>
      </c>
      <c r="CE366" s="1">
        <v>1</v>
      </c>
      <c r="CF366" s="6" t="s">
        <v>1804</v>
      </c>
      <c r="CG366" s="6" t="s">
        <v>1804</v>
      </c>
      <c r="CH366" s="85">
        <v>45409</v>
      </c>
      <c r="CI366" s="277" t="s">
        <v>3588</v>
      </c>
    </row>
    <row r="367" spans="1:87" ht="15" customHeight="1">
      <c r="A367" s="39">
        <v>365</v>
      </c>
      <c r="B367" s="189" t="s">
        <v>3589</v>
      </c>
      <c r="C367" s="2" t="s">
        <v>3590</v>
      </c>
      <c r="D367" s="1">
        <v>2023</v>
      </c>
      <c r="E367" s="1">
        <v>100120</v>
      </c>
      <c r="F367" s="1" t="s">
        <v>404</v>
      </c>
      <c r="G367" s="1" t="s">
        <v>3591</v>
      </c>
      <c r="H367" s="31" t="s">
        <v>3592</v>
      </c>
      <c r="I367" s="7" t="s">
        <v>2172</v>
      </c>
      <c r="J367" s="7" t="s">
        <v>392</v>
      </c>
      <c r="K367" s="7" t="s">
        <v>60</v>
      </c>
      <c r="L367" s="1" t="s">
        <v>1613</v>
      </c>
      <c r="M367" s="1" t="s">
        <v>3593</v>
      </c>
      <c r="N367" s="91" t="s">
        <v>3481</v>
      </c>
      <c r="O367" s="91">
        <v>2191</v>
      </c>
      <c r="P367" s="91" t="s">
        <v>61</v>
      </c>
      <c r="Q367" s="91">
        <v>6</v>
      </c>
      <c r="R367" s="30" t="s">
        <v>395</v>
      </c>
      <c r="S367" s="30">
        <v>53076587</v>
      </c>
      <c r="T367" s="30">
        <v>0</v>
      </c>
      <c r="U367" s="249" t="s">
        <v>3594</v>
      </c>
      <c r="V367" s="7">
        <v>38</v>
      </c>
      <c r="W367" s="91" t="s">
        <v>62</v>
      </c>
      <c r="X367" s="174" t="s">
        <v>396</v>
      </c>
      <c r="Y367" s="7" t="s">
        <v>3595</v>
      </c>
      <c r="Z367" s="7">
        <v>5204953</v>
      </c>
      <c r="AA367" s="7" t="s">
        <v>3596</v>
      </c>
      <c r="AB367" s="7" t="s">
        <v>411</v>
      </c>
      <c r="AC367" s="7" t="s">
        <v>412</v>
      </c>
      <c r="AD367" s="369" t="s">
        <v>117</v>
      </c>
      <c r="AE367" s="370" t="s">
        <v>3597</v>
      </c>
      <c r="AF367" s="43">
        <v>45583</v>
      </c>
      <c r="AG367" s="1">
        <v>1</v>
      </c>
      <c r="AH367" s="193">
        <v>13545000</v>
      </c>
      <c r="AI367" s="193">
        <f t="shared" si="42"/>
        <v>4515000</v>
      </c>
      <c r="AJ367" s="193">
        <f t="shared" si="41"/>
        <v>150500</v>
      </c>
      <c r="AK367" s="45">
        <v>45289</v>
      </c>
      <c r="AL367" s="25">
        <v>45294</v>
      </c>
      <c r="AM367" s="25">
        <v>45384</v>
      </c>
      <c r="AN367" s="180" t="s">
        <v>2682</v>
      </c>
      <c r="AO367" s="180" t="s">
        <v>2683</v>
      </c>
      <c r="AP367" s="46">
        <v>719</v>
      </c>
      <c r="AQ367" s="45">
        <v>45280</v>
      </c>
      <c r="AR367" s="212" t="s">
        <v>3598</v>
      </c>
      <c r="AS367" s="225">
        <v>1031</v>
      </c>
      <c r="AT367" s="25">
        <v>45289</v>
      </c>
      <c r="AU367" s="212">
        <v>13545000</v>
      </c>
      <c r="AV367" s="49">
        <v>1</v>
      </c>
      <c r="AW367" s="49">
        <v>45</v>
      </c>
      <c r="AX367" s="113">
        <v>45437</v>
      </c>
      <c r="AY367" s="50"/>
      <c r="AZ367" s="50"/>
      <c r="BA367" s="50"/>
      <c r="BB367" s="51">
        <v>1</v>
      </c>
      <c r="BC367" s="51">
        <v>6772500</v>
      </c>
      <c r="BD367" s="242">
        <v>45387</v>
      </c>
      <c r="BE367" s="51"/>
      <c r="BF367" s="51"/>
      <c r="BG367" s="51"/>
      <c r="BH367" s="51"/>
      <c r="BI367" s="51"/>
      <c r="BJ367" s="51"/>
      <c r="BK367" s="51"/>
      <c r="BL367" s="447">
        <v>20317500</v>
      </c>
      <c r="BM367" s="49"/>
      <c r="BN367" s="49"/>
      <c r="BO367" s="49"/>
      <c r="BP367" s="49"/>
      <c r="BQ367" s="52" t="s">
        <v>15</v>
      </c>
      <c r="BR367" s="52" t="s">
        <v>15</v>
      </c>
      <c r="BS367" s="50"/>
      <c r="BT367" s="50"/>
      <c r="BU367" s="2" t="s">
        <v>3599</v>
      </c>
      <c r="BV367" s="225" t="s">
        <v>3600</v>
      </c>
      <c r="BW367" s="4"/>
      <c r="BX367" s="4"/>
      <c r="BY367" s="4"/>
      <c r="BZ367" s="4"/>
      <c r="CA367" s="4"/>
      <c r="CB367" s="4"/>
      <c r="CC367" s="4"/>
      <c r="CD367" s="1">
        <v>1</v>
      </c>
      <c r="CE367" s="1">
        <v>1</v>
      </c>
      <c r="CF367" s="6" t="s">
        <v>1804</v>
      </c>
      <c r="CG367" s="6" t="s">
        <v>1804</v>
      </c>
      <c r="CH367" s="85">
        <v>45437</v>
      </c>
      <c r="CI367" s="277" t="s">
        <v>3601</v>
      </c>
    </row>
    <row r="368" spans="1:87" ht="15" customHeight="1">
      <c r="A368" s="39">
        <v>366</v>
      </c>
      <c r="B368" s="189" t="s">
        <v>3602</v>
      </c>
      <c r="C368" s="2" t="s">
        <v>3603</v>
      </c>
      <c r="D368" s="1">
        <v>2023</v>
      </c>
      <c r="E368" s="1">
        <v>100120</v>
      </c>
      <c r="F368" s="1" t="s">
        <v>404</v>
      </c>
      <c r="G368" s="1" t="s">
        <v>3604</v>
      </c>
      <c r="H368" s="31" t="s">
        <v>3605</v>
      </c>
      <c r="I368" s="7" t="s">
        <v>2172</v>
      </c>
      <c r="J368" s="7" t="s">
        <v>392</v>
      </c>
      <c r="K368" s="7" t="s">
        <v>60</v>
      </c>
      <c r="L368" s="1" t="s">
        <v>1613</v>
      </c>
      <c r="M368" s="1" t="s">
        <v>3606</v>
      </c>
      <c r="N368" s="91" t="s">
        <v>3481</v>
      </c>
      <c r="O368" s="91">
        <v>2191</v>
      </c>
      <c r="P368" s="91" t="s">
        <v>61</v>
      </c>
      <c r="Q368" s="91">
        <v>6</v>
      </c>
      <c r="R368" s="30" t="s">
        <v>395</v>
      </c>
      <c r="S368" s="30">
        <v>1014226096</v>
      </c>
      <c r="T368" s="30">
        <v>1</v>
      </c>
      <c r="U368" s="249" t="s">
        <v>3607</v>
      </c>
      <c r="V368" s="7">
        <v>31</v>
      </c>
      <c r="W368" s="91" t="s">
        <v>62</v>
      </c>
      <c r="X368" s="174" t="s">
        <v>431</v>
      </c>
      <c r="Y368" s="7" t="s">
        <v>3608</v>
      </c>
      <c r="Z368" s="7">
        <v>3026364488</v>
      </c>
      <c r="AA368" s="7" t="s">
        <v>3609</v>
      </c>
      <c r="AB368" s="7" t="s">
        <v>1145</v>
      </c>
      <c r="AC368" s="7" t="s">
        <v>399</v>
      </c>
      <c r="AD368" s="369" t="s">
        <v>3250</v>
      </c>
      <c r="AE368" s="370" t="s">
        <v>3610</v>
      </c>
      <c r="AF368" s="43">
        <v>45564</v>
      </c>
      <c r="AG368" s="1">
        <v>1</v>
      </c>
      <c r="AH368" s="193">
        <v>13545000</v>
      </c>
      <c r="AI368" s="193">
        <f t="shared" si="42"/>
        <v>4515000</v>
      </c>
      <c r="AJ368" s="193">
        <f t="shared" si="41"/>
        <v>150500</v>
      </c>
      <c r="AK368" s="45">
        <v>45289</v>
      </c>
      <c r="AL368" s="25">
        <v>45304</v>
      </c>
      <c r="AM368" s="25">
        <v>45394</v>
      </c>
      <c r="AN368" s="180" t="s">
        <v>2682</v>
      </c>
      <c r="AO368" s="180" t="s">
        <v>2683</v>
      </c>
      <c r="AP368" s="46">
        <v>719</v>
      </c>
      <c r="AQ368" s="45">
        <v>45280</v>
      </c>
      <c r="AR368" s="212" t="s">
        <v>3598</v>
      </c>
      <c r="AS368" s="225">
        <v>1030</v>
      </c>
      <c r="AT368" s="25">
        <v>45289</v>
      </c>
      <c r="AU368" s="212">
        <v>13545000</v>
      </c>
      <c r="AV368" s="49">
        <v>1</v>
      </c>
      <c r="AW368" s="49">
        <v>45</v>
      </c>
      <c r="AX368" s="113">
        <v>45439</v>
      </c>
      <c r="AY368" s="50"/>
      <c r="AZ368" s="50"/>
      <c r="BA368" s="50"/>
      <c r="BB368" s="51">
        <v>1</v>
      </c>
      <c r="BC368" s="51" t="s">
        <v>3611</v>
      </c>
      <c r="BD368" s="242">
        <v>45391</v>
      </c>
      <c r="BE368" s="51"/>
      <c r="BF368" s="51"/>
      <c r="BG368" s="51"/>
      <c r="BH368" s="51"/>
      <c r="BI368" s="51"/>
      <c r="BJ368" s="51"/>
      <c r="BK368" s="51"/>
      <c r="BL368" s="447">
        <v>20317500</v>
      </c>
      <c r="BM368" s="49"/>
      <c r="BN368" s="49"/>
      <c r="BO368" s="49"/>
      <c r="BP368" s="49"/>
      <c r="BQ368" s="52" t="s">
        <v>15</v>
      </c>
      <c r="BR368" s="52" t="s">
        <v>15</v>
      </c>
      <c r="BS368" s="50"/>
      <c r="BT368" s="50"/>
      <c r="BU368" s="1" t="s">
        <v>3537</v>
      </c>
      <c r="BV368" s="46">
        <v>20246520000523</v>
      </c>
      <c r="BW368" s="4"/>
      <c r="BX368" s="4"/>
      <c r="BY368" s="4"/>
      <c r="BZ368" s="4"/>
      <c r="CA368" s="4"/>
      <c r="CB368" s="4"/>
      <c r="CC368" s="4"/>
      <c r="CD368" s="1">
        <v>1</v>
      </c>
      <c r="CE368" s="1">
        <v>1</v>
      </c>
      <c r="CF368" s="6" t="s">
        <v>1804</v>
      </c>
      <c r="CG368" s="6" t="s">
        <v>1804</v>
      </c>
      <c r="CH368" s="85">
        <v>45439</v>
      </c>
      <c r="CI368" s="277" t="s">
        <v>3588</v>
      </c>
    </row>
    <row r="369" spans="1:87" ht="15" customHeight="1">
      <c r="A369" s="39">
        <v>367</v>
      </c>
      <c r="B369" s="363" t="s">
        <v>3602</v>
      </c>
      <c r="C369" s="2" t="s">
        <v>3612</v>
      </c>
      <c r="D369" s="1">
        <v>2023</v>
      </c>
      <c r="E369" s="2">
        <v>100075</v>
      </c>
      <c r="F369" s="1" t="s">
        <v>404</v>
      </c>
      <c r="G369" s="1" t="s">
        <v>3613</v>
      </c>
      <c r="H369" s="31" t="s">
        <v>3614</v>
      </c>
      <c r="I369" s="7" t="s">
        <v>2172</v>
      </c>
      <c r="J369" s="7" t="s">
        <v>392</v>
      </c>
      <c r="K369" s="7" t="s">
        <v>60</v>
      </c>
      <c r="L369" s="1" t="s">
        <v>2184</v>
      </c>
      <c r="M369" s="1" t="s">
        <v>3615</v>
      </c>
      <c r="N369" s="91" t="s">
        <v>1757</v>
      </c>
      <c r="O369" s="91">
        <v>2189</v>
      </c>
      <c r="P369" s="91" t="s">
        <v>61</v>
      </c>
      <c r="Q369" s="91">
        <v>57</v>
      </c>
      <c r="R369" s="30" t="s">
        <v>395</v>
      </c>
      <c r="S369" s="30">
        <v>79714796</v>
      </c>
      <c r="T369" s="30">
        <v>6</v>
      </c>
      <c r="U369" s="249" t="s">
        <v>3616</v>
      </c>
      <c r="V369" s="80"/>
      <c r="W369" s="91" t="s">
        <v>62</v>
      </c>
      <c r="X369" s="174" t="s">
        <v>431</v>
      </c>
      <c r="Y369" s="80"/>
      <c r="Z369" s="80"/>
      <c r="AA369" s="7"/>
      <c r="AB369" s="80"/>
      <c r="AC369" s="80"/>
      <c r="AD369" s="43" t="s">
        <v>3250</v>
      </c>
      <c r="AE369" s="42" t="s">
        <v>3617</v>
      </c>
      <c r="AF369" s="43">
        <v>45564</v>
      </c>
      <c r="AG369" s="1">
        <v>4</v>
      </c>
      <c r="AH369" s="193">
        <v>7500000</v>
      </c>
      <c r="AI369" s="193">
        <f t="shared" si="42"/>
        <v>2500000</v>
      </c>
      <c r="AJ369" s="193">
        <f t="shared" si="41"/>
        <v>83333.333333333328</v>
      </c>
      <c r="AK369" s="45">
        <v>45289</v>
      </c>
      <c r="AL369" s="25">
        <v>45304</v>
      </c>
      <c r="AM369" s="25">
        <v>45394</v>
      </c>
      <c r="AN369" s="180" t="s">
        <v>2682</v>
      </c>
      <c r="AO369" s="180" t="s">
        <v>2683</v>
      </c>
      <c r="AP369" s="46">
        <v>720</v>
      </c>
      <c r="AQ369" s="45">
        <v>45280</v>
      </c>
      <c r="AR369" s="212">
        <v>7500000</v>
      </c>
      <c r="AS369" s="225">
        <v>1035</v>
      </c>
      <c r="AT369" s="25">
        <v>45655</v>
      </c>
      <c r="AU369" s="212">
        <v>7500000</v>
      </c>
      <c r="AV369" s="49">
        <v>1</v>
      </c>
      <c r="AW369" s="49">
        <v>52</v>
      </c>
      <c r="AX369" s="113">
        <v>45440</v>
      </c>
      <c r="AY369" s="50"/>
      <c r="AZ369" s="50"/>
      <c r="BA369" s="50"/>
      <c r="BB369" s="51">
        <v>1</v>
      </c>
      <c r="BC369" s="51">
        <v>3750000</v>
      </c>
      <c r="BD369" s="242">
        <v>45392</v>
      </c>
      <c r="BE369" s="51"/>
      <c r="BF369" s="51"/>
      <c r="BG369" s="51"/>
      <c r="BH369" s="51"/>
      <c r="BI369" s="51"/>
      <c r="BJ369" s="51"/>
      <c r="BK369" s="51"/>
      <c r="BL369" s="447">
        <v>11250000</v>
      </c>
      <c r="BM369" s="49"/>
      <c r="BN369" s="49"/>
      <c r="BO369" s="49"/>
      <c r="BP369" s="49"/>
      <c r="BQ369" s="52" t="s">
        <v>15</v>
      </c>
      <c r="BR369" s="52" t="s">
        <v>15</v>
      </c>
      <c r="BS369" s="50"/>
      <c r="BT369" s="50"/>
      <c r="BU369" s="1" t="s">
        <v>3505</v>
      </c>
      <c r="BV369" s="46">
        <v>20236520010453</v>
      </c>
      <c r="BW369" s="4"/>
      <c r="BX369" s="4"/>
      <c r="BY369" s="4"/>
      <c r="BZ369" s="4"/>
      <c r="CA369" s="4"/>
      <c r="CB369" s="4"/>
      <c r="CC369" s="4"/>
      <c r="CD369" s="1">
        <v>1</v>
      </c>
      <c r="CE369" s="1">
        <v>1</v>
      </c>
      <c r="CF369" s="6" t="s">
        <v>1804</v>
      </c>
      <c r="CG369" s="6" t="s">
        <v>1804</v>
      </c>
      <c r="CH369" s="85">
        <v>45440</v>
      </c>
      <c r="CI369" s="277" t="s">
        <v>3618</v>
      </c>
    </row>
    <row r="370" spans="1:87" ht="15" customHeight="1">
      <c r="A370" s="39">
        <v>368</v>
      </c>
      <c r="B370" s="189" t="s">
        <v>1887</v>
      </c>
      <c r="C370" s="2" t="s">
        <v>3619</v>
      </c>
      <c r="D370" s="1">
        <v>2023</v>
      </c>
      <c r="E370" s="1" t="s">
        <v>325</v>
      </c>
      <c r="F370" s="1" t="s">
        <v>404</v>
      </c>
      <c r="G370" s="1" t="s">
        <v>3620</v>
      </c>
      <c r="H370" s="31" t="s">
        <v>3621</v>
      </c>
      <c r="I370" s="7" t="s">
        <v>3622</v>
      </c>
      <c r="J370" s="7" t="s">
        <v>3622</v>
      </c>
      <c r="K370" s="7" t="s">
        <v>3622</v>
      </c>
      <c r="L370" s="1" t="s">
        <v>325</v>
      </c>
      <c r="M370" s="1" t="s">
        <v>3623</v>
      </c>
      <c r="N370" s="91" t="s">
        <v>3624</v>
      </c>
      <c r="O370" s="91">
        <v>2198</v>
      </c>
      <c r="P370" s="91" t="s">
        <v>61</v>
      </c>
      <c r="Q370" s="91">
        <v>57</v>
      </c>
      <c r="R370" s="30" t="s">
        <v>1390</v>
      </c>
      <c r="S370" s="30">
        <v>901555888</v>
      </c>
      <c r="T370" s="30">
        <v>3</v>
      </c>
      <c r="U370" s="252" t="s">
        <v>3625</v>
      </c>
      <c r="V370" s="7" t="s">
        <v>325</v>
      </c>
      <c r="W370" s="91" t="s">
        <v>1392</v>
      </c>
      <c r="X370" s="7" t="s">
        <v>325</v>
      </c>
      <c r="Y370" s="7" t="s">
        <v>3626</v>
      </c>
      <c r="Z370" s="7">
        <v>3158895623</v>
      </c>
      <c r="AA370" s="7" t="s">
        <v>3627</v>
      </c>
      <c r="AB370" s="7" t="s">
        <v>325</v>
      </c>
      <c r="AC370" s="7" t="s">
        <v>325</v>
      </c>
      <c r="AD370" s="43" t="s">
        <v>1289</v>
      </c>
      <c r="AE370" s="42" t="s">
        <v>3628</v>
      </c>
      <c r="AF370" s="43">
        <v>46446</v>
      </c>
      <c r="AG370" s="1" t="s">
        <v>325</v>
      </c>
      <c r="AH370" s="193">
        <v>99401672</v>
      </c>
      <c r="AI370" s="193">
        <f t="shared" si="42"/>
        <v>49700836</v>
      </c>
      <c r="AJ370" s="193">
        <f t="shared" si="41"/>
        <v>1656694.5333333334</v>
      </c>
      <c r="AK370" s="45">
        <v>45289</v>
      </c>
      <c r="AL370" s="85" t="s">
        <v>1791</v>
      </c>
      <c r="AM370" s="25">
        <v>45351</v>
      </c>
      <c r="AN370" s="180" t="s">
        <v>2669</v>
      </c>
      <c r="AO370" s="180" t="s">
        <v>2670</v>
      </c>
      <c r="AP370" s="46">
        <v>607</v>
      </c>
      <c r="AQ370" s="45">
        <v>45240</v>
      </c>
      <c r="AR370" s="212">
        <v>105424197</v>
      </c>
      <c r="AS370" s="46" t="s">
        <v>3629</v>
      </c>
      <c r="AT370" s="25">
        <v>45289</v>
      </c>
      <c r="AU370" s="212" t="s">
        <v>3630</v>
      </c>
      <c r="AV370" s="49"/>
      <c r="AW370" s="49"/>
      <c r="AX370" s="49"/>
      <c r="AY370" s="50"/>
      <c r="AZ370" s="50"/>
      <c r="BA370" s="50"/>
      <c r="BB370" s="51"/>
      <c r="BC370" s="51"/>
      <c r="BD370" s="51"/>
      <c r="BE370" s="51"/>
      <c r="BF370" s="51"/>
      <c r="BG370" s="51"/>
      <c r="BH370" s="51"/>
      <c r="BI370" s="51"/>
      <c r="BJ370" s="51"/>
      <c r="BK370" s="51"/>
      <c r="BL370" s="447">
        <v>99401672</v>
      </c>
      <c r="BM370" s="49"/>
      <c r="BN370" s="49"/>
      <c r="BO370" s="49"/>
      <c r="BP370" s="49"/>
      <c r="BQ370" s="52" t="s">
        <v>15</v>
      </c>
      <c r="BR370" s="52"/>
      <c r="BS370" s="50"/>
      <c r="BT370" s="50"/>
      <c r="BU370" s="1" t="s">
        <v>143</v>
      </c>
      <c r="BV370" s="46">
        <v>20246520000113</v>
      </c>
      <c r="BW370" s="4"/>
      <c r="BX370" s="4"/>
      <c r="BY370" s="4"/>
      <c r="BZ370" s="4"/>
      <c r="CA370" s="4"/>
      <c r="CB370" s="4"/>
      <c r="CC370" s="4"/>
      <c r="CD370" s="1">
        <v>1</v>
      </c>
      <c r="CE370" s="1">
        <v>15</v>
      </c>
      <c r="CF370" s="6" t="s">
        <v>1791</v>
      </c>
      <c r="CG370" s="6" t="s">
        <v>1804</v>
      </c>
      <c r="CH370" s="25">
        <v>45407</v>
      </c>
      <c r="CI370" s="277" t="s">
        <v>3476</v>
      </c>
    </row>
    <row r="371" spans="1:87" ht="15" customHeight="1">
      <c r="A371" s="39">
        <v>369</v>
      </c>
      <c r="B371" s="189" t="s">
        <v>2072</v>
      </c>
      <c r="C371" s="2" t="s">
        <v>3631</v>
      </c>
      <c r="D371" s="1">
        <v>2023</v>
      </c>
      <c r="E371" s="1">
        <v>100960</v>
      </c>
      <c r="F371" s="1" t="s">
        <v>404</v>
      </c>
      <c r="G371" s="1" t="s">
        <v>3632</v>
      </c>
      <c r="H371" s="31" t="s">
        <v>3633</v>
      </c>
      <c r="I371" s="7" t="s">
        <v>2172</v>
      </c>
      <c r="J371" s="7" t="s">
        <v>407</v>
      </c>
      <c r="K371" s="7" t="s">
        <v>60</v>
      </c>
      <c r="L371" s="1" t="s">
        <v>1369</v>
      </c>
      <c r="M371" s="1" t="s">
        <v>3634</v>
      </c>
      <c r="N371" s="91" t="s">
        <v>2033</v>
      </c>
      <c r="O371" s="91">
        <v>2186</v>
      </c>
      <c r="P371" s="91" t="s">
        <v>61</v>
      </c>
      <c r="Q371" s="91">
        <v>49</v>
      </c>
      <c r="R371" s="30" t="s">
        <v>395</v>
      </c>
      <c r="S371" s="30">
        <v>1013670549</v>
      </c>
      <c r="T371" s="30">
        <v>3</v>
      </c>
      <c r="U371" s="249" t="s">
        <v>3635</v>
      </c>
      <c r="V371" s="7">
        <v>28</v>
      </c>
      <c r="W371" s="91" t="s">
        <v>62</v>
      </c>
      <c r="X371" s="174" t="s">
        <v>431</v>
      </c>
      <c r="Y371" s="7" t="s">
        <v>3636</v>
      </c>
      <c r="Z371" s="7">
        <v>3213059296</v>
      </c>
      <c r="AA371" s="7" t="s">
        <v>3637</v>
      </c>
      <c r="AB371" s="7" t="s">
        <v>714</v>
      </c>
      <c r="AC371" s="7" t="s">
        <v>399</v>
      </c>
      <c r="AD371" s="43" t="s">
        <v>3321</v>
      </c>
      <c r="AE371" s="42" t="s">
        <v>3638</v>
      </c>
      <c r="AF371" s="43">
        <v>45535</v>
      </c>
      <c r="AG371" s="1">
        <v>1</v>
      </c>
      <c r="AH371" s="193">
        <v>3733333</v>
      </c>
      <c r="AI371" s="193">
        <f t="shared" si="42"/>
        <v>1999999.8214285714</v>
      </c>
      <c r="AJ371" s="193">
        <f t="shared" si="41"/>
        <v>66666.66071428571</v>
      </c>
      <c r="AK371" s="45">
        <v>45289</v>
      </c>
      <c r="AL371" s="25">
        <v>45300</v>
      </c>
      <c r="AM371" s="25">
        <v>45356</v>
      </c>
      <c r="AN371" s="180" t="s">
        <v>3639</v>
      </c>
      <c r="AO371" s="180" t="s">
        <v>3640</v>
      </c>
      <c r="AP371" s="46">
        <v>738</v>
      </c>
      <c r="AQ371" s="45">
        <v>45281</v>
      </c>
      <c r="AR371" s="212">
        <v>7466666</v>
      </c>
      <c r="AS371" s="225">
        <v>1036</v>
      </c>
      <c r="AT371" s="25">
        <v>45289</v>
      </c>
      <c r="AU371" s="212">
        <v>3733333</v>
      </c>
      <c r="AV371" s="49">
        <v>1</v>
      </c>
      <c r="AW371" s="49" t="s">
        <v>3641</v>
      </c>
      <c r="AX371" s="113">
        <v>45385</v>
      </c>
      <c r="AY371" s="50"/>
      <c r="AZ371" s="50"/>
      <c r="BA371" s="50"/>
      <c r="BB371" s="51">
        <v>1</v>
      </c>
      <c r="BC371" s="324">
        <v>1866667</v>
      </c>
      <c r="BD371" s="242">
        <v>45356</v>
      </c>
      <c r="BE371" s="51" t="s">
        <v>152</v>
      </c>
      <c r="BF371" s="51">
        <v>621</v>
      </c>
      <c r="BG371" s="242">
        <v>45357</v>
      </c>
      <c r="BH371" s="324">
        <v>1866667</v>
      </c>
      <c r="BI371" s="51">
        <v>584</v>
      </c>
      <c r="BJ371" s="242">
        <v>45355</v>
      </c>
      <c r="BK371" s="324">
        <v>1866667</v>
      </c>
      <c r="BL371" s="447">
        <v>5600000</v>
      </c>
      <c r="BM371" s="49"/>
      <c r="BN371" s="49"/>
      <c r="BO371" s="49"/>
      <c r="BP371" s="49"/>
      <c r="BQ371" s="52" t="s">
        <v>15</v>
      </c>
      <c r="BR371" s="52" t="s">
        <v>15</v>
      </c>
      <c r="BS371" s="50"/>
      <c r="BT371" s="50"/>
      <c r="BU371" s="2" t="s">
        <v>3050</v>
      </c>
      <c r="BV371" s="225">
        <v>20236520010463</v>
      </c>
      <c r="BW371" s="4"/>
      <c r="BX371" s="4"/>
      <c r="BY371" s="4"/>
      <c r="BZ371" s="4"/>
      <c r="CA371" s="4"/>
      <c r="CB371" s="4"/>
      <c r="CC371" s="4"/>
      <c r="CD371" s="1">
        <v>1</v>
      </c>
      <c r="CE371" s="1">
        <v>1</v>
      </c>
      <c r="CF371" s="6" t="s">
        <v>1804</v>
      </c>
      <c r="CG371" s="6" t="s">
        <v>1804</v>
      </c>
      <c r="CH371" s="85">
        <v>45385</v>
      </c>
      <c r="CI371" s="277" t="s">
        <v>21</v>
      </c>
    </row>
    <row r="372" spans="1:87" ht="15" customHeight="1">
      <c r="A372" s="39">
        <v>370</v>
      </c>
      <c r="B372" s="189" t="s">
        <v>3642</v>
      </c>
      <c r="C372" s="2" t="s">
        <v>3643</v>
      </c>
      <c r="D372" s="1">
        <v>2023</v>
      </c>
      <c r="E372" s="1">
        <v>101074</v>
      </c>
      <c r="F372" s="1" t="s">
        <v>404</v>
      </c>
      <c r="G372" s="1" t="s">
        <v>3644</v>
      </c>
      <c r="H372" s="31" t="s">
        <v>3645</v>
      </c>
      <c r="I372" s="7" t="s">
        <v>2172</v>
      </c>
      <c r="J372" s="7" t="s">
        <v>407</v>
      </c>
      <c r="K372" s="7" t="s">
        <v>60</v>
      </c>
      <c r="L372" s="1" t="s">
        <v>759</v>
      </c>
      <c r="M372" s="1" t="s">
        <v>3646</v>
      </c>
      <c r="N372" s="91" t="s">
        <v>3647</v>
      </c>
      <c r="O372" s="91">
        <v>2192</v>
      </c>
      <c r="P372" s="91" t="s">
        <v>61</v>
      </c>
      <c r="Q372" s="91">
        <v>6</v>
      </c>
      <c r="R372" s="30" t="s">
        <v>395</v>
      </c>
      <c r="S372" s="30">
        <v>19499950</v>
      </c>
      <c r="T372" s="30">
        <v>3</v>
      </c>
      <c r="U372" s="249" t="s">
        <v>3648</v>
      </c>
      <c r="V372" s="7">
        <v>62</v>
      </c>
      <c r="W372" s="91" t="s">
        <v>62</v>
      </c>
      <c r="X372" s="174" t="s">
        <v>431</v>
      </c>
      <c r="Y372" s="7" t="s">
        <v>3649</v>
      </c>
      <c r="Z372" s="7">
        <v>0</v>
      </c>
      <c r="AA372" s="7" t="s">
        <v>3650</v>
      </c>
      <c r="AB372" s="7" t="s">
        <v>775</v>
      </c>
      <c r="AC372" s="7" t="s">
        <v>399</v>
      </c>
      <c r="AD372" s="43" t="s">
        <v>1289</v>
      </c>
      <c r="AE372" s="42" t="s">
        <v>3651</v>
      </c>
      <c r="AF372" s="43">
        <v>45624</v>
      </c>
      <c r="AG372" s="1">
        <v>5</v>
      </c>
      <c r="AH372" s="193">
        <v>5643000</v>
      </c>
      <c r="AI372" s="193">
        <f t="shared" si="42"/>
        <v>1881000</v>
      </c>
      <c r="AJ372" s="193">
        <f t="shared" si="41"/>
        <v>62700</v>
      </c>
      <c r="AK372" s="45">
        <v>45289</v>
      </c>
      <c r="AL372" s="25">
        <v>45302</v>
      </c>
      <c r="AM372" s="25">
        <v>45392</v>
      </c>
      <c r="AN372" s="180" t="s">
        <v>2682</v>
      </c>
      <c r="AO372" s="180" t="s">
        <v>2683</v>
      </c>
      <c r="AP372" s="46">
        <v>750</v>
      </c>
      <c r="AQ372" s="45">
        <v>45288</v>
      </c>
      <c r="AR372" s="212">
        <v>16929000</v>
      </c>
      <c r="AS372" s="225">
        <v>1046</v>
      </c>
      <c r="AT372" s="25">
        <v>45289</v>
      </c>
      <c r="AU372" s="212">
        <v>5643000</v>
      </c>
      <c r="AV372" s="49">
        <v>1</v>
      </c>
      <c r="AW372" s="49" t="s">
        <v>3652</v>
      </c>
      <c r="AX372" s="113">
        <v>45437</v>
      </c>
      <c r="AY372" s="50"/>
      <c r="AZ372" s="50"/>
      <c r="BA372" s="50"/>
      <c r="BB372" s="51">
        <v>1</v>
      </c>
      <c r="BC372" s="324">
        <v>8464500</v>
      </c>
      <c r="BD372" s="242">
        <v>45384</v>
      </c>
      <c r="BE372" s="51" t="s">
        <v>2524</v>
      </c>
      <c r="BF372" s="51"/>
      <c r="BG372" s="51"/>
      <c r="BH372" s="51"/>
      <c r="BI372" s="51">
        <v>667</v>
      </c>
      <c r="BJ372" s="242">
        <v>45377</v>
      </c>
      <c r="BK372" s="324">
        <v>2821500</v>
      </c>
      <c r="BL372" s="447">
        <v>8464500</v>
      </c>
      <c r="BM372" s="49"/>
      <c r="BN372" s="49"/>
      <c r="BO372" s="49"/>
      <c r="BP372" s="49"/>
      <c r="BQ372" s="52" t="s">
        <v>15</v>
      </c>
      <c r="BR372" s="52" t="s">
        <v>15</v>
      </c>
      <c r="BS372" s="50"/>
      <c r="BT372" s="50"/>
      <c r="BU372" s="2" t="s">
        <v>3653</v>
      </c>
      <c r="BV372" s="225" t="s">
        <v>3654</v>
      </c>
      <c r="BW372" s="4"/>
      <c r="BX372" s="4"/>
      <c r="BY372" s="4"/>
      <c r="BZ372" s="4"/>
      <c r="CA372" s="4"/>
      <c r="CB372" s="4"/>
      <c r="CC372" s="4"/>
      <c r="CD372" s="1">
        <v>1</v>
      </c>
      <c r="CE372" s="1">
        <v>1</v>
      </c>
      <c r="CF372" s="6" t="s">
        <v>1804</v>
      </c>
      <c r="CG372" s="6" t="s">
        <v>1804</v>
      </c>
      <c r="CH372" s="85">
        <v>45437</v>
      </c>
      <c r="CI372" s="277" t="s">
        <v>3655</v>
      </c>
    </row>
    <row r="373" spans="1:87" ht="15" customHeight="1">
      <c r="A373" s="39">
        <v>371</v>
      </c>
      <c r="B373" s="189" t="s">
        <v>3642</v>
      </c>
      <c r="C373" s="2" t="s">
        <v>3656</v>
      </c>
      <c r="D373" s="1">
        <v>2023</v>
      </c>
      <c r="E373" s="1" t="s">
        <v>325</v>
      </c>
      <c r="F373" s="1" t="s">
        <v>404</v>
      </c>
      <c r="G373" s="1" t="s">
        <v>3657</v>
      </c>
      <c r="H373" s="31" t="s">
        <v>3658</v>
      </c>
      <c r="I373" s="7" t="s">
        <v>1594</v>
      </c>
      <c r="J373" s="7" t="s">
        <v>1594</v>
      </c>
      <c r="K373" s="7" t="s">
        <v>1594</v>
      </c>
      <c r="L373" s="1" t="s">
        <v>325</v>
      </c>
      <c r="M373" s="1" t="s">
        <v>3659</v>
      </c>
      <c r="N373" s="91" t="s">
        <v>3660</v>
      </c>
      <c r="O373" s="91">
        <v>2190</v>
      </c>
      <c r="P373" s="91" t="s">
        <v>61</v>
      </c>
      <c r="Q373" s="1">
        <v>55</v>
      </c>
      <c r="R373" s="30" t="s">
        <v>1390</v>
      </c>
      <c r="S373" s="30">
        <v>901370420</v>
      </c>
      <c r="T373" s="30">
        <v>5</v>
      </c>
      <c r="U373" s="252" t="s">
        <v>3661</v>
      </c>
      <c r="V373" s="7" t="s">
        <v>325</v>
      </c>
      <c r="W373" s="91" t="s">
        <v>1392</v>
      </c>
      <c r="X373" s="174" t="s">
        <v>3047</v>
      </c>
      <c r="Y373" s="7" t="s">
        <v>3662</v>
      </c>
      <c r="Z373" s="7">
        <v>7559710</v>
      </c>
      <c r="AA373" s="7" t="s">
        <v>3663</v>
      </c>
      <c r="AB373" s="7" t="s">
        <v>325</v>
      </c>
      <c r="AC373" s="7" t="s">
        <v>325</v>
      </c>
      <c r="AD373" s="43" t="s">
        <v>3664</v>
      </c>
      <c r="AE373" s="188">
        <v>1522124079701</v>
      </c>
      <c r="AF373" s="43">
        <v>45380</v>
      </c>
      <c r="AG373" s="7" t="s">
        <v>325</v>
      </c>
      <c r="AH373" s="193">
        <v>93064393</v>
      </c>
      <c r="AI373" s="193">
        <f t="shared" si="42"/>
        <v>31021464.333333332</v>
      </c>
      <c r="AJ373" s="193">
        <f t="shared" si="41"/>
        <v>1034048.8111111111</v>
      </c>
      <c r="AK373" s="45">
        <v>45289</v>
      </c>
      <c r="AL373" s="25">
        <v>45386</v>
      </c>
      <c r="AM373" s="25">
        <v>45476</v>
      </c>
      <c r="AN373" s="180" t="s">
        <v>2682</v>
      </c>
      <c r="AO373" s="180" t="s">
        <v>2683</v>
      </c>
      <c r="AP373" s="46">
        <v>552</v>
      </c>
      <c r="AQ373" s="45" t="s">
        <v>3665</v>
      </c>
      <c r="AR373" s="212">
        <v>97267744</v>
      </c>
      <c r="AS373" s="225">
        <v>1049</v>
      </c>
      <c r="AT373" s="25">
        <v>45289</v>
      </c>
      <c r="AU373" s="212">
        <v>93064393</v>
      </c>
      <c r="AV373" s="49"/>
      <c r="AW373" s="49"/>
      <c r="AX373" s="49"/>
      <c r="AY373" s="50"/>
      <c r="AZ373" s="50"/>
      <c r="BA373" s="50"/>
      <c r="BB373" s="51"/>
      <c r="BC373" s="51"/>
      <c r="BD373" s="51"/>
      <c r="BE373" s="51"/>
      <c r="BF373" s="51"/>
      <c r="BG373" s="51"/>
      <c r="BH373" s="51"/>
      <c r="BI373" s="51"/>
      <c r="BJ373" s="51"/>
      <c r="BK373" s="51"/>
      <c r="BL373" s="447">
        <v>93064393</v>
      </c>
      <c r="BM373" s="49"/>
      <c r="BN373" s="49"/>
      <c r="BO373" s="49"/>
      <c r="BP373" s="49"/>
      <c r="BQ373" s="52" t="s">
        <v>15</v>
      </c>
      <c r="BR373" s="52" t="s">
        <v>15</v>
      </c>
      <c r="BS373" s="50"/>
      <c r="BT373" s="50"/>
      <c r="BU373" s="1" t="s">
        <v>3666</v>
      </c>
      <c r="BV373" s="46">
        <v>20246520004443</v>
      </c>
      <c r="BW373" s="4"/>
      <c r="BX373" s="4"/>
      <c r="BY373" s="4"/>
      <c r="BZ373" s="4"/>
      <c r="CA373" s="4"/>
      <c r="CB373" s="4"/>
      <c r="CC373" s="4"/>
      <c r="CD373" s="1">
        <v>1</v>
      </c>
      <c r="CE373" s="1">
        <v>3</v>
      </c>
      <c r="CF373" s="6" t="s">
        <v>1804</v>
      </c>
      <c r="CG373" s="6" t="s">
        <v>1804</v>
      </c>
      <c r="CH373" s="85">
        <v>45507</v>
      </c>
      <c r="CI373" s="277" t="s">
        <v>3667</v>
      </c>
    </row>
    <row r="374" spans="1:87" ht="12" customHeight="1">
      <c r="A374" s="39">
        <v>372</v>
      </c>
      <c r="B374" s="189" t="s">
        <v>3642</v>
      </c>
      <c r="C374" s="2" t="s">
        <v>3668</v>
      </c>
      <c r="D374" s="1">
        <v>2023</v>
      </c>
      <c r="E374" s="1" t="s">
        <v>325</v>
      </c>
      <c r="F374" s="1" t="s">
        <v>404</v>
      </c>
      <c r="G374" s="1" t="s">
        <v>3669</v>
      </c>
      <c r="H374" s="31" t="s">
        <v>3670</v>
      </c>
      <c r="I374" s="7" t="s">
        <v>3671</v>
      </c>
      <c r="J374" s="7" t="s">
        <v>3672</v>
      </c>
      <c r="K374" s="7" t="s">
        <v>3672</v>
      </c>
      <c r="L374" s="1" t="s">
        <v>325</v>
      </c>
      <c r="M374" s="1" t="s">
        <v>3673</v>
      </c>
      <c r="N374" s="91" t="s">
        <v>3674</v>
      </c>
      <c r="O374" s="91">
        <v>2207</v>
      </c>
      <c r="P374" s="91" t="s">
        <v>61</v>
      </c>
      <c r="Q374" s="91">
        <v>33</v>
      </c>
      <c r="R374" s="30" t="s">
        <v>1390</v>
      </c>
      <c r="S374" s="30">
        <v>901555888</v>
      </c>
      <c r="T374" s="30">
        <v>3</v>
      </c>
      <c r="U374" s="252" t="s">
        <v>3625</v>
      </c>
      <c r="V374" s="7" t="s">
        <v>325</v>
      </c>
      <c r="W374" s="91" t="s">
        <v>1392</v>
      </c>
      <c r="X374" s="174" t="s">
        <v>3047</v>
      </c>
      <c r="Y374" s="7" t="s">
        <v>3626</v>
      </c>
      <c r="Z374" s="7">
        <v>3158895623</v>
      </c>
      <c r="AA374" s="7" t="s">
        <v>3675</v>
      </c>
      <c r="AB374" s="7" t="s">
        <v>325</v>
      </c>
      <c r="AC374" s="7" t="s">
        <v>325</v>
      </c>
      <c r="AD374" s="43" t="s">
        <v>1289</v>
      </c>
      <c r="AE374" s="42" t="s">
        <v>3676</v>
      </c>
      <c r="AF374" s="43">
        <v>45383</v>
      </c>
      <c r="AG374" s="7" t="s">
        <v>325</v>
      </c>
      <c r="AH374" s="193">
        <v>126142701</v>
      </c>
      <c r="AI374" s="193">
        <f>+AJ374*30</f>
        <v>84095134</v>
      </c>
      <c r="AJ374" s="193">
        <f>+AH374/45</f>
        <v>2803171.1333333333</v>
      </c>
      <c r="AK374" s="45">
        <v>45289</v>
      </c>
      <c r="AL374" s="45">
        <v>45322</v>
      </c>
      <c r="AM374" s="25">
        <v>45366</v>
      </c>
      <c r="AN374" s="180" t="s">
        <v>3652</v>
      </c>
      <c r="AO374" s="180" t="s">
        <v>3677</v>
      </c>
      <c r="AP374" s="46">
        <v>694</v>
      </c>
      <c r="AQ374" s="45">
        <v>45266</v>
      </c>
      <c r="AR374" s="212">
        <v>132460185</v>
      </c>
      <c r="AS374" s="46">
        <v>1053</v>
      </c>
      <c r="AT374" s="25">
        <v>45290</v>
      </c>
      <c r="AU374" s="212">
        <v>126142701</v>
      </c>
      <c r="AV374" s="49">
        <v>1</v>
      </c>
      <c r="AW374" s="49" t="s">
        <v>3678</v>
      </c>
      <c r="AX374" s="113">
        <v>45397</v>
      </c>
      <c r="AY374" s="50"/>
      <c r="AZ374" s="50"/>
      <c r="BA374" s="50"/>
      <c r="BB374" s="51"/>
      <c r="BC374" s="51"/>
      <c r="BD374" s="51"/>
      <c r="BE374" s="51"/>
      <c r="BF374" s="51"/>
      <c r="BG374" s="51"/>
      <c r="BH374" s="51"/>
      <c r="BI374" s="51"/>
      <c r="BJ374" s="51"/>
      <c r="BK374" s="51"/>
      <c r="BL374" s="447">
        <v>126142701</v>
      </c>
      <c r="BM374" s="49"/>
      <c r="BN374" s="49"/>
      <c r="BO374" s="49"/>
      <c r="BP374" s="49"/>
      <c r="BQ374" s="52" t="s">
        <v>15</v>
      </c>
      <c r="BR374" s="52" t="s">
        <v>15</v>
      </c>
      <c r="BS374" s="52" t="s">
        <v>15</v>
      </c>
      <c r="BT374" s="50"/>
      <c r="BU374" s="2" t="s">
        <v>3679</v>
      </c>
      <c r="BV374" s="225" t="s">
        <v>3680</v>
      </c>
      <c r="BW374" s="225" t="s">
        <v>3681</v>
      </c>
      <c r="BX374" s="225" t="s">
        <v>3682</v>
      </c>
      <c r="BY374" s="225" t="s">
        <v>3683</v>
      </c>
      <c r="BZ374" s="225">
        <v>79450592</v>
      </c>
      <c r="CA374" s="4" t="s">
        <v>3684</v>
      </c>
      <c r="CB374" s="225" t="s">
        <v>3685</v>
      </c>
      <c r="CC374" s="225" t="s">
        <v>3686</v>
      </c>
      <c r="CD374" s="1">
        <v>1</v>
      </c>
      <c r="CE374" s="1">
        <v>14</v>
      </c>
      <c r="CF374" s="6" t="s">
        <v>1804</v>
      </c>
      <c r="CG374" s="6" t="s">
        <v>23</v>
      </c>
      <c r="CH374" s="25">
        <v>45397</v>
      </c>
      <c r="CI374" s="277" t="s">
        <v>3687</v>
      </c>
    </row>
    <row r="375" spans="1:87" ht="15" customHeight="1">
      <c r="A375" s="39">
        <v>373</v>
      </c>
      <c r="B375" s="189" t="s">
        <v>3156</v>
      </c>
      <c r="C375" s="2" t="s">
        <v>3688</v>
      </c>
      <c r="D375" s="1">
        <v>2023</v>
      </c>
      <c r="E375" s="1" t="s">
        <v>325</v>
      </c>
      <c r="F375" s="1" t="s">
        <v>404</v>
      </c>
      <c r="G375" s="1" t="s">
        <v>3689</v>
      </c>
      <c r="H375" s="41" t="s">
        <v>3690</v>
      </c>
      <c r="I375" s="7" t="s">
        <v>3691</v>
      </c>
      <c r="J375" s="7" t="s">
        <v>3691</v>
      </c>
      <c r="K375" s="7" t="s">
        <v>244</v>
      </c>
      <c r="L375" s="1" t="s">
        <v>325</v>
      </c>
      <c r="M375" s="1" t="s">
        <v>3692</v>
      </c>
      <c r="N375" s="91" t="s">
        <v>3693</v>
      </c>
      <c r="O375" s="91" t="s">
        <v>3693</v>
      </c>
      <c r="P375" s="91" t="s">
        <v>61</v>
      </c>
      <c r="Q375" s="91"/>
      <c r="R375" s="30" t="s">
        <v>1390</v>
      </c>
      <c r="S375" s="30" t="s">
        <v>3694</v>
      </c>
      <c r="T375" s="30">
        <v>8</v>
      </c>
      <c r="U375" s="252" t="s">
        <v>3695</v>
      </c>
      <c r="V375" s="7" t="s">
        <v>325</v>
      </c>
      <c r="W375" s="91" t="s">
        <v>1392</v>
      </c>
      <c r="X375" s="174" t="s">
        <v>3047</v>
      </c>
      <c r="Y375" s="7" t="s">
        <v>3696</v>
      </c>
      <c r="Z375" s="7">
        <v>3013556546</v>
      </c>
      <c r="AA375" s="7" t="s">
        <v>3697</v>
      </c>
      <c r="AB375" s="7" t="s">
        <v>325</v>
      </c>
      <c r="AC375" s="7" t="s">
        <v>325</v>
      </c>
      <c r="AD375" s="43" t="s">
        <v>117</v>
      </c>
      <c r="AE375" s="42" t="s">
        <v>3698</v>
      </c>
      <c r="AF375" s="43">
        <v>45655</v>
      </c>
      <c r="AG375" s="7" t="s">
        <v>325</v>
      </c>
      <c r="AH375" s="193">
        <v>1478902144</v>
      </c>
      <c r="AI375" s="193">
        <f>+AH375/6</f>
        <v>246483690.66666666</v>
      </c>
      <c r="AJ375" s="193">
        <f>+AI375/30</f>
        <v>8216123.0222222218</v>
      </c>
      <c r="AK375" s="45">
        <v>45289</v>
      </c>
      <c r="AL375" s="25">
        <v>45313</v>
      </c>
      <c r="AM375" s="25">
        <v>45494</v>
      </c>
      <c r="AN375" s="180" t="s">
        <v>3699</v>
      </c>
      <c r="AO375" s="180" t="s">
        <v>3700</v>
      </c>
      <c r="AP375" s="46" t="s">
        <v>3701</v>
      </c>
      <c r="AQ375" s="45" t="s">
        <v>3702</v>
      </c>
      <c r="AR375" s="212" t="s">
        <v>3703</v>
      </c>
      <c r="AS375" s="46">
        <v>1052</v>
      </c>
      <c r="AT375" s="25">
        <v>45289</v>
      </c>
      <c r="AU375" s="212">
        <v>1492325170</v>
      </c>
      <c r="AV375" s="49"/>
      <c r="AW375" s="49"/>
      <c r="AX375" s="49"/>
      <c r="AY375" s="50"/>
      <c r="AZ375" s="50"/>
      <c r="BA375" s="50"/>
      <c r="BB375" s="51"/>
      <c r="BC375" s="51"/>
      <c r="BD375" s="51"/>
      <c r="BE375" s="51"/>
      <c r="BF375" s="51"/>
      <c r="BG375" s="51"/>
      <c r="BH375" s="51"/>
      <c r="BI375" s="51"/>
      <c r="BJ375" s="51"/>
      <c r="BK375" s="51"/>
      <c r="BL375" s="447">
        <v>1478902144</v>
      </c>
      <c r="BM375" s="49"/>
      <c r="BN375" s="49"/>
      <c r="BO375" s="49"/>
      <c r="BP375" s="49"/>
      <c r="BQ375" s="52" t="s">
        <v>15</v>
      </c>
      <c r="BR375" s="52" t="s">
        <v>15</v>
      </c>
      <c r="BS375" s="50"/>
      <c r="BT375" s="50"/>
      <c r="BU375" s="2" t="s">
        <v>3704</v>
      </c>
      <c r="BV375" s="225" t="s">
        <v>3705</v>
      </c>
      <c r="BW375" s="225" t="s">
        <v>3706</v>
      </c>
      <c r="BX375" s="225" t="s">
        <v>3707</v>
      </c>
      <c r="BY375" s="225" t="s">
        <v>3708</v>
      </c>
      <c r="BZ375" s="225">
        <v>80156163</v>
      </c>
      <c r="CA375" s="4" t="s">
        <v>3709</v>
      </c>
      <c r="CB375" s="4"/>
      <c r="CC375" s="4"/>
      <c r="CD375" s="1">
        <v>1</v>
      </c>
      <c r="CE375" s="1">
        <v>1</v>
      </c>
      <c r="CF375" s="6" t="s">
        <v>1804</v>
      </c>
      <c r="CG375" s="6" t="s">
        <v>1804</v>
      </c>
      <c r="CH375" s="85">
        <v>45494</v>
      </c>
      <c r="CI375" s="277" t="s">
        <v>3687</v>
      </c>
    </row>
    <row r="376" spans="1:87" ht="15" customHeight="1">
      <c r="A376" s="168">
        <v>374</v>
      </c>
      <c r="B376" s="189" t="s">
        <v>2072</v>
      </c>
      <c r="C376" s="2" t="s">
        <v>3710</v>
      </c>
      <c r="D376" s="1">
        <v>2023</v>
      </c>
      <c r="E376" s="1">
        <v>100960</v>
      </c>
      <c r="F376" s="1" t="s">
        <v>404</v>
      </c>
      <c r="G376" s="1" t="s">
        <v>3711</v>
      </c>
      <c r="H376" s="31" t="s">
        <v>3712</v>
      </c>
      <c r="I376" s="7" t="s">
        <v>2172</v>
      </c>
      <c r="J376" s="7" t="s">
        <v>3713</v>
      </c>
      <c r="K376" s="7" t="s">
        <v>3714</v>
      </c>
      <c r="L376" s="1" t="s">
        <v>1369</v>
      </c>
      <c r="M376" s="1" t="s">
        <v>3634</v>
      </c>
      <c r="N376" s="91" t="s">
        <v>2033</v>
      </c>
      <c r="O376" s="91">
        <v>2186</v>
      </c>
      <c r="P376" s="91" t="s">
        <v>61</v>
      </c>
      <c r="Q376" s="91">
        <v>49</v>
      </c>
      <c r="R376" s="30" t="s">
        <v>395</v>
      </c>
      <c r="S376" s="30">
        <v>1000575536</v>
      </c>
      <c r="T376" s="30">
        <v>4</v>
      </c>
      <c r="U376" s="249" t="s">
        <v>3715</v>
      </c>
      <c r="V376" s="7">
        <v>23</v>
      </c>
      <c r="W376" s="91" t="s">
        <v>62</v>
      </c>
      <c r="X376" s="174" t="s">
        <v>431</v>
      </c>
      <c r="Y376" s="7" t="s">
        <v>3716</v>
      </c>
      <c r="Z376" s="7">
        <v>6253377</v>
      </c>
      <c r="AA376" s="7" t="s">
        <v>3717</v>
      </c>
      <c r="AB376" s="7" t="s">
        <v>561</v>
      </c>
      <c r="AC376" s="7" t="s">
        <v>399</v>
      </c>
      <c r="AD376" s="344"/>
      <c r="AE376" s="364"/>
      <c r="AF376" s="344"/>
      <c r="AG376" s="1">
        <v>1</v>
      </c>
      <c r="AH376" s="193">
        <v>3733333</v>
      </c>
      <c r="AI376" s="193">
        <f>+AJ376*30</f>
        <v>1999999.8214285714</v>
      </c>
      <c r="AJ376" s="193">
        <f>+AH376/56</f>
        <v>66666.66071428571</v>
      </c>
      <c r="AK376" s="45">
        <v>45289</v>
      </c>
      <c r="AL376" s="25">
        <v>45293</v>
      </c>
      <c r="AM376" s="25">
        <v>45349</v>
      </c>
      <c r="AN376" s="180" t="s">
        <v>3639</v>
      </c>
      <c r="AO376" s="180" t="s">
        <v>3640</v>
      </c>
      <c r="AP376" s="46">
        <v>738</v>
      </c>
      <c r="AQ376" s="45">
        <v>45281</v>
      </c>
      <c r="AR376" s="212">
        <v>7466666</v>
      </c>
      <c r="AS376" s="225">
        <v>1037</v>
      </c>
      <c r="AT376" s="25">
        <v>45289</v>
      </c>
      <c r="AU376" s="212">
        <v>3733333</v>
      </c>
      <c r="AV376" s="49"/>
      <c r="AW376" s="49"/>
      <c r="AX376" s="49"/>
      <c r="AY376" s="50"/>
      <c r="AZ376" s="50"/>
      <c r="BA376" s="50"/>
      <c r="BB376" s="51"/>
      <c r="BC376" s="51"/>
      <c r="BD376" s="51"/>
      <c r="BE376" s="51"/>
      <c r="BF376" s="51"/>
      <c r="BG376" s="51"/>
      <c r="BH376" s="51"/>
      <c r="BI376" s="51"/>
      <c r="BJ376" s="51"/>
      <c r="BK376" s="51"/>
      <c r="BL376" s="447">
        <v>3733333</v>
      </c>
      <c r="BM376" s="49"/>
      <c r="BN376" s="49"/>
      <c r="BO376" s="49"/>
      <c r="BP376" s="49"/>
      <c r="BQ376" s="52" t="s">
        <v>15</v>
      </c>
      <c r="BR376" s="52" t="s">
        <v>15</v>
      </c>
      <c r="BS376" s="52" t="s">
        <v>15</v>
      </c>
      <c r="BT376" s="50"/>
      <c r="BU376" s="2" t="s">
        <v>3718</v>
      </c>
      <c r="BV376" s="225">
        <v>20236520010463</v>
      </c>
      <c r="BW376" s="4"/>
      <c r="BX376" s="4"/>
      <c r="BY376" s="4"/>
      <c r="BZ376" s="4"/>
      <c r="CA376" s="4"/>
      <c r="CB376" s="4"/>
      <c r="CC376" s="4"/>
      <c r="CD376" s="1">
        <v>1</v>
      </c>
      <c r="CE376" s="1">
        <v>1</v>
      </c>
      <c r="CF376" s="6" t="s">
        <v>1804</v>
      </c>
      <c r="CG376" s="6" t="s">
        <v>23</v>
      </c>
      <c r="CH376" s="372">
        <v>45349</v>
      </c>
      <c r="CI376" s="277" t="s">
        <v>3719</v>
      </c>
    </row>
    <row r="377" spans="1:87" ht="27" customHeight="1">
      <c r="A377" s="168">
        <v>375</v>
      </c>
      <c r="B377" s="189" t="s">
        <v>3720</v>
      </c>
      <c r="C377" s="2" t="s">
        <v>3721</v>
      </c>
      <c r="D377" s="1">
        <v>2023</v>
      </c>
      <c r="E377" s="1">
        <v>101074</v>
      </c>
      <c r="F377" s="1" t="s">
        <v>404</v>
      </c>
      <c r="G377" s="1" t="s">
        <v>3722</v>
      </c>
      <c r="H377" s="31" t="s">
        <v>3723</v>
      </c>
      <c r="I377" s="7" t="s">
        <v>2172</v>
      </c>
      <c r="J377" s="7" t="s">
        <v>407</v>
      </c>
      <c r="K377" s="7" t="s">
        <v>3714</v>
      </c>
      <c r="L377" s="1" t="s">
        <v>759</v>
      </c>
      <c r="M377" s="1" t="s">
        <v>3646</v>
      </c>
      <c r="N377" s="91" t="s">
        <v>2524</v>
      </c>
      <c r="O377" s="91">
        <v>2192</v>
      </c>
      <c r="P377" s="91" t="s">
        <v>61</v>
      </c>
      <c r="Q377" s="91">
        <v>6</v>
      </c>
      <c r="R377" s="30" t="s">
        <v>395</v>
      </c>
      <c r="S377" s="30">
        <v>41737451</v>
      </c>
      <c r="T377" s="30">
        <v>1</v>
      </c>
      <c r="U377" s="249" t="s">
        <v>3724</v>
      </c>
      <c r="V377" s="7"/>
      <c r="W377" s="91" t="s">
        <v>62</v>
      </c>
      <c r="X377" s="174" t="s">
        <v>396</v>
      </c>
      <c r="Y377" s="7" t="s">
        <v>3725</v>
      </c>
      <c r="Z377" s="7">
        <v>41737451</v>
      </c>
      <c r="AA377" s="7" t="s">
        <v>3726</v>
      </c>
      <c r="AB377" s="7" t="s">
        <v>398</v>
      </c>
      <c r="AC377" s="7" t="s">
        <v>433</v>
      </c>
      <c r="AD377" s="43" t="s">
        <v>1289</v>
      </c>
      <c r="AE377" s="42" t="s">
        <v>3727</v>
      </c>
      <c r="AF377" s="43">
        <v>45570</v>
      </c>
      <c r="AG377" s="1">
        <v>5</v>
      </c>
      <c r="AH377" s="193">
        <v>5643000</v>
      </c>
      <c r="AI377" s="193">
        <f>+AH377/3</f>
        <v>1881000</v>
      </c>
      <c r="AJ377" s="193">
        <f>+AI377/30</f>
        <v>62700</v>
      </c>
      <c r="AK377" s="45">
        <v>45289</v>
      </c>
      <c r="AL377" s="45">
        <v>45296</v>
      </c>
      <c r="AM377" s="25">
        <v>45386</v>
      </c>
      <c r="AN377" s="180" t="s">
        <v>2682</v>
      </c>
      <c r="AO377" s="180" t="s">
        <v>2683</v>
      </c>
      <c r="AP377" s="46">
        <v>750</v>
      </c>
      <c r="AQ377" s="45">
        <v>45288</v>
      </c>
      <c r="AR377" s="212">
        <v>16929000</v>
      </c>
      <c r="AS377" s="46">
        <v>1029</v>
      </c>
      <c r="AT377" s="25">
        <v>45289</v>
      </c>
      <c r="AU377" s="212">
        <v>5643000</v>
      </c>
      <c r="AV377" s="49"/>
      <c r="AW377" s="49"/>
      <c r="AX377" s="49"/>
      <c r="AY377" s="50"/>
      <c r="AZ377" s="50"/>
      <c r="BA377" s="50"/>
      <c r="BB377" s="51">
        <v>1</v>
      </c>
      <c r="BC377" s="51"/>
      <c r="BD377" s="51"/>
      <c r="BE377" s="51"/>
      <c r="BF377" s="51"/>
      <c r="BG377" s="51"/>
      <c r="BH377" s="51"/>
      <c r="BI377" s="51"/>
      <c r="BJ377" s="51"/>
      <c r="BK377" s="51"/>
      <c r="BL377" s="447">
        <v>5643000</v>
      </c>
      <c r="BM377" s="49"/>
      <c r="BN377" s="49"/>
      <c r="BO377" s="49"/>
      <c r="BP377" s="49"/>
      <c r="BQ377" s="52" t="s">
        <v>15</v>
      </c>
      <c r="BR377" s="52" t="s">
        <v>15</v>
      </c>
      <c r="BS377" s="52" t="s">
        <v>15</v>
      </c>
      <c r="BT377" s="50"/>
      <c r="BU377" s="2" t="s">
        <v>2698</v>
      </c>
      <c r="BV377" s="225"/>
      <c r="BW377" s="4"/>
      <c r="BX377" s="4"/>
      <c r="BY377" s="4"/>
      <c r="BZ377" s="4"/>
      <c r="CA377" s="4"/>
      <c r="CB377" s="4"/>
      <c r="CC377" s="4"/>
      <c r="CD377" s="1">
        <v>1</v>
      </c>
      <c r="CE377" s="1">
        <v>1</v>
      </c>
      <c r="CF377" s="6" t="s">
        <v>1804</v>
      </c>
      <c r="CG377" s="6" t="s">
        <v>23</v>
      </c>
      <c r="CH377" s="389">
        <v>45386</v>
      </c>
      <c r="CI377" s="277" t="s">
        <v>3728</v>
      </c>
    </row>
    <row r="378" spans="1:87" ht="15" customHeight="1">
      <c r="A378" s="168">
        <v>376</v>
      </c>
      <c r="B378" s="363" t="s">
        <v>3292</v>
      </c>
      <c r="C378" s="2" t="s">
        <v>3729</v>
      </c>
      <c r="D378" s="1">
        <v>2023</v>
      </c>
      <c r="E378" s="1">
        <v>101074</v>
      </c>
      <c r="F378" s="1" t="s">
        <v>404</v>
      </c>
      <c r="G378" s="1" t="s">
        <v>3730</v>
      </c>
      <c r="H378" s="31" t="s">
        <v>3731</v>
      </c>
      <c r="I378" s="7" t="s">
        <v>2172</v>
      </c>
      <c r="J378" s="7" t="s">
        <v>407</v>
      </c>
      <c r="K378" s="7" t="s">
        <v>3714</v>
      </c>
      <c r="L378" s="1" t="s">
        <v>759</v>
      </c>
      <c r="M378" s="1" t="s">
        <v>3732</v>
      </c>
      <c r="N378" s="91" t="s">
        <v>2524</v>
      </c>
      <c r="O378" s="91">
        <v>2192</v>
      </c>
      <c r="P378" s="91" t="s">
        <v>61</v>
      </c>
      <c r="Q378" s="91">
        <v>6</v>
      </c>
      <c r="R378" s="30" t="s">
        <v>395</v>
      </c>
      <c r="S378" s="30">
        <v>1000236372</v>
      </c>
      <c r="T378" s="30">
        <v>1</v>
      </c>
      <c r="U378" s="249" t="s">
        <v>3733</v>
      </c>
      <c r="V378" s="7">
        <v>21</v>
      </c>
      <c r="W378" s="91" t="s">
        <v>62</v>
      </c>
      <c r="X378" s="174" t="s">
        <v>396</v>
      </c>
      <c r="Y378" s="7" t="s">
        <v>3734</v>
      </c>
      <c r="Z378" s="7">
        <v>3227238084</v>
      </c>
      <c r="AA378" s="7" t="s">
        <v>3735</v>
      </c>
      <c r="AB378" s="7" t="s">
        <v>398</v>
      </c>
      <c r="AC378" s="7" t="s">
        <v>399</v>
      </c>
      <c r="AD378" s="43" t="s">
        <v>1289</v>
      </c>
      <c r="AE378" s="42" t="s">
        <v>3736</v>
      </c>
      <c r="AF378" s="43">
        <v>45622</v>
      </c>
      <c r="AG378" s="1">
        <v>5</v>
      </c>
      <c r="AH378" s="193">
        <v>5643000</v>
      </c>
      <c r="AI378" s="193">
        <f>+AH378/3</f>
        <v>1881000</v>
      </c>
      <c r="AJ378" s="193">
        <f>+AI378/30</f>
        <v>62700</v>
      </c>
      <c r="AK378" s="45">
        <v>45289</v>
      </c>
      <c r="AL378" s="25">
        <v>45293</v>
      </c>
      <c r="AM378" s="25">
        <v>45380</v>
      </c>
      <c r="AN378" s="180" t="s">
        <v>2682</v>
      </c>
      <c r="AO378" s="180" t="s">
        <v>2683</v>
      </c>
      <c r="AP378" s="46">
        <v>750</v>
      </c>
      <c r="AQ378" s="45" t="s">
        <v>3737</v>
      </c>
      <c r="AR378" s="212">
        <v>16929000</v>
      </c>
      <c r="AS378" s="225">
        <v>1039</v>
      </c>
      <c r="AT378" s="25">
        <v>45289</v>
      </c>
      <c r="AU378" s="212">
        <v>5643000</v>
      </c>
      <c r="AV378" s="49">
        <v>1</v>
      </c>
      <c r="AW378" s="49" t="s">
        <v>3738</v>
      </c>
      <c r="AX378" s="113">
        <v>45428</v>
      </c>
      <c r="AY378" s="50"/>
      <c r="AZ378" s="50"/>
      <c r="BA378" s="50"/>
      <c r="BB378" s="51">
        <v>1</v>
      </c>
      <c r="BC378" s="51">
        <v>2821500</v>
      </c>
      <c r="BD378" s="242">
        <v>45377</v>
      </c>
      <c r="BE378" s="51" t="s">
        <v>2524</v>
      </c>
      <c r="BF378" s="51">
        <v>719</v>
      </c>
      <c r="BG378" s="242">
        <v>45378</v>
      </c>
      <c r="BH378" s="243">
        <v>2821500</v>
      </c>
      <c r="BI378" s="51">
        <v>649</v>
      </c>
      <c r="BJ378" s="242">
        <v>45373</v>
      </c>
      <c r="BK378" s="243">
        <v>2821500</v>
      </c>
      <c r="BL378" s="447">
        <v>8464500</v>
      </c>
      <c r="BM378" s="49"/>
      <c r="BN378" s="49"/>
      <c r="BO378" s="49"/>
      <c r="BP378" s="49"/>
      <c r="BQ378" s="52" t="s">
        <v>15</v>
      </c>
      <c r="BR378" s="52" t="s">
        <v>15</v>
      </c>
      <c r="BS378" s="50"/>
      <c r="BT378" s="50"/>
      <c r="BU378" s="2" t="s">
        <v>2698</v>
      </c>
      <c r="BV378" s="225" t="s">
        <v>3739</v>
      </c>
      <c r="BW378" s="4"/>
      <c r="BX378" s="4"/>
      <c r="BY378" s="4"/>
      <c r="BZ378" s="4"/>
      <c r="CA378" s="4"/>
      <c r="CB378" s="4"/>
      <c r="CC378" s="4"/>
      <c r="CD378" s="1">
        <v>1</v>
      </c>
      <c r="CE378" s="1">
        <v>1</v>
      </c>
      <c r="CF378" s="6" t="s">
        <v>1804</v>
      </c>
      <c r="CG378" s="6" t="s">
        <v>1804</v>
      </c>
      <c r="CH378" s="85">
        <v>45428</v>
      </c>
      <c r="CI378" s="277" t="s">
        <v>3740</v>
      </c>
    </row>
    <row r="379" spans="1:87" s="477" customFormat="1" ht="18.75" customHeight="1">
      <c r="A379" s="477" t="s">
        <v>3741</v>
      </c>
      <c r="AF379" s="478"/>
    </row>
    <row r="380" spans="1:87" s="55" customFormat="1" ht="30" customHeight="1">
      <c r="A380" s="392">
        <v>1</v>
      </c>
      <c r="B380" s="373" t="s">
        <v>2120</v>
      </c>
      <c r="C380" s="373" t="s">
        <v>3742</v>
      </c>
      <c r="D380" s="12">
        <v>2023</v>
      </c>
      <c r="E380" s="12"/>
      <c r="F380" s="12" t="s">
        <v>3743</v>
      </c>
      <c r="G380" s="12" t="s">
        <v>3744</v>
      </c>
      <c r="H380" s="17" t="s">
        <v>3745</v>
      </c>
      <c r="I380" s="132" t="s">
        <v>3746</v>
      </c>
      <c r="J380" s="132" t="s">
        <v>3746</v>
      </c>
      <c r="K380" s="132" t="s">
        <v>3746</v>
      </c>
      <c r="L380" s="393" t="s">
        <v>325</v>
      </c>
      <c r="M380" s="12" t="s">
        <v>3747</v>
      </c>
      <c r="N380" s="12" t="s">
        <v>142</v>
      </c>
      <c r="O380" s="393">
        <v>2201</v>
      </c>
      <c r="P380" s="12" t="s">
        <v>61</v>
      </c>
      <c r="Q380" s="12">
        <v>21</v>
      </c>
      <c r="R380" s="12" t="s">
        <v>1390</v>
      </c>
      <c r="S380" s="12" t="s">
        <v>3748</v>
      </c>
      <c r="T380" s="12">
        <v>2</v>
      </c>
      <c r="U380" s="394" t="s">
        <v>3749</v>
      </c>
      <c r="V380" s="12" t="s">
        <v>325</v>
      </c>
      <c r="W380" s="12" t="s">
        <v>1392</v>
      </c>
      <c r="X380" s="16" t="s">
        <v>325</v>
      </c>
      <c r="Y380" s="12" t="s">
        <v>3750</v>
      </c>
      <c r="Z380" s="12">
        <v>3274850</v>
      </c>
      <c r="AA380" s="393" t="s">
        <v>325</v>
      </c>
      <c r="AB380" s="16" t="s">
        <v>325</v>
      </c>
      <c r="AC380" s="16" t="s">
        <v>325</v>
      </c>
      <c r="AD380" s="395"/>
      <c r="AE380" s="395"/>
      <c r="AF380" s="396"/>
      <c r="AG380" s="9" t="s">
        <v>325</v>
      </c>
      <c r="AH380" s="208">
        <v>400000000</v>
      </c>
      <c r="AI380" s="208">
        <f>AH380/14</f>
        <v>28571428.571428571</v>
      </c>
      <c r="AJ380" s="208">
        <f>AI380/425</f>
        <v>67226.890756302513</v>
      </c>
      <c r="AK380" s="121">
        <v>45040</v>
      </c>
      <c r="AL380" s="121">
        <v>45049</v>
      </c>
      <c r="AM380" s="121">
        <v>45504</v>
      </c>
      <c r="AN380" s="12" t="s">
        <v>3751</v>
      </c>
      <c r="AO380" s="12">
        <v>425</v>
      </c>
      <c r="AP380" s="15" t="s">
        <v>3752</v>
      </c>
      <c r="AQ380" s="121">
        <v>45027</v>
      </c>
      <c r="AR380" s="208" t="s">
        <v>3753</v>
      </c>
      <c r="AS380" s="15" t="s">
        <v>3754</v>
      </c>
      <c r="AT380" s="121">
        <v>45041</v>
      </c>
      <c r="AU380" s="208" t="s">
        <v>3755</v>
      </c>
      <c r="AV380" s="123"/>
      <c r="AW380" s="123"/>
      <c r="AX380" s="123"/>
      <c r="AY380" s="124"/>
      <c r="AZ380" s="124"/>
      <c r="BA380" s="124"/>
      <c r="BB380" s="125"/>
      <c r="BC380" s="125"/>
      <c r="BD380" s="125"/>
      <c r="BE380" s="125"/>
      <c r="BF380" s="125"/>
      <c r="BG380" s="125"/>
      <c r="BH380" s="125"/>
      <c r="BI380" s="125"/>
      <c r="BJ380" s="125"/>
      <c r="BK380" s="125"/>
      <c r="BL380" s="451">
        <f>AH380+BC380</f>
        <v>400000000</v>
      </c>
      <c r="BM380" s="123"/>
      <c r="BN380" s="123"/>
      <c r="BO380" s="123"/>
      <c r="BP380" s="123"/>
      <c r="BQ380" s="124"/>
      <c r="BR380" s="124"/>
      <c r="BS380" s="124"/>
      <c r="BT380" s="124"/>
      <c r="BU380" s="275" t="s">
        <v>3756</v>
      </c>
      <c r="BV380" s="397" t="s">
        <v>3757</v>
      </c>
      <c r="BW380" s="393"/>
      <c r="BX380" s="393"/>
      <c r="BY380" s="393"/>
      <c r="BZ380" s="393"/>
      <c r="CA380" s="393"/>
      <c r="CB380" s="393"/>
      <c r="CC380" s="393"/>
      <c r="CD380" s="12">
        <v>1</v>
      </c>
      <c r="CE380" s="12">
        <v>1</v>
      </c>
      <c r="CF380" s="18" t="s">
        <v>1804</v>
      </c>
      <c r="CG380" s="18" t="s">
        <v>1804</v>
      </c>
      <c r="CH380" s="121">
        <v>45504</v>
      </c>
      <c r="CI380" s="275"/>
    </row>
    <row r="381" spans="1:87" s="55" customFormat="1" ht="27" customHeight="1">
      <c r="A381" s="392">
        <v>2</v>
      </c>
      <c r="B381" s="373"/>
      <c r="C381" s="373" t="s">
        <v>3758</v>
      </c>
      <c r="D381" s="12">
        <v>2023</v>
      </c>
      <c r="E381" s="12"/>
      <c r="F381" s="12" t="s">
        <v>404</v>
      </c>
      <c r="G381" s="12" t="s">
        <v>3759</v>
      </c>
      <c r="H381" s="17" t="s">
        <v>3760</v>
      </c>
      <c r="I381" s="132" t="s">
        <v>3761</v>
      </c>
      <c r="J381" s="132" t="s">
        <v>3762</v>
      </c>
      <c r="K381" s="132" t="s">
        <v>3746</v>
      </c>
      <c r="L381" s="393" t="s">
        <v>325</v>
      </c>
      <c r="M381" s="12" t="s">
        <v>3763</v>
      </c>
      <c r="N381" s="12" t="s">
        <v>177</v>
      </c>
      <c r="O381" s="393">
        <v>2048</v>
      </c>
      <c r="P381" s="12" t="s">
        <v>61</v>
      </c>
      <c r="Q381" s="12">
        <v>17</v>
      </c>
      <c r="R381" s="12" t="s">
        <v>1390</v>
      </c>
      <c r="S381" s="12">
        <v>901508361</v>
      </c>
      <c r="T381" s="12">
        <v>4</v>
      </c>
      <c r="U381" s="394" t="s">
        <v>322</v>
      </c>
      <c r="V381" s="12" t="s">
        <v>325</v>
      </c>
      <c r="W381" s="12" t="s">
        <v>1392</v>
      </c>
      <c r="X381" s="16" t="s">
        <v>325</v>
      </c>
      <c r="Y381" s="12" t="s">
        <v>3764</v>
      </c>
      <c r="Z381" s="12">
        <v>3168702740</v>
      </c>
      <c r="AA381" s="17" t="s">
        <v>323</v>
      </c>
      <c r="AB381" s="16" t="s">
        <v>325</v>
      </c>
      <c r="AC381" s="16" t="s">
        <v>325</v>
      </c>
      <c r="AD381" s="395"/>
      <c r="AE381" s="395"/>
      <c r="AF381" s="396"/>
      <c r="AG381" s="9" t="s">
        <v>325</v>
      </c>
      <c r="AH381" s="208">
        <v>1280661084</v>
      </c>
      <c r="AI381" s="208">
        <f>AH381/2555</f>
        <v>501237.21487279842</v>
      </c>
      <c r="AJ381" s="208">
        <f>AI381/30</f>
        <v>16707.907162426614</v>
      </c>
      <c r="AK381" s="121">
        <v>45052</v>
      </c>
      <c r="AL381" s="121">
        <v>45083</v>
      </c>
      <c r="AM381" s="121">
        <v>47848</v>
      </c>
      <c r="AN381" s="12" t="s">
        <v>3765</v>
      </c>
      <c r="AO381" s="12">
        <v>2555</v>
      </c>
      <c r="AP381" s="15">
        <v>456</v>
      </c>
      <c r="AQ381" s="121">
        <v>45077</v>
      </c>
      <c r="AR381" s="208">
        <v>1280661084</v>
      </c>
      <c r="AS381" s="15">
        <v>628</v>
      </c>
      <c r="AT381" s="121">
        <v>45103</v>
      </c>
      <c r="AU381" s="208">
        <v>1280661084</v>
      </c>
      <c r="AV381" s="123"/>
      <c r="AW381" s="123"/>
      <c r="AX381" s="123"/>
      <c r="AY381" s="124"/>
      <c r="AZ381" s="124"/>
      <c r="BA381" s="124"/>
      <c r="BB381" s="125"/>
      <c r="BC381" s="125"/>
      <c r="BD381" s="125"/>
      <c r="BE381" s="125"/>
      <c r="BF381" s="125"/>
      <c r="BG381" s="125"/>
      <c r="BH381" s="125"/>
      <c r="BI381" s="125"/>
      <c r="BJ381" s="125"/>
      <c r="BK381" s="125"/>
      <c r="BL381" s="451">
        <v>1280661084</v>
      </c>
      <c r="BM381" s="123"/>
      <c r="BN381" s="123"/>
      <c r="BO381" s="123"/>
      <c r="BP381" s="123"/>
      <c r="BQ381" s="124"/>
      <c r="BR381" s="124"/>
      <c r="BS381" s="124"/>
      <c r="BT381" s="124"/>
      <c r="BU381" s="12" t="s">
        <v>3766</v>
      </c>
      <c r="BV381" s="397" t="s">
        <v>3767</v>
      </c>
      <c r="BW381" s="393"/>
      <c r="BX381" s="393"/>
      <c r="BY381" s="393"/>
      <c r="BZ381" s="393"/>
      <c r="CA381" s="393"/>
      <c r="CB381" s="393"/>
      <c r="CC381" s="393"/>
      <c r="CD381" s="12">
        <v>1</v>
      </c>
      <c r="CE381" s="12">
        <v>1</v>
      </c>
      <c r="CF381" s="18" t="s">
        <v>1804</v>
      </c>
      <c r="CG381" s="18" t="s">
        <v>1804</v>
      </c>
      <c r="CH381" s="121">
        <v>47848</v>
      </c>
      <c r="CI381" s="275"/>
    </row>
    <row r="382" spans="1:87" s="55" customFormat="1" ht="18" customHeight="1">
      <c r="A382" s="392">
        <v>3</v>
      </c>
      <c r="B382" s="373"/>
      <c r="C382" s="373" t="s">
        <v>3768</v>
      </c>
      <c r="D382" s="12">
        <v>2023</v>
      </c>
      <c r="E382" s="12"/>
      <c r="F382" s="12" t="s">
        <v>404</v>
      </c>
      <c r="G382" s="12" t="s">
        <v>3769</v>
      </c>
      <c r="H382" s="17" t="s">
        <v>3770</v>
      </c>
      <c r="I382" s="132" t="s">
        <v>3714</v>
      </c>
      <c r="J382" s="132" t="s">
        <v>3762</v>
      </c>
      <c r="K382" s="132" t="s">
        <v>3746</v>
      </c>
      <c r="L382" s="393" t="s">
        <v>325</v>
      </c>
      <c r="M382" s="12" t="s">
        <v>3771</v>
      </c>
      <c r="N382" s="12" t="s">
        <v>3772</v>
      </c>
      <c r="O382" s="393">
        <v>2197</v>
      </c>
      <c r="P382" s="12" t="s">
        <v>61</v>
      </c>
      <c r="Q382" s="12">
        <v>40</v>
      </c>
      <c r="R382" s="12" t="s">
        <v>1390</v>
      </c>
      <c r="S382" s="12">
        <v>860512780</v>
      </c>
      <c r="T382" s="12">
        <v>4</v>
      </c>
      <c r="U382" s="394" t="s">
        <v>3773</v>
      </c>
      <c r="V382" s="12" t="s">
        <v>325</v>
      </c>
      <c r="W382" s="12" t="s">
        <v>1392</v>
      </c>
      <c r="X382" s="16" t="s">
        <v>325</v>
      </c>
      <c r="Y382" s="12" t="s">
        <v>3774</v>
      </c>
      <c r="Z382" s="12" t="s">
        <v>3775</v>
      </c>
      <c r="AA382" s="393" t="s">
        <v>3776</v>
      </c>
      <c r="AB382" s="16" t="s">
        <v>325</v>
      </c>
      <c r="AC382" s="16" t="s">
        <v>325</v>
      </c>
      <c r="AD382" s="395"/>
      <c r="AE382" s="395"/>
      <c r="AF382" s="396"/>
      <c r="AG382" s="9" t="s">
        <v>325</v>
      </c>
      <c r="AH382" s="208">
        <v>150000000</v>
      </c>
      <c r="AI382" s="208">
        <f>AH382/3</f>
        <v>50000000</v>
      </c>
      <c r="AJ382" s="208">
        <f>AI382/30</f>
        <v>1666666.6666666667</v>
      </c>
      <c r="AK382" s="121">
        <v>45105</v>
      </c>
      <c r="AL382" s="122">
        <v>45133</v>
      </c>
      <c r="AM382" s="121">
        <v>45230</v>
      </c>
      <c r="AN382" s="12">
        <v>3</v>
      </c>
      <c r="AO382" s="12">
        <v>90</v>
      </c>
      <c r="AP382" s="15">
        <v>472</v>
      </c>
      <c r="AQ382" s="121">
        <v>45103</v>
      </c>
      <c r="AR382" s="208" t="s">
        <v>3777</v>
      </c>
      <c r="AS382" s="237"/>
      <c r="AT382" s="128"/>
      <c r="AU382" s="215"/>
      <c r="AV382" s="123"/>
      <c r="AW382" s="123"/>
      <c r="AX382" s="302"/>
      <c r="AY382" s="124"/>
      <c r="AZ382" s="124"/>
      <c r="BA382" s="124"/>
      <c r="BB382" s="125"/>
      <c r="BC382" s="125"/>
      <c r="BD382" s="125"/>
      <c r="BE382" s="125"/>
      <c r="BF382" s="125"/>
      <c r="BG382" s="125"/>
      <c r="BH382" s="125"/>
      <c r="BI382" s="125"/>
      <c r="BJ382" s="125"/>
      <c r="BK382" s="125"/>
      <c r="BL382" s="451">
        <v>150000000</v>
      </c>
      <c r="BM382" s="123"/>
      <c r="BN382" s="123"/>
      <c r="BO382" s="123"/>
      <c r="BP382" s="123"/>
      <c r="BQ382" s="124"/>
      <c r="BR382" s="124"/>
      <c r="BS382" s="124"/>
      <c r="BT382" s="124"/>
      <c r="BU382" s="12" t="s">
        <v>3778</v>
      </c>
      <c r="BV382" s="397">
        <v>20246520000063</v>
      </c>
      <c r="BW382" s="393"/>
      <c r="BX382" s="393"/>
      <c r="BY382" s="393"/>
      <c r="BZ382" s="393"/>
      <c r="CA382" s="393"/>
      <c r="CB382" s="393"/>
      <c r="CC382" s="393"/>
      <c r="CD382" s="12">
        <v>1</v>
      </c>
      <c r="CE382" s="12">
        <v>1</v>
      </c>
      <c r="CF382" s="18" t="s">
        <v>1804</v>
      </c>
      <c r="CG382" s="18" t="s">
        <v>23</v>
      </c>
      <c r="CH382" s="121">
        <v>45225</v>
      </c>
      <c r="CI382" s="275"/>
    </row>
    <row r="383" spans="1:87" s="55" customFormat="1" ht="24.75" customHeight="1">
      <c r="A383" s="392">
        <v>4</v>
      </c>
      <c r="B383" s="373"/>
      <c r="C383" s="373" t="s">
        <v>3779</v>
      </c>
      <c r="D383" s="12">
        <v>2023</v>
      </c>
      <c r="E383" s="12"/>
      <c r="F383" s="12" t="s">
        <v>404</v>
      </c>
      <c r="G383" s="12" t="s">
        <v>3780</v>
      </c>
      <c r="H383" s="17" t="s">
        <v>3781</v>
      </c>
      <c r="I383" s="132" t="s">
        <v>3782</v>
      </c>
      <c r="J383" s="132" t="s">
        <v>3746</v>
      </c>
      <c r="K383" s="132" t="s">
        <v>3746</v>
      </c>
      <c r="L383" s="393" t="s">
        <v>325</v>
      </c>
      <c r="M383" s="12" t="s">
        <v>3783</v>
      </c>
      <c r="N383" s="12" t="s">
        <v>158</v>
      </c>
      <c r="O383" s="393">
        <v>2191</v>
      </c>
      <c r="P383" s="12" t="s">
        <v>61</v>
      </c>
      <c r="Q383" s="12">
        <v>6</v>
      </c>
      <c r="R383" s="12" t="s">
        <v>1390</v>
      </c>
      <c r="S383" s="12">
        <v>901100455</v>
      </c>
      <c r="T383" s="12">
        <v>5</v>
      </c>
      <c r="U383" s="410" t="s">
        <v>3784</v>
      </c>
      <c r="V383" s="12" t="s">
        <v>325</v>
      </c>
      <c r="W383" s="12" t="s">
        <v>1392</v>
      </c>
      <c r="X383" s="16" t="s">
        <v>325</v>
      </c>
      <c r="Y383" s="12" t="s">
        <v>3785</v>
      </c>
      <c r="Z383" s="12">
        <v>9261753</v>
      </c>
      <c r="AA383" s="17" t="s">
        <v>3786</v>
      </c>
      <c r="AB383" s="16" t="s">
        <v>325</v>
      </c>
      <c r="AC383" s="16" t="s">
        <v>325</v>
      </c>
      <c r="AD383" s="395"/>
      <c r="AE383" s="395"/>
      <c r="AF383" s="396"/>
      <c r="AG383" s="9" t="s">
        <v>325</v>
      </c>
      <c r="AH383" s="208">
        <v>800000000</v>
      </c>
      <c r="AI383" s="208">
        <f>AH383/6</f>
        <v>133333333.33333333</v>
      </c>
      <c r="AJ383" s="208">
        <f>AI383/30</f>
        <v>4444444.444444444</v>
      </c>
      <c r="AK383" s="121">
        <v>45105</v>
      </c>
      <c r="AL383" s="122">
        <v>45124</v>
      </c>
      <c r="AM383" s="121">
        <v>45413</v>
      </c>
      <c r="AN383" s="12">
        <v>6</v>
      </c>
      <c r="AO383" s="12">
        <v>180</v>
      </c>
      <c r="AP383" s="15">
        <v>478</v>
      </c>
      <c r="AQ383" s="121">
        <v>45104</v>
      </c>
      <c r="AR383" s="208">
        <v>800000000</v>
      </c>
      <c r="AS383" s="236">
        <v>649</v>
      </c>
      <c r="AT383" s="122">
        <v>45105</v>
      </c>
      <c r="AU383" s="214">
        <v>800000000</v>
      </c>
      <c r="AV383" s="123">
        <v>2</v>
      </c>
      <c r="AW383" s="123" t="s">
        <v>3787</v>
      </c>
      <c r="AX383" s="302">
        <v>45413</v>
      </c>
      <c r="AY383" s="124"/>
      <c r="AZ383" s="124"/>
      <c r="BA383" s="124"/>
      <c r="BB383" s="125"/>
      <c r="BC383" s="125"/>
      <c r="BD383" s="125"/>
      <c r="BE383" s="125"/>
      <c r="BF383" s="125"/>
      <c r="BG383" s="125"/>
      <c r="BH383" s="125"/>
      <c r="BI383" s="125"/>
      <c r="BJ383" s="125"/>
      <c r="BK383" s="125"/>
      <c r="BL383" s="451">
        <v>800000000</v>
      </c>
      <c r="BM383" s="123"/>
      <c r="BN383" s="123"/>
      <c r="BO383" s="123"/>
      <c r="BP383" s="123"/>
      <c r="BQ383" s="124"/>
      <c r="BR383" s="124"/>
      <c r="BS383" s="124"/>
      <c r="BT383" s="124"/>
      <c r="BU383" s="12" t="s">
        <v>1886</v>
      </c>
      <c r="BV383" s="397">
        <v>20246520000183</v>
      </c>
      <c r="BW383" s="393"/>
      <c r="BX383" s="393"/>
      <c r="BY383" s="393"/>
      <c r="BZ383" s="393"/>
      <c r="CA383" s="393"/>
      <c r="CB383" s="393"/>
      <c r="CC383" s="393"/>
      <c r="CD383" s="12">
        <v>1</v>
      </c>
      <c r="CE383" s="12">
        <v>1</v>
      </c>
      <c r="CF383" s="18" t="s">
        <v>1804</v>
      </c>
      <c r="CG383" s="18" t="s">
        <v>1804</v>
      </c>
      <c r="CH383" s="121">
        <v>45413</v>
      </c>
      <c r="CI383" s="275"/>
    </row>
    <row r="384" spans="1:87" s="55" customFormat="1" ht="21" customHeight="1">
      <c r="A384" s="392">
        <v>5</v>
      </c>
      <c r="B384" s="373" t="s">
        <v>2120</v>
      </c>
      <c r="C384" s="373" t="s">
        <v>3788</v>
      </c>
      <c r="D384" s="12">
        <v>2023</v>
      </c>
      <c r="E384" s="12"/>
      <c r="F384" s="12" t="s">
        <v>3743</v>
      </c>
      <c r="G384" s="12" t="s">
        <v>3789</v>
      </c>
      <c r="H384" s="17" t="s">
        <v>3790</v>
      </c>
      <c r="I384" s="132" t="s">
        <v>3746</v>
      </c>
      <c r="J384" s="132" t="s">
        <v>3746</v>
      </c>
      <c r="K384" s="132" t="s">
        <v>3746</v>
      </c>
      <c r="L384" s="393" t="s">
        <v>325</v>
      </c>
      <c r="M384" s="12" t="s">
        <v>3791</v>
      </c>
      <c r="N384" s="12" t="s">
        <v>3792</v>
      </c>
      <c r="O384" s="12" t="s">
        <v>3792</v>
      </c>
      <c r="P384" s="12"/>
      <c r="Q384" s="12"/>
      <c r="R384" s="12" t="s">
        <v>1390</v>
      </c>
      <c r="S384" s="12" t="s">
        <v>3793</v>
      </c>
      <c r="T384" s="12">
        <v>1</v>
      </c>
      <c r="U384" s="394" t="s">
        <v>3794</v>
      </c>
      <c r="V384" s="12" t="s">
        <v>325</v>
      </c>
      <c r="W384" s="12" t="s">
        <v>1392</v>
      </c>
      <c r="X384" s="16" t="s">
        <v>325</v>
      </c>
      <c r="Y384" s="12" t="s">
        <v>3795</v>
      </c>
      <c r="Z384" s="12">
        <v>3169001</v>
      </c>
      <c r="AA384" s="16" t="s">
        <v>325</v>
      </c>
      <c r="AB384" s="16" t="s">
        <v>325</v>
      </c>
      <c r="AC384" s="16" t="s">
        <v>325</v>
      </c>
      <c r="AD384" s="395"/>
      <c r="AE384" s="395"/>
      <c r="AF384" s="396"/>
      <c r="AG384" s="9" t="s">
        <v>325</v>
      </c>
      <c r="AH384" s="208">
        <v>0</v>
      </c>
      <c r="AI384" s="208">
        <v>0</v>
      </c>
      <c r="AJ384" s="208">
        <v>0</v>
      </c>
      <c r="AK384" s="121">
        <v>45104</v>
      </c>
      <c r="AL384" s="121">
        <v>45104</v>
      </c>
      <c r="AM384" s="121">
        <v>45291</v>
      </c>
      <c r="AN384" s="12">
        <v>6</v>
      </c>
      <c r="AO384" s="12">
        <v>180</v>
      </c>
      <c r="AP384" s="15" t="s">
        <v>325</v>
      </c>
      <c r="AQ384" s="121" t="s">
        <v>325</v>
      </c>
      <c r="AR384" s="208" t="s">
        <v>325</v>
      </c>
      <c r="AS384" s="15" t="s">
        <v>325</v>
      </c>
      <c r="AT384" s="121" t="s">
        <v>325</v>
      </c>
      <c r="AU384" s="208" t="s">
        <v>325</v>
      </c>
      <c r="AV384" s="123"/>
      <c r="AW384" s="123"/>
      <c r="AX384" s="123"/>
      <c r="AY384" s="124"/>
      <c r="AZ384" s="124"/>
      <c r="BA384" s="124"/>
      <c r="BB384" s="125"/>
      <c r="BC384" s="125"/>
      <c r="BD384" s="125"/>
      <c r="BE384" s="125"/>
      <c r="BF384" s="125"/>
      <c r="BG384" s="125"/>
      <c r="BH384" s="125"/>
      <c r="BI384" s="125"/>
      <c r="BJ384" s="125"/>
      <c r="BK384" s="125"/>
      <c r="BL384" s="451">
        <f>AH384+BC384</f>
        <v>0</v>
      </c>
      <c r="BM384" s="123"/>
      <c r="BN384" s="123"/>
      <c r="BO384" s="123"/>
      <c r="BP384" s="123"/>
      <c r="BQ384" s="124"/>
      <c r="BR384" s="124"/>
      <c r="BS384" s="124"/>
      <c r="BT384" s="124"/>
      <c r="BU384" s="12"/>
      <c r="BV384" s="397"/>
      <c r="BW384" s="393"/>
      <c r="BX384" s="393"/>
      <c r="BY384" s="393"/>
      <c r="BZ384" s="393"/>
      <c r="CA384" s="393"/>
      <c r="CB384" s="393"/>
      <c r="CC384" s="393"/>
      <c r="CD384" s="12">
        <v>1</v>
      </c>
      <c r="CE384" s="12">
        <v>1</v>
      </c>
      <c r="CF384" s="18" t="s">
        <v>1804</v>
      </c>
      <c r="CG384" s="18" t="s">
        <v>23</v>
      </c>
      <c r="CH384" s="121">
        <v>45291</v>
      </c>
      <c r="CI384" s="275"/>
    </row>
    <row r="385" spans="1:169" s="55" customFormat="1" ht="20.25" customHeight="1">
      <c r="A385" s="392">
        <v>6</v>
      </c>
      <c r="B385" s="373" t="s">
        <v>2473</v>
      </c>
      <c r="C385" s="373" t="s">
        <v>3796</v>
      </c>
      <c r="D385" s="12">
        <v>2023</v>
      </c>
      <c r="E385" s="12"/>
      <c r="F385" s="12" t="s">
        <v>3743</v>
      </c>
      <c r="G385" s="12" t="s">
        <v>3797</v>
      </c>
      <c r="H385" s="17" t="s">
        <v>3798</v>
      </c>
      <c r="I385" s="132" t="s">
        <v>3746</v>
      </c>
      <c r="J385" s="132" t="s">
        <v>3746</v>
      </c>
      <c r="K385" s="132" t="s">
        <v>3746</v>
      </c>
      <c r="L385" s="393" t="s">
        <v>325</v>
      </c>
      <c r="M385" s="12" t="s">
        <v>3799</v>
      </c>
      <c r="N385" s="12" t="s">
        <v>317</v>
      </c>
      <c r="O385" s="393">
        <v>2185</v>
      </c>
      <c r="P385" s="12" t="s">
        <v>61</v>
      </c>
      <c r="Q385" s="12">
        <v>48</v>
      </c>
      <c r="R385" s="12" t="s">
        <v>1390</v>
      </c>
      <c r="S385" s="12">
        <v>899999061</v>
      </c>
      <c r="T385" s="12">
        <v>9</v>
      </c>
      <c r="U385" s="410" t="s">
        <v>3800</v>
      </c>
      <c r="V385" s="12" t="s">
        <v>325</v>
      </c>
      <c r="W385" s="12" t="s">
        <v>1392</v>
      </c>
      <c r="X385" s="16" t="s">
        <v>325</v>
      </c>
      <c r="Y385" s="12" t="s">
        <v>3801</v>
      </c>
      <c r="Z385" s="12">
        <v>3779595</v>
      </c>
      <c r="AA385" s="16" t="s">
        <v>325</v>
      </c>
      <c r="AB385" s="16" t="s">
        <v>325</v>
      </c>
      <c r="AC385" s="16" t="s">
        <v>325</v>
      </c>
      <c r="AD385" s="395"/>
      <c r="AE385" s="395"/>
      <c r="AF385" s="396"/>
      <c r="AG385" s="9" t="s">
        <v>325</v>
      </c>
      <c r="AH385" s="208">
        <v>165000000</v>
      </c>
      <c r="AI385" s="208">
        <f>AH385/9</f>
        <v>18333333.333333332</v>
      </c>
      <c r="AJ385" s="208">
        <f>AI385/30</f>
        <v>611111.11111111112</v>
      </c>
      <c r="AK385" s="121">
        <v>45105</v>
      </c>
      <c r="AL385" s="121">
        <v>45105</v>
      </c>
      <c r="AM385" s="121">
        <v>45413</v>
      </c>
      <c r="AN385" s="371">
        <v>9</v>
      </c>
      <c r="AO385" s="371">
        <v>270</v>
      </c>
      <c r="AP385" s="15">
        <v>471</v>
      </c>
      <c r="AQ385" s="121">
        <v>45103</v>
      </c>
      <c r="AR385" s="208">
        <v>165000000</v>
      </c>
      <c r="AS385" s="15">
        <v>650</v>
      </c>
      <c r="AT385" s="121">
        <v>45105</v>
      </c>
      <c r="AU385" s="208">
        <v>165000000</v>
      </c>
      <c r="AV385" s="123"/>
      <c r="AW385" s="123"/>
      <c r="AX385" s="123"/>
      <c r="AY385" s="124"/>
      <c r="AZ385" s="124"/>
      <c r="BA385" s="124"/>
      <c r="BB385" s="125"/>
      <c r="BC385" s="125"/>
      <c r="BD385" s="125"/>
      <c r="BE385" s="125"/>
      <c r="BF385" s="125"/>
      <c r="BG385" s="125"/>
      <c r="BH385" s="125"/>
      <c r="BI385" s="125"/>
      <c r="BJ385" s="125"/>
      <c r="BK385" s="125"/>
      <c r="BL385" s="451">
        <f>AH385+BC385</f>
        <v>165000000</v>
      </c>
      <c r="BM385" s="123"/>
      <c r="BN385" s="123"/>
      <c r="BO385" s="123"/>
      <c r="BP385" s="123"/>
      <c r="BQ385" s="124"/>
      <c r="BR385" s="124"/>
      <c r="BS385" s="124"/>
      <c r="BT385" s="124"/>
      <c r="BU385" s="12" t="s">
        <v>3802</v>
      </c>
      <c r="BV385" s="15" t="s">
        <v>3803</v>
      </c>
      <c r="BW385" s="393"/>
      <c r="BX385" s="393"/>
      <c r="BY385" s="393"/>
      <c r="BZ385" s="393"/>
      <c r="CA385" s="393"/>
      <c r="CB385" s="393"/>
      <c r="CC385" s="393"/>
      <c r="CD385" s="12">
        <v>1</v>
      </c>
      <c r="CE385" s="12">
        <v>1</v>
      </c>
      <c r="CF385" s="18" t="s">
        <v>1804</v>
      </c>
      <c r="CG385" s="18" t="s">
        <v>1804</v>
      </c>
      <c r="CH385" s="121">
        <v>45413</v>
      </c>
      <c r="CI385" s="275"/>
    </row>
    <row r="386" spans="1:169" s="55" customFormat="1" ht="72.75" customHeight="1">
      <c r="A386" s="392"/>
      <c r="B386" s="373"/>
      <c r="C386" s="373" t="s">
        <v>3804</v>
      </c>
      <c r="D386" s="12">
        <v>2023</v>
      </c>
      <c r="E386" s="12"/>
      <c r="F386" s="12" t="s">
        <v>404</v>
      </c>
      <c r="G386" s="12" t="s">
        <v>3805</v>
      </c>
      <c r="H386" s="27" t="s">
        <v>3806</v>
      </c>
      <c r="I386" s="132" t="s">
        <v>3746</v>
      </c>
      <c r="J386" s="132" t="s">
        <v>3746</v>
      </c>
      <c r="K386" s="132" t="s">
        <v>3746</v>
      </c>
      <c r="L386" s="393" t="s">
        <v>325</v>
      </c>
      <c r="M386" s="12" t="s">
        <v>3807</v>
      </c>
      <c r="N386" s="12" t="s">
        <v>3792</v>
      </c>
      <c r="O386" s="12" t="s">
        <v>3792</v>
      </c>
      <c r="P386" s="393"/>
      <c r="Q386" s="12"/>
      <c r="R386" s="12" t="s">
        <v>1390</v>
      </c>
      <c r="S386" s="12">
        <v>900959051</v>
      </c>
      <c r="T386" s="12">
        <v>7</v>
      </c>
      <c r="U386" s="410" t="s">
        <v>3808</v>
      </c>
      <c r="V386" s="12" t="s">
        <v>325</v>
      </c>
      <c r="W386" s="12" t="s">
        <v>1392</v>
      </c>
      <c r="X386" s="16" t="s">
        <v>325</v>
      </c>
      <c r="Y386" s="12" t="s">
        <v>3809</v>
      </c>
      <c r="Z386" s="12">
        <v>3444484</v>
      </c>
      <c r="AA386" s="17" t="s">
        <v>324</v>
      </c>
      <c r="AB386" s="16" t="s">
        <v>325</v>
      </c>
      <c r="AC386" s="16" t="s">
        <v>325</v>
      </c>
      <c r="AD386" s="395"/>
      <c r="AE386" s="395"/>
      <c r="AF386" s="396"/>
      <c r="AG386" s="9" t="s">
        <v>325</v>
      </c>
      <c r="AH386" s="208">
        <v>434283190</v>
      </c>
      <c r="AI386" s="208">
        <f>AJ386*30</f>
        <v>39480290</v>
      </c>
      <c r="AJ386" s="208">
        <f>AH386/AO386</f>
        <v>1316009.6666666667</v>
      </c>
      <c r="AK386" s="121">
        <v>45289</v>
      </c>
      <c r="AL386" s="121">
        <v>45289</v>
      </c>
      <c r="AM386" s="121">
        <v>45626</v>
      </c>
      <c r="AN386" s="371">
        <v>11</v>
      </c>
      <c r="AO386" s="371">
        <v>330</v>
      </c>
      <c r="AP386" s="15">
        <v>756</v>
      </c>
      <c r="AQ386" s="121">
        <v>45654</v>
      </c>
      <c r="AR386" s="208">
        <v>619387000</v>
      </c>
      <c r="AS386" s="237"/>
      <c r="AT386" s="399"/>
      <c r="AU386" s="400"/>
      <c r="AV386" s="123"/>
      <c r="AW386" s="123"/>
      <c r="AX386" s="123"/>
      <c r="AY386" s="124"/>
      <c r="AZ386" s="124"/>
      <c r="BA386" s="124"/>
      <c r="BB386" s="125"/>
      <c r="BC386" s="125"/>
      <c r="BD386" s="125"/>
      <c r="BE386" s="125"/>
      <c r="BF386" s="125"/>
      <c r="BG386" s="125"/>
      <c r="BH386" s="125"/>
      <c r="BI386" s="125"/>
      <c r="BJ386" s="125"/>
      <c r="BK386" s="125"/>
      <c r="BL386" s="451">
        <f>AH386+BC386</f>
        <v>434283190</v>
      </c>
      <c r="BM386" s="123"/>
      <c r="BN386" s="123"/>
      <c r="BO386" s="123"/>
      <c r="BP386" s="123"/>
      <c r="BQ386" s="124"/>
      <c r="BR386" s="124"/>
      <c r="BS386" s="124"/>
      <c r="BT386" s="124"/>
      <c r="BU386" s="12" t="s">
        <v>3810</v>
      </c>
      <c r="BV386" s="15" t="s">
        <v>3811</v>
      </c>
      <c r="BW386" s="393"/>
      <c r="BX386" s="393"/>
      <c r="BY386" s="393"/>
      <c r="BZ386" s="393"/>
      <c r="CA386" s="393"/>
      <c r="CB386" s="393"/>
      <c r="CC386" s="393"/>
      <c r="CD386" s="12">
        <v>1</v>
      </c>
      <c r="CE386" s="12">
        <v>1</v>
      </c>
      <c r="CF386" s="18" t="s">
        <v>1804</v>
      </c>
      <c r="CG386" s="18" t="s">
        <v>1804</v>
      </c>
      <c r="CH386" s="121">
        <v>45626</v>
      </c>
      <c r="CI386" s="275"/>
    </row>
    <row r="387" spans="1:169" s="477" customFormat="1" ht="16">
      <c r="A387" s="477" t="s">
        <v>3812</v>
      </c>
      <c r="AF387" s="478"/>
    </row>
    <row r="388" spans="1:169" s="55" customFormat="1" ht="22.5" customHeight="1">
      <c r="A388" s="392">
        <v>1</v>
      </c>
      <c r="B388" s="373" t="s">
        <v>3813</v>
      </c>
      <c r="C388" s="9" t="s">
        <v>3814</v>
      </c>
      <c r="D388" s="12">
        <v>2023</v>
      </c>
      <c r="E388" s="12"/>
      <c r="F388" s="12" t="s">
        <v>404</v>
      </c>
      <c r="G388" s="12" t="s">
        <v>3815</v>
      </c>
      <c r="H388" s="17" t="s">
        <v>3816</v>
      </c>
      <c r="I388" s="132" t="s">
        <v>3817</v>
      </c>
      <c r="J388" s="132" t="s">
        <v>3817</v>
      </c>
      <c r="K388" s="132" t="s">
        <v>3817</v>
      </c>
      <c r="L388" s="393" t="s">
        <v>325</v>
      </c>
      <c r="M388" s="12" t="s">
        <v>3818</v>
      </c>
      <c r="N388" s="12" t="s">
        <v>3819</v>
      </c>
      <c r="O388" s="393">
        <v>2023</v>
      </c>
      <c r="P388" s="12" t="s">
        <v>61</v>
      </c>
      <c r="Q388" s="12"/>
      <c r="R388" s="12" t="s">
        <v>1390</v>
      </c>
      <c r="S388" s="12">
        <v>800059596</v>
      </c>
      <c r="T388" s="393">
        <v>4</v>
      </c>
      <c r="U388" s="394" t="s">
        <v>3820</v>
      </c>
      <c r="V388" s="12" t="s">
        <v>325</v>
      </c>
      <c r="W388" s="12" t="s">
        <v>1392</v>
      </c>
      <c r="X388" s="16" t="s">
        <v>325</v>
      </c>
      <c r="Y388" s="12" t="s">
        <v>3821</v>
      </c>
      <c r="Z388" s="12">
        <v>3005096662</v>
      </c>
      <c r="AA388" s="17" t="s">
        <v>3822</v>
      </c>
      <c r="AB388" s="16" t="s">
        <v>325</v>
      </c>
      <c r="AC388" s="16" t="s">
        <v>325</v>
      </c>
      <c r="AD388" s="395"/>
      <c r="AE388" s="395"/>
      <c r="AF388" s="396"/>
      <c r="AG388" s="9" t="s">
        <v>325</v>
      </c>
      <c r="AH388" s="208">
        <v>0</v>
      </c>
      <c r="AI388" s="208">
        <v>0</v>
      </c>
      <c r="AJ388" s="208">
        <v>0</v>
      </c>
      <c r="AK388" s="121">
        <v>45104</v>
      </c>
      <c r="AL388" s="121">
        <v>45106</v>
      </c>
      <c r="AM388" s="121">
        <v>46930</v>
      </c>
      <c r="AN388" s="371" t="s">
        <v>3823</v>
      </c>
      <c r="AO388" s="371" t="s">
        <v>325</v>
      </c>
      <c r="AP388" s="15" t="s">
        <v>325</v>
      </c>
      <c r="AQ388" s="121" t="s">
        <v>325</v>
      </c>
      <c r="AR388" s="208" t="s">
        <v>325</v>
      </c>
      <c r="AS388" s="15" t="s">
        <v>325</v>
      </c>
      <c r="AT388" s="121" t="s">
        <v>325</v>
      </c>
      <c r="AU388" s="208" t="s">
        <v>325</v>
      </c>
      <c r="AV388" s="123"/>
      <c r="AW388" s="123"/>
      <c r="AX388" s="123"/>
      <c r="AY388" s="124"/>
      <c r="AZ388" s="124"/>
      <c r="BA388" s="124"/>
      <c r="BB388" s="125"/>
      <c r="BC388" s="125"/>
      <c r="BD388" s="125"/>
      <c r="BE388" s="125"/>
      <c r="BF388" s="125"/>
      <c r="BG388" s="125"/>
      <c r="BH388" s="125"/>
      <c r="BI388" s="125"/>
      <c r="BJ388" s="125"/>
      <c r="BK388" s="125"/>
      <c r="BL388" s="451">
        <f t="shared" ref="BL388:BL419" si="43">AH388+BC388</f>
        <v>0</v>
      </c>
      <c r="BM388" s="123"/>
      <c r="BN388" s="123"/>
      <c r="BO388" s="123"/>
      <c r="BP388" s="123"/>
      <c r="BQ388" s="124"/>
      <c r="BR388" s="124"/>
      <c r="BS388" s="124"/>
      <c r="BT388" s="124"/>
      <c r="BU388" s="12" t="s">
        <v>3824</v>
      </c>
      <c r="BV388" s="397">
        <v>20246520000193</v>
      </c>
      <c r="BW388" s="393"/>
      <c r="BX388" s="393"/>
      <c r="BY388" s="393"/>
      <c r="BZ388" s="393"/>
      <c r="CA388" s="393"/>
      <c r="CB388" s="393"/>
      <c r="CC388" s="393"/>
      <c r="CD388" s="12">
        <v>1</v>
      </c>
      <c r="CE388" s="12">
        <v>1</v>
      </c>
      <c r="CF388" s="18" t="s">
        <v>1804</v>
      </c>
      <c r="CG388" s="18" t="s">
        <v>1804</v>
      </c>
      <c r="CH388" s="393"/>
      <c r="CI388" s="275"/>
    </row>
    <row r="389" spans="1:169" s="55" customFormat="1" ht="24.75" customHeight="1">
      <c r="A389" s="392">
        <v>2</v>
      </c>
      <c r="B389" s="373" t="s">
        <v>3813</v>
      </c>
      <c r="C389" s="9" t="s">
        <v>3825</v>
      </c>
      <c r="D389" s="12">
        <v>2023</v>
      </c>
      <c r="E389" s="12"/>
      <c r="F389" s="12" t="s">
        <v>404</v>
      </c>
      <c r="G389" s="12" t="s">
        <v>3826</v>
      </c>
      <c r="H389" s="17" t="s">
        <v>3827</v>
      </c>
      <c r="I389" s="132" t="s">
        <v>3817</v>
      </c>
      <c r="J389" s="132" t="s">
        <v>3817</v>
      </c>
      <c r="K389" s="132" t="s">
        <v>3817</v>
      </c>
      <c r="L389" s="393" t="s">
        <v>325</v>
      </c>
      <c r="M389" s="393" t="s">
        <v>3828</v>
      </c>
      <c r="N389" s="12" t="s">
        <v>3829</v>
      </c>
      <c r="O389" s="393">
        <v>2023</v>
      </c>
      <c r="P389" s="12" t="s">
        <v>61</v>
      </c>
      <c r="Q389" s="12"/>
      <c r="R389" s="12" t="s">
        <v>1390</v>
      </c>
      <c r="S389" s="12">
        <v>830055020</v>
      </c>
      <c r="T389" s="393">
        <v>5</v>
      </c>
      <c r="U389" s="394" t="s">
        <v>3830</v>
      </c>
      <c r="V389" s="12" t="s">
        <v>325</v>
      </c>
      <c r="W389" s="12" t="s">
        <v>1392</v>
      </c>
      <c r="X389" s="16" t="s">
        <v>325</v>
      </c>
      <c r="Y389" s="12" t="s">
        <v>3831</v>
      </c>
      <c r="Z389" s="12">
        <v>3175832718</v>
      </c>
      <c r="AA389" s="17" t="s">
        <v>3832</v>
      </c>
      <c r="AB389" s="16" t="s">
        <v>325</v>
      </c>
      <c r="AC389" s="16" t="s">
        <v>325</v>
      </c>
      <c r="AD389" s="395"/>
      <c r="AE389" s="395"/>
      <c r="AF389" s="396"/>
      <c r="AG389" s="9" t="s">
        <v>325</v>
      </c>
      <c r="AH389" s="208">
        <v>0</v>
      </c>
      <c r="AI389" s="208">
        <v>0</v>
      </c>
      <c r="AJ389" s="208">
        <v>0</v>
      </c>
      <c r="AK389" s="121">
        <v>45105</v>
      </c>
      <c r="AL389" s="121">
        <v>45106</v>
      </c>
      <c r="AM389" s="121">
        <v>46932</v>
      </c>
      <c r="AN389" s="371" t="s">
        <v>3823</v>
      </c>
      <c r="AO389" s="371" t="s">
        <v>325</v>
      </c>
      <c r="AP389" s="15" t="s">
        <v>325</v>
      </c>
      <c r="AQ389" s="121" t="s">
        <v>325</v>
      </c>
      <c r="AR389" s="208" t="s">
        <v>325</v>
      </c>
      <c r="AS389" s="15" t="s">
        <v>325</v>
      </c>
      <c r="AT389" s="121" t="s">
        <v>325</v>
      </c>
      <c r="AU389" s="208" t="s">
        <v>325</v>
      </c>
      <c r="AV389" s="123"/>
      <c r="AW389" s="123"/>
      <c r="AX389" s="123"/>
      <c r="AY389" s="124"/>
      <c r="AZ389" s="124"/>
      <c r="BA389" s="124"/>
      <c r="BB389" s="125"/>
      <c r="BC389" s="125"/>
      <c r="BD389" s="125"/>
      <c r="BE389" s="125"/>
      <c r="BF389" s="125"/>
      <c r="BG389" s="125"/>
      <c r="BH389" s="125"/>
      <c r="BI389" s="125"/>
      <c r="BJ389" s="125"/>
      <c r="BK389" s="125"/>
      <c r="BL389" s="451">
        <f t="shared" si="43"/>
        <v>0</v>
      </c>
      <c r="BM389" s="123"/>
      <c r="BN389" s="123"/>
      <c r="BO389" s="123"/>
      <c r="BP389" s="123"/>
      <c r="BQ389" s="124"/>
      <c r="BR389" s="124"/>
      <c r="BS389" s="124"/>
      <c r="BT389" s="124"/>
      <c r="BU389" s="12"/>
      <c r="BV389" s="397"/>
      <c r="BW389" s="393"/>
      <c r="BX389" s="393"/>
      <c r="BY389" s="393"/>
      <c r="BZ389" s="393"/>
      <c r="CA389" s="393"/>
      <c r="CB389" s="393"/>
      <c r="CC389" s="393"/>
      <c r="CD389" s="12">
        <v>1</v>
      </c>
      <c r="CE389" s="12">
        <v>1</v>
      </c>
      <c r="CF389" s="18" t="s">
        <v>1804</v>
      </c>
      <c r="CG389" s="18" t="s">
        <v>1804</v>
      </c>
      <c r="CH389" s="393"/>
      <c r="CI389" s="275"/>
    </row>
    <row r="390" spans="1:169" s="55" customFormat="1" ht="30" customHeight="1">
      <c r="A390" s="392">
        <v>3</v>
      </c>
      <c r="B390" s="373" t="s">
        <v>3813</v>
      </c>
      <c r="C390" s="9" t="s">
        <v>3833</v>
      </c>
      <c r="D390" s="12">
        <v>2023</v>
      </c>
      <c r="E390" s="12"/>
      <c r="F390" s="12" t="s">
        <v>404</v>
      </c>
      <c r="G390" s="12" t="s">
        <v>3834</v>
      </c>
      <c r="H390" s="17" t="s">
        <v>3835</v>
      </c>
      <c r="I390" s="132" t="s">
        <v>3817</v>
      </c>
      <c r="J390" s="132" t="s">
        <v>3817</v>
      </c>
      <c r="K390" s="132" t="s">
        <v>3817</v>
      </c>
      <c r="L390" s="393" t="s">
        <v>325</v>
      </c>
      <c r="M390" s="393" t="s">
        <v>3828</v>
      </c>
      <c r="N390" s="12" t="s">
        <v>3836</v>
      </c>
      <c r="O390" s="393">
        <v>2023</v>
      </c>
      <c r="P390" s="12" t="s">
        <v>61</v>
      </c>
      <c r="Q390" s="12"/>
      <c r="R390" s="12" t="s">
        <v>1390</v>
      </c>
      <c r="S390" s="12">
        <v>830038102</v>
      </c>
      <c r="T390" s="393">
        <v>9</v>
      </c>
      <c r="U390" s="394" t="s">
        <v>3837</v>
      </c>
      <c r="V390" s="12" t="s">
        <v>325</v>
      </c>
      <c r="W390" s="12" t="s">
        <v>1392</v>
      </c>
      <c r="X390" s="16" t="s">
        <v>325</v>
      </c>
      <c r="Y390" s="12" t="s">
        <v>3838</v>
      </c>
      <c r="Z390" s="12">
        <v>3002278571</v>
      </c>
      <c r="AA390" s="17" t="s">
        <v>3839</v>
      </c>
      <c r="AB390" s="16" t="s">
        <v>325</v>
      </c>
      <c r="AC390" s="16" t="s">
        <v>325</v>
      </c>
      <c r="AD390" s="395"/>
      <c r="AE390" s="395"/>
      <c r="AF390" s="396"/>
      <c r="AG390" s="9" t="s">
        <v>325</v>
      </c>
      <c r="AH390" s="208">
        <v>0</v>
      </c>
      <c r="AI390" s="208">
        <v>0</v>
      </c>
      <c r="AJ390" s="208">
        <v>0</v>
      </c>
      <c r="AK390" s="121">
        <v>45105</v>
      </c>
      <c r="AL390" s="121">
        <v>45106</v>
      </c>
      <c r="AM390" s="121">
        <v>46932</v>
      </c>
      <c r="AN390" s="371" t="s">
        <v>3823</v>
      </c>
      <c r="AO390" s="371" t="s">
        <v>325</v>
      </c>
      <c r="AP390" s="15" t="s">
        <v>325</v>
      </c>
      <c r="AQ390" s="121" t="s">
        <v>325</v>
      </c>
      <c r="AR390" s="208" t="s">
        <v>325</v>
      </c>
      <c r="AS390" s="15" t="s">
        <v>325</v>
      </c>
      <c r="AT390" s="121" t="s">
        <v>325</v>
      </c>
      <c r="AU390" s="208" t="s">
        <v>325</v>
      </c>
      <c r="AV390" s="123"/>
      <c r="AW390" s="123"/>
      <c r="AX390" s="123"/>
      <c r="AY390" s="124"/>
      <c r="AZ390" s="124"/>
      <c r="BA390" s="124"/>
      <c r="BB390" s="125"/>
      <c r="BC390" s="125"/>
      <c r="BD390" s="125"/>
      <c r="BE390" s="125"/>
      <c r="BF390" s="125"/>
      <c r="BG390" s="125"/>
      <c r="BH390" s="125"/>
      <c r="BI390" s="125"/>
      <c r="BJ390" s="125"/>
      <c r="BK390" s="125"/>
      <c r="BL390" s="451">
        <f t="shared" si="43"/>
        <v>0</v>
      </c>
      <c r="BM390" s="123"/>
      <c r="BN390" s="123"/>
      <c r="BO390" s="123"/>
      <c r="BP390" s="123"/>
      <c r="BQ390" s="124"/>
      <c r="BR390" s="124"/>
      <c r="BS390" s="124"/>
      <c r="BT390" s="124"/>
      <c r="BU390" s="12"/>
      <c r="BV390" s="397"/>
      <c r="BW390" s="393"/>
      <c r="BX390" s="393"/>
      <c r="BY390" s="393"/>
      <c r="BZ390" s="393"/>
      <c r="CA390" s="393"/>
      <c r="CB390" s="393"/>
      <c r="CC390" s="393"/>
      <c r="CD390" s="12">
        <v>1</v>
      </c>
      <c r="CE390" s="12">
        <v>1</v>
      </c>
      <c r="CF390" s="18" t="s">
        <v>1804</v>
      </c>
      <c r="CG390" s="18" t="s">
        <v>1804</v>
      </c>
      <c r="CH390" s="393"/>
      <c r="CI390" s="275"/>
    </row>
    <row r="391" spans="1:169" s="55" customFormat="1" ht="29.25" customHeight="1">
      <c r="A391" s="392">
        <v>4</v>
      </c>
      <c r="B391" s="373" t="s">
        <v>3813</v>
      </c>
      <c r="C391" s="9" t="s">
        <v>3840</v>
      </c>
      <c r="D391" s="12">
        <v>2023</v>
      </c>
      <c r="E391" s="12"/>
      <c r="F391" s="12" t="s">
        <v>404</v>
      </c>
      <c r="G391" s="12" t="s">
        <v>3841</v>
      </c>
      <c r="H391" s="17" t="s">
        <v>3842</v>
      </c>
      <c r="I391" s="132" t="s">
        <v>3817</v>
      </c>
      <c r="J391" s="132" t="s">
        <v>3817</v>
      </c>
      <c r="K391" s="132" t="s">
        <v>3817</v>
      </c>
      <c r="L391" s="393" t="s">
        <v>325</v>
      </c>
      <c r="M391" s="393" t="s">
        <v>3843</v>
      </c>
      <c r="N391" s="12" t="s">
        <v>3844</v>
      </c>
      <c r="O391" s="393">
        <v>2023</v>
      </c>
      <c r="P391" s="12" t="s">
        <v>61</v>
      </c>
      <c r="Q391" s="12"/>
      <c r="R391" s="12" t="s">
        <v>1390</v>
      </c>
      <c r="S391" s="12">
        <v>800106431</v>
      </c>
      <c r="T391" s="393">
        <v>1</v>
      </c>
      <c r="U391" s="394" t="s">
        <v>3845</v>
      </c>
      <c r="V391" s="12" t="s">
        <v>325</v>
      </c>
      <c r="W391" s="12" t="s">
        <v>1392</v>
      </c>
      <c r="X391" s="16" t="s">
        <v>325</v>
      </c>
      <c r="Y391" s="12" t="s">
        <v>3846</v>
      </c>
      <c r="Z391" s="12">
        <v>3108349879</v>
      </c>
      <c r="AA391" s="17" t="s">
        <v>3847</v>
      </c>
      <c r="AB391" s="16" t="s">
        <v>325</v>
      </c>
      <c r="AC391" s="16" t="s">
        <v>325</v>
      </c>
      <c r="AD391" s="395"/>
      <c r="AE391" s="395"/>
      <c r="AF391" s="396"/>
      <c r="AG391" s="9" t="s">
        <v>325</v>
      </c>
      <c r="AH391" s="208">
        <v>0</v>
      </c>
      <c r="AI391" s="208">
        <v>0</v>
      </c>
      <c r="AJ391" s="208">
        <v>0</v>
      </c>
      <c r="AK391" s="121">
        <v>45105</v>
      </c>
      <c r="AL391" s="121">
        <v>45106</v>
      </c>
      <c r="AM391" s="121">
        <v>46932</v>
      </c>
      <c r="AN391" s="371" t="s">
        <v>3823</v>
      </c>
      <c r="AO391" s="371" t="s">
        <v>325</v>
      </c>
      <c r="AP391" s="15" t="s">
        <v>325</v>
      </c>
      <c r="AQ391" s="121" t="s">
        <v>325</v>
      </c>
      <c r="AR391" s="208" t="s">
        <v>325</v>
      </c>
      <c r="AS391" s="15" t="s">
        <v>325</v>
      </c>
      <c r="AT391" s="121" t="s">
        <v>325</v>
      </c>
      <c r="AU391" s="208" t="s">
        <v>325</v>
      </c>
      <c r="AV391" s="123"/>
      <c r="AW391" s="123"/>
      <c r="AX391" s="123"/>
      <c r="AY391" s="124"/>
      <c r="AZ391" s="124"/>
      <c r="BA391" s="124"/>
      <c r="BB391" s="125"/>
      <c r="BC391" s="125"/>
      <c r="BD391" s="125"/>
      <c r="BE391" s="125"/>
      <c r="BF391" s="125"/>
      <c r="BG391" s="125"/>
      <c r="BH391" s="125"/>
      <c r="BI391" s="125"/>
      <c r="BJ391" s="125"/>
      <c r="BK391" s="125"/>
      <c r="BL391" s="451">
        <f t="shared" si="43"/>
        <v>0</v>
      </c>
      <c r="BM391" s="123"/>
      <c r="BN391" s="123"/>
      <c r="BO391" s="123"/>
      <c r="BP391" s="123"/>
      <c r="BQ391" s="124"/>
      <c r="BR391" s="124"/>
      <c r="BS391" s="124"/>
      <c r="BT391" s="124"/>
      <c r="BU391" s="12"/>
      <c r="BV391" s="397"/>
      <c r="BW391" s="393"/>
      <c r="BX391" s="393"/>
      <c r="BY391" s="393"/>
      <c r="BZ391" s="393"/>
      <c r="CA391" s="393"/>
      <c r="CB391" s="393"/>
      <c r="CC391" s="393"/>
      <c r="CD391" s="12">
        <v>1</v>
      </c>
      <c r="CE391" s="12">
        <v>1</v>
      </c>
      <c r="CF391" s="18" t="s">
        <v>1804</v>
      </c>
      <c r="CG391" s="18" t="s">
        <v>1804</v>
      </c>
      <c r="CH391" s="393"/>
      <c r="CI391" s="275"/>
    </row>
    <row r="392" spans="1:169" s="55" customFormat="1" ht="19.5" customHeight="1">
      <c r="A392" s="392">
        <v>5</v>
      </c>
      <c r="B392" s="373" t="s">
        <v>3813</v>
      </c>
      <c r="C392" s="9" t="s">
        <v>3848</v>
      </c>
      <c r="D392" s="12">
        <v>2023</v>
      </c>
      <c r="E392" s="12"/>
      <c r="F392" s="12" t="s">
        <v>404</v>
      </c>
      <c r="G392" s="12" t="s">
        <v>3849</v>
      </c>
      <c r="H392" s="17" t="s">
        <v>3850</v>
      </c>
      <c r="I392" s="132" t="s">
        <v>3817</v>
      </c>
      <c r="J392" s="132" t="s">
        <v>3817</v>
      </c>
      <c r="K392" s="132" t="s">
        <v>3817</v>
      </c>
      <c r="L392" s="393" t="s">
        <v>325</v>
      </c>
      <c r="M392" s="393" t="s">
        <v>3851</v>
      </c>
      <c r="N392" s="12" t="s">
        <v>3852</v>
      </c>
      <c r="O392" s="393">
        <v>2023</v>
      </c>
      <c r="P392" s="12" t="s">
        <v>61</v>
      </c>
      <c r="Q392" s="12"/>
      <c r="R392" s="12" t="s">
        <v>1390</v>
      </c>
      <c r="S392" s="12">
        <v>800115379</v>
      </c>
      <c r="T392" s="393">
        <v>2</v>
      </c>
      <c r="U392" s="394" t="s">
        <v>3853</v>
      </c>
      <c r="V392" s="12" t="s">
        <v>325</v>
      </c>
      <c r="W392" s="12" t="s">
        <v>1392</v>
      </c>
      <c r="X392" s="16" t="s">
        <v>325</v>
      </c>
      <c r="Y392" s="12" t="s">
        <v>3854</v>
      </c>
      <c r="Z392" s="12">
        <v>3153521000</v>
      </c>
      <c r="AA392" s="17" t="s">
        <v>3855</v>
      </c>
      <c r="AB392" s="16" t="s">
        <v>325</v>
      </c>
      <c r="AC392" s="16" t="s">
        <v>325</v>
      </c>
      <c r="AD392" s="395"/>
      <c r="AE392" s="395"/>
      <c r="AF392" s="396"/>
      <c r="AG392" s="9" t="s">
        <v>325</v>
      </c>
      <c r="AH392" s="208">
        <v>0</v>
      </c>
      <c r="AI392" s="208">
        <v>0</v>
      </c>
      <c r="AJ392" s="208">
        <v>0</v>
      </c>
      <c r="AK392" s="121">
        <v>45105</v>
      </c>
      <c r="AL392" s="121">
        <v>45106</v>
      </c>
      <c r="AM392" s="121">
        <v>46932</v>
      </c>
      <c r="AN392" s="371" t="s">
        <v>3823</v>
      </c>
      <c r="AO392" s="371" t="s">
        <v>325</v>
      </c>
      <c r="AP392" s="15" t="s">
        <v>325</v>
      </c>
      <c r="AQ392" s="121" t="s">
        <v>325</v>
      </c>
      <c r="AR392" s="208" t="s">
        <v>325</v>
      </c>
      <c r="AS392" s="15" t="s">
        <v>325</v>
      </c>
      <c r="AT392" s="121" t="s">
        <v>325</v>
      </c>
      <c r="AU392" s="208" t="s">
        <v>325</v>
      </c>
      <c r="AV392" s="123"/>
      <c r="AW392" s="123"/>
      <c r="AX392" s="123"/>
      <c r="AY392" s="124"/>
      <c r="AZ392" s="124"/>
      <c r="BA392" s="124"/>
      <c r="BB392" s="125"/>
      <c r="BC392" s="125"/>
      <c r="BD392" s="125"/>
      <c r="BE392" s="125"/>
      <c r="BF392" s="125"/>
      <c r="BG392" s="125"/>
      <c r="BH392" s="125"/>
      <c r="BI392" s="125"/>
      <c r="BJ392" s="125"/>
      <c r="BK392" s="125"/>
      <c r="BL392" s="451">
        <f t="shared" si="43"/>
        <v>0</v>
      </c>
      <c r="BM392" s="123"/>
      <c r="BN392" s="123"/>
      <c r="BO392" s="123"/>
      <c r="BP392" s="123"/>
      <c r="BQ392" s="124"/>
      <c r="BR392" s="124"/>
      <c r="BS392" s="124"/>
      <c r="BT392" s="124"/>
      <c r="BU392" s="12"/>
      <c r="BV392" s="397"/>
      <c r="BW392" s="393"/>
      <c r="BX392" s="393"/>
      <c r="BY392" s="393"/>
      <c r="BZ392" s="393"/>
      <c r="CA392" s="393"/>
      <c r="CB392" s="393"/>
      <c r="CC392" s="393"/>
      <c r="CD392" s="12">
        <v>1</v>
      </c>
      <c r="CE392" s="12">
        <v>1</v>
      </c>
      <c r="CF392" s="18" t="s">
        <v>1804</v>
      </c>
      <c r="CG392" s="18" t="s">
        <v>1804</v>
      </c>
      <c r="CH392" s="393"/>
      <c r="CI392" s="275"/>
    </row>
    <row r="393" spans="1:169" s="476" customFormat="1" ht="15" customHeight="1">
      <c r="A393" s="473" t="s">
        <v>3856</v>
      </c>
      <c r="B393" s="474"/>
      <c r="C393" s="474"/>
      <c r="D393" s="474"/>
      <c r="E393" s="474"/>
      <c r="F393" s="474"/>
      <c r="G393" s="474"/>
      <c r="H393" s="474"/>
      <c r="I393" s="474"/>
      <c r="J393" s="474"/>
      <c r="K393" s="474"/>
      <c r="L393" s="474"/>
      <c r="M393" s="474"/>
      <c r="N393" s="474"/>
      <c r="O393" s="474"/>
      <c r="P393" s="474"/>
      <c r="Q393" s="474"/>
      <c r="R393" s="474"/>
      <c r="S393" s="474"/>
      <c r="T393" s="474"/>
      <c r="U393" s="474"/>
      <c r="V393" s="474"/>
      <c r="W393" s="474"/>
      <c r="X393" s="474"/>
      <c r="Y393" s="474"/>
      <c r="Z393" s="474"/>
      <c r="AA393" s="474"/>
      <c r="AB393" s="474"/>
      <c r="AC393" s="474"/>
      <c r="AD393" s="474"/>
      <c r="AE393" s="474"/>
      <c r="AF393" s="474"/>
      <c r="AG393" s="474"/>
      <c r="AH393" s="474"/>
      <c r="AI393" s="474"/>
      <c r="AJ393" s="474"/>
      <c r="AK393" s="474"/>
      <c r="AL393" s="474"/>
      <c r="AM393" s="474"/>
      <c r="AN393" s="474"/>
      <c r="AO393" s="474"/>
      <c r="AP393" s="474"/>
      <c r="AQ393" s="474"/>
      <c r="AR393" s="474"/>
      <c r="AS393" s="474"/>
      <c r="AT393" s="474"/>
      <c r="AU393" s="474"/>
      <c r="AV393" s="474"/>
      <c r="AW393" s="474"/>
      <c r="AX393" s="474"/>
      <c r="AY393" s="474"/>
      <c r="AZ393" s="474"/>
      <c r="BA393" s="474"/>
      <c r="BB393" s="474"/>
      <c r="BC393" s="474"/>
      <c r="BD393" s="474"/>
      <c r="BE393" s="474"/>
      <c r="BF393" s="474"/>
      <c r="BG393" s="474"/>
      <c r="BH393" s="474"/>
      <c r="BI393" s="474"/>
      <c r="BJ393" s="474"/>
      <c r="BK393" s="474"/>
      <c r="BL393" s="474"/>
      <c r="BM393" s="474"/>
      <c r="BN393" s="474"/>
      <c r="BO393" s="474"/>
      <c r="BP393" s="474"/>
      <c r="BQ393" s="474"/>
      <c r="BR393" s="474"/>
      <c r="BS393" s="474"/>
      <c r="BT393" s="474"/>
      <c r="BU393" s="474"/>
      <c r="BV393" s="474"/>
      <c r="BW393" s="474"/>
      <c r="BX393" s="474"/>
      <c r="BY393" s="474"/>
      <c r="BZ393" s="474"/>
      <c r="CA393" s="474"/>
      <c r="CB393" s="474"/>
      <c r="CC393" s="474"/>
      <c r="CD393" s="474"/>
      <c r="CE393" s="474"/>
      <c r="CF393" s="474"/>
      <c r="CG393" s="474"/>
      <c r="CH393" s="474"/>
      <c r="CI393" s="474"/>
      <c r="CJ393" s="474"/>
      <c r="CK393" s="474"/>
      <c r="CL393" s="474"/>
      <c r="CM393" s="474"/>
      <c r="CN393" s="474"/>
      <c r="CO393" s="474"/>
      <c r="CP393" s="474"/>
      <c r="CQ393" s="474"/>
      <c r="CR393" s="474"/>
      <c r="CS393" s="474"/>
      <c r="CT393" s="474"/>
      <c r="CU393" s="474"/>
      <c r="CV393" s="474"/>
      <c r="CW393" s="474"/>
      <c r="CX393" s="474"/>
      <c r="CY393" s="474"/>
      <c r="CZ393" s="474"/>
      <c r="DA393" s="474"/>
      <c r="DB393" s="474"/>
      <c r="DC393" s="474"/>
      <c r="DD393" s="474"/>
      <c r="DE393" s="474"/>
      <c r="DF393" s="474"/>
      <c r="DG393" s="474"/>
      <c r="DH393" s="474"/>
      <c r="DI393" s="474"/>
      <c r="DJ393" s="474"/>
      <c r="DK393" s="474"/>
      <c r="DL393" s="474"/>
      <c r="DM393" s="474"/>
      <c r="DN393" s="474"/>
      <c r="DO393" s="474"/>
      <c r="DP393" s="474"/>
      <c r="DQ393" s="474"/>
      <c r="DR393" s="474"/>
      <c r="DS393" s="474"/>
      <c r="DT393" s="474"/>
      <c r="DU393" s="474"/>
      <c r="DV393" s="474"/>
      <c r="DW393" s="474"/>
      <c r="DX393" s="474"/>
      <c r="DY393" s="474"/>
      <c r="DZ393" s="474"/>
      <c r="EA393" s="474"/>
      <c r="EB393" s="474"/>
      <c r="EC393" s="474"/>
      <c r="ED393" s="474"/>
      <c r="EE393" s="474"/>
      <c r="EF393" s="474"/>
      <c r="EG393" s="474"/>
      <c r="EH393" s="474"/>
      <c r="EI393" s="474"/>
      <c r="EJ393" s="474"/>
      <c r="EK393" s="474"/>
      <c r="EL393" s="474"/>
      <c r="EM393" s="474"/>
      <c r="EN393" s="474"/>
      <c r="EO393" s="474"/>
      <c r="EP393" s="474"/>
      <c r="EQ393" s="474"/>
      <c r="ER393" s="474"/>
      <c r="ES393" s="474"/>
      <c r="ET393" s="474"/>
      <c r="EU393" s="474"/>
      <c r="EV393" s="474"/>
      <c r="EW393" s="474"/>
      <c r="EX393" s="474"/>
      <c r="EY393" s="474"/>
      <c r="EZ393" s="474"/>
      <c r="FA393" s="474"/>
      <c r="FB393" s="474"/>
      <c r="FC393" s="474"/>
      <c r="FD393" s="474"/>
      <c r="FE393" s="474"/>
      <c r="FF393" s="474"/>
      <c r="FG393" s="474"/>
      <c r="FH393" s="474"/>
      <c r="FI393" s="474"/>
      <c r="FJ393" s="474"/>
      <c r="FK393" s="474"/>
      <c r="FL393" s="474"/>
      <c r="FM393" s="475"/>
    </row>
    <row r="394" spans="1:169" s="55" customFormat="1" ht="19.5" customHeight="1">
      <c r="A394" s="392">
        <v>1</v>
      </c>
      <c r="B394" s="373" t="s">
        <v>3857</v>
      </c>
      <c r="C394" s="9" t="s">
        <v>3858</v>
      </c>
      <c r="D394" s="12">
        <v>2023</v>
      </c>
      <c r="E394" s="12">
        <v>86929</v>
      </c>
      <c r="F394" s="12" t="s">
        <v>404</v>
      </c>
      <c r="G394" s="12" t="s">
        <v>3859</v>
      </c>
      <c r="H394" s="17" t="s">
        <v>1386</v>
      </c>
      <c r="I394" s="132" t="s">
        <v>3856</v>
      </c>
      <c r="J394" s="132" t="s">
        <v>3856</v>
      </c>
      <c r="K394" s="132" t="s">
        <v>3856</v>
      </c>
      <c r="L394" s="393" t="s">
        <v>325</v>
      </c>
      <c r="M394" s="393" t="s">
        <v>3860</v>
      </c>
      <c r="N394" s="12" t="s">
        <v>3861</v>
      </c>
      <c r="O394" s="393">
        <v>2023</v>
      </c>
      <c r="P394" s="12" t="s">
        <v>61</v>
      </c>
      <c r="Q394" s="12"/>
      <c r="R394" s="12" t="s">
        <v>1390</v>
      </c>
      <c r="S394" s="12">
        <v>860524654</v>
      </c>
      <c r="T394" s="393">
        <v>6</v>
      </c>
      <c r="U394" s="410" t="s">
        <v>3862</v>
      </c>
      <c r="V394" s="12" t="s">
        <v>325</v>
      </c>
      <c r="W394" s="12" t="s">
        <v>1392</v>
      </c>
      <c r="X394" s="16" t="s">
        <v>325</v>
      </c>
      <c r="Y394" s="12" t="s">
        <v>1393</v>
      </c>
      <c r="Z394" s="12">
        <v>6464330</v>
      </c>
      <c r="AA394" s="17" t="s">
        <v>1394</v>
      </c>
      <c r="AB394" s="16" t="s">
        <v>325</v>
      </c>
      <c r="AC394" s="16" t="s">
        <v>325</v>
      </c>
      <c r="AD394" s="396" t="s">
        <v>1949</v>
      </c>
      <c r="AE394" s="396" t="s">
        <v>1395</v>
      </c>
      <c r="AF394" s="396">
        <v>45061</v>
      </c>
      <c r="AG394" s="9" t="s">
        <v>325</v>
      </c>
      <c r="AH394" s="208">
        <v>141349615</v>
      </c>
      <c r="AI394" s="208">
        <f>AJ394*30</f>
        <v>117791345.83333333</v>
      </c>
      <c r="AJ394" s="208">
        <f>AH394/AO394</f>
        <v>3926378.1944444445</v>
      </c>
      <c r="AK394" s="121">
        <v>44974</v>
      </c>
      <c r="AL394" s="121">
        <v>44974</v>
      </c>
      <c r="AM394" s="121">
        <v>45415</v>
      </c>
      <c r="AN394" s="371"/>
      <c r="AO394" s="371">
        <v>36</v>
      </c>
      <c r="AP394" s="15">
        <v>379</v>
      </c>
      <c r="AQ394" s="121">
        <v>44953</v>
      </c>
      <c r="AR394" s="208">
        <v>93431093</v>
      </c>
      <c r="AS394" s="15">
        <v>527</v>
      </c>
      <c r="AT394" s="121">
        <v>44974</v>
      </c>
      <c r="AU394" s="208" t="s">
        <v>3863</v>
      </c>
      <c r="AV394" s="123">
        <v>2</v>
      </c>
      <c r="AW394" s="123" t="s">
        <v>3864</v>
      </c>
      <c r="AX394" s="302">
        <v>45415</v>
      </c>
      <c r="AY394" s="124"/>
      <c r="AZ394" s="124"/>
      <c r="BA394" s="124"/>
      <c r="BB394" s="125">
        <v>2</v>
      </c>
      <c r="BC394" s="411" t="s">
        <v>3865</v>
      </c>
      <c r="BD394" s="125" t="s">
        <v>3866</v>
      </c>
      <c r="BE394" s="125" t="s">
        <v>3867</v>
      </c>
      <c r="BF394" s="125" t="s">
        <v>3868</v>
      </c>
      <c r="BG394" s="304" t="s">
        <v>3869</v>
      </c>
      <c r="BH394" s="411" t="s">
        <v>3870</v>
      </c>
      <c r="BI394" s="125" t="s">
        <v>3871</v>
      </c>
      <c r="BJ394" s="304" t="s">
        <v>3872</v>
      </c>
      <c r="BK394" s="411" t="s">
        <v>3870</v>
      </c>
      <c r="BL394" s="451">
        <v>141349615</v>
      </c>
      <c r="BM394" s="123"/>
      <c r="BN394" s="123"/>
      <c r="BO394" s="123"/>
      <c r="BP394" s="123"/>
      <c r="BQ394" s="124"/>
      <c r="BR394" s="124"/>
      <c r="BS394" s="124"/>
      <c r="BT394" s="124"/>
      <c r="BU394" s="12"/>
      <c r="BV394" s="397"/>
      <c r="BW394" s="393"/>
      <c r="BX394" s="393"/>
      <c r="BY394" s="393"/>
      <c r="BZ394" s="393"/>
      <c r="CA394" s="393"/>
      <c r="CB394" s="393"/>
      <c r="CC394" s="393"/>
      <c r="CD394" s="12">
        <v>1</v>
      </c>
      <c r="CE394" s="12">
        <v>2</v>
      </c>
      <c r="CF394" s="18" t="s">
        <v>1804</v>
      </c>
      <c r="CG394" s="18" t="s">
        <v>1804</v>
      </c>
      <c r="CH394" s="398">
        <v>45415</v>
      </c>
      <c r="CI394" s="275"/>
    </row>
    <row r="395" spans="1:169" s="55" customFormat="1" ht="60">
      <c r="A395" s="392">
        <v>2</v>
      </c>
      <c r="B395" s="373"/>
      <c r="C395" s="9" t="s">
        <v>3873</v>
      </c>
      <c r="D395" s="12">
        <v>2023</v>
      </c>
      <c r="E395" s="12"/>
      <c r="F395" s="12"/>
      <c r="G395" s="393"/>
      <c r="H395" s="414" t="s">
        <v>3874</v>
      </c>
      <c r="I395" s="132" t="s">
        <v>3856</v>
      </c>
      <c r="J395" s="132" t="s">
        <v>3856</v>
      </c>
      <c r="K395" s="132" t="s">
        <v>3856</v>
      </c>
      <c r="L395" s="393"/>
      <c r="M395" s="393"/>
      <c r="N395" s="393"/>
      <c r="O395" s="393"/>
      <c r="P395" s="12"/>
      <c r="Q395" s="12"/>
      <c r="R395" s="12"/>
      <c r="S395" s="393"/>
      <c r="T395" s="393"/>
      <c r="U395" s="403"/>
      <c r="V395" s="393"/>
      <c r="W395" s="12"/>
      <c r="X395" s="12"/>
      <c r="Y395" s="393"/>
      <c r="Z395" s="393"/>
      <c r="AA395" s="393"/>
      <c r="AB395" s="393"/>
      <c r="AC395" s="393"/>
      <c r="AD395" s="393"/>
      <c r="AE395" s="393"/>
      <c r="AF395" s="398"/>
      <c r="AG395" s="393"/>
      <c r="AH395" s="404"/>
      <c r="AI395" s="404"/>
      <c r="AJ395" s="404"/>
      <c r="AK395" s="398"/>
      <c r="AL395" s="398"/>
      <c r="AM395" s="398"/>
      <c r="AN395" s="393"/>
      <c r="AO395" s="393"/>
      <c r="AP395" s="397"/>
      <c r="AQ395" s="398"/>
      <c r="AR395" s="404"/>
      <c r="AS395" s="397"/>
      <c r="AT395" s="398"/>
      <c r="AU395" s="404"/>
      <c r="AV395" s="393"/>
      <c r="AW395" s="393"/>
      <c r="AX395" s="393"/>
      <c r="AY395" s="393"/>
      <c r="AZ395" s="393"/>
      <c r="BA395" s="393"/>
      <c r="BB395" s="393"/>
      <c r="BC395" s="393"/>
      <c r="BD395" s="393"/>
      <c r="BE395" s="393"/>
      <c r="BF395" s="393"/>
      <c r="BG395" s="393"/>
      <c r="BH395" s="393"/>
      <c r="BI395" s="393"/>
      <c r="BJ395" s="393"/>
      <c r="BK395" s="393"/>
      <c r="BL395" s="451">
        <f t="shared" si="43"/>
        <v>0</v>
      </c>
      <c r="BM395" s="393"/>
      <c r="BN395" s="393"/>
      <c r="BO395" s="393"/>
      <c r="BP395" s="393"/>
      <c r="BQ395" s="393"/>
      <c r="BR395" s="393"/>
      <c r="BS395" s="393"/>
      <c r="BT395" s="393"/>
      <c r="BU395" s="12" t="s">
        <v>3875</v>
      </c>
      <c r="BV395" s="397">
        <v>20246520004413</v>
      </c>
      <c r="BW395" s="393"/>
      <c r="BX395" s="393"/>
      <c r="BY395" s="393"/>
      <c r="BZ395" s="393"/>
      <c r="CA395" s="393"/>
      <c r="CB395" s="393"/>
      <c r="CC395" s="393"/>
      <c r="CD395" s="393"/>
      <c r="CE395" s="393"/>
      <c r="CF395" s="393"/>
      <c r="CG395" s="12"/>
      <c r="CH395" s="393"/>
      <c r="CI395" s="275"/>
    </row>
    <row r="396" spans="1:169" s="55" customFormat="1" ht="60">
      <c r="A396" s="392">
        <v>3</v>
      </c>
      <c r="B396" s="373"/>
      <c r="C396" s="9" t="s">
        <v>3876</v>
      </c>
      <c r="D396" s="12">
        <v>2023</v>
      </c>
      <c r="E396" s="12"/>
      <c r="F396" s="12"/>
      <c r="G396" s="393"/>
      <c r="H396" s="415" t="s">
        <v>3874</v>
      </c>
      <c r="I396" s="132" t="s">
        <v>3856</v>
      </c>
      <c r="J396" s="132" t="s">
        <v>3856</v>
      </c>
      <c r="K396" s="132" t="s">
        <v>3856</v>
      </c>
      <c r="L396" s="393"/>
      <c r="M396" s="393"/>
      <c r="N396" s="393"/>
      <c r="O396" s="393"/>
      <c r="P396" s="12"/>
      <c r="Q396" s="12"/>
      <c r="R396" s="12"/>
      <c r="S396" s="393"/>
      <c r="T396" s="393"/>
      <c r="U396" s="403"/>
      <c r="V396" s="393"/>
      <c r="W396" s="12"/>
      <c r="X396" s="12"/>
      <c r="Y396" s="393"/>
      <c r="Z396" s="393"/>
      <c r="AA396" s="393"/>
      <c r="AB396" s="393"/>
      <c r="AC396" s="393"/>
      <c r="AD396" s="393"/>
      <c r="AE396" s="393"/>
      <c r="AF396" s="398"/>
      <c r="AG396" s="393"/>
      <c r="AH396" s="404"/>
      <c r="AI396" s="404"/>
      <c r="AJ396" s="404"/>
      <c r="AK396" s="398"/>
      <c r="AL396" s="398"/>
      <c r="AM396" s="398"/>
      <c r="AN396" s="393"/>
      <c r="AO396" s="393"/>
      <c r="AP396" s="397"/>
      <c r="AQ396" s="398"/>
      <c r="AR396" s="404"/>
      <c r="AS396" s="397"/>
      <c r="AT396" s="398"/>
      <c r="AU396" s="404"/>
      <c r="AV396" s="393"/>
      <c r="AW396" s="393"/>
      <c r="AX396" s="393"/>
      <c r="AY396" s="393"/>
      <c r="AZ396" s="393"/>
      <c r="BA396" s="393"/>
      <c r="BB396" s="393"/>
      <c r="BC396" s="393"/>
      <c r="BD396" s="393"/>
      <c r="BE396" s="393"/>
      <c r="BF396" s="393"/>
      <c r="BG396" s="393"/>
      <c r="BH396" s="393"/>
      <c r="BI396" s="393"/>
      <c r="BJ396" s="393"/>
      <c r="BK396" s="393"/>
      <c r="BL396" s="451">
        <f t="shared" si="43"/>
        <v>0</v>
      </c>
      <c r="BM396" s="393"/>
      <c r="BN396" s="393"/>
      <c r="BO396" s="393"/>
      <c r="BP396" s="393"/>
      <c r="BQ396" s="393"/>
      <c r="BR396" s="393"/>
      <c r="BS396" s="393"/>
      <c r="BT396" s="393"/>
      <c r="BU396" s="12"/>
      <c r="BV396" s="397"/>
      <c r="BW396" s="393"/>
      <c r="BX396" s="393"/>
      <c r="BY396" s="393"/>
      <c r="BZ396" s="393"/>
      <c r="CA396" s="393"/>
      <c r="CB396" s="393"/>
      <c r="CC396" s="393"/>
      <c r="CD396" s="393"/>
      <c r="CE396" s="393"/>
      <c r="CF396" s="393"/>
      <c r="CG396" s="12"/>
      <c r="CH396" s="393"/>
      <c r="CI396" s="275"/>
    </row>
    <row r="397" spans="1:169" s="55" customFormat="1" ht="60">
      <c r="A397" s="392">
        <v>4</v>
      </c>
      <c r="B397" s="373"/>
      <c r="C397" s="9" t="s">
        <v>3877</v>
      </c>
      <c r="D397" s="12">
        <v>2023</v>
      </c>
      <c r="E397" s="12"/>
      <c r="F397" s="12"/>
      <c r="G397" s="393"/>
      <c r="H397" s="416" t="s">
        <v>3878</v>
      </c>
      <c r="I397" s="132" t="s">
        <v>3856</v>
      </c>
      <c r="J397" s="132" t="s">
        <v>3856</v>
      </c>
      <c r="K397" s="132" t="s">
        <v>3856</v>
      </c>
      <c r="L397" s="393"/>
      <c r="M397" s="393"/>
      <c r="N397" s="393"/>
      <c r="O397" s="393"/>
      <c r="P397" s="12"/>
      <c r="Q397" s="12"/>
      <c r="R397" s="12"/>
      <c r="S397" s="393"/>
      <c r="T397" s="393"/>
      <c r="U397" s="403"/>
      <c r="V397" s="393"/>
      <c r="W397" s="12"/>
      <c r="X397" s="12"/>
      <c r="Y397" s="393"/>
      <c r="Z397" s="393"/>
      <c r="AA397" s="393"/>
      <c r="AB397" s="393"/>
      <c r="AC397" s="393"/>
      <c r="AD397" s="393"/>
      <c r="AE397" s="393"/>
      <c r="AF397" s="398"/>
      <c r="AG397" s="393"/>
      <c r="AH397" s="404"/>
      <c r="AI397" s="404"/>
      <c r="AJ397" s="404"/>
      <c r="AK397" s="398"/>
      <c r="AL397" s="398"/>
      <c r="AM397" s="398"/>
      <c r="AN397" s="393"/>
      <c r="AO397" s="393"/>
      <c r="AP397" s="397"/>
      <c r="AQ397" s="398"/>
      <c r="AR397" s="404"/>
      <c r="AS397" s="397"/>
      <c r="AT397" s="398"/>
      <c r="AU397" s="404"/>
      <c r="AV397" s="393"/>
      <c r="AW397" s="393"/>
      <c r="AX397" s="393"/>
      <c r="AY397" s="393"/>
      <c r="AZ397" s="393"/>
      <c r="BA397" s="393"/>
      <c r="BB397" s="393"/>
      <c r="BC397" s="393"/>
      <c r="BD397" s="393"/>
      <c r="BE397" s="393"/>
      <c r="BF397" s="393"/>
      <c r="BG397" s="393"/>
      <c r="BH397" s="393"/>
      <c r="BI397" s="393"/>
      <c r="BJ397" s="393"/>
      <c r="BK397" s="393"/>
      <c r="BL397" s="451">
        <f t="shared" si="43"/>
        <v>0</v>
      </c>
      <c r="BM397" s="393"/>
      <c r="BN397" s="393"/>
      <c r="BO397" s="393"/>
      <c r="BP397" s="393"/>
      <c r="BQ397" s="393"/>
      <c r="BR397" s="393"/>
      <c r="BS397" s="393"/>
      <c r="BT397" s="393"/>
      <c r="BU397" s="12"/>
      <c r="BV397" s="397"/>
      <c r="BW397" s="393"/>
      <c r="BX397" s="393"/>
      <c r="BY397" s="393"/>
      <c r="BZ397" s="393"/>
      <c r="CA397" s="393"/>
      <c r="CB397" s="393"/>
      <c r="CC397" s="393"/>
      <c r="CD397" s="393"/>
      <c r="CE397" s="393"/>
      <c r="CF397" s="393"/>
      <c r="CG397" s="12"/>
      <c r="CH397" s="393"/>
      <c r="CI397" s="275"/>
    </row>
    <row r="398" spans="1:169" s="55" customFormat="1" ht="60">
      <c r="A398" s="392">
        <v>5</v>
      </c>
      <c r="B398" s="373"/>
      <c r="C398" s="9" t="s">
        <v>3879</v>
      </c>
      <c r="D398" s="12">
        <v>2023</v>
      </c>
      <c r="E398" s="12"/>
      <c r="F398" s="12"/>
      <c r="G398" s="393"/>
      <c r="H398" s="416" t="s">
        <v>3880</v>
      </c>
      <c r="I398" s="132" t="s">
        <v>3856</v>
      </c>
      <c r="J398" s="132" t="s">
        <v>3856</v>
      </c>
      <c r="K398" s="132" t="s">
        <v>3856</v>
      </c>
      <c r="L398" s="393"/>
      <c r="M398" s="393"/>
      <c r="N398" s="393"/>
      <c r="O398" s="393"/>
      <c r="P398" s="12"/>
      <c r="Q398" s="12"/>
      <c r="R398" s="12"/>
      <c r="S398" s="393"/>
      <c r="T398" s="393"/>
      <c r="U398" s="403"/>
      <c r="V398" s="393"/>
      <c r="W398" s="12"/>
      <c r="X398" s="12"/>
      <c r="Y398" s="393"/>
      <c r="Z398" s="393"/>
      <c r="AA398" s="393"/>
      <c r="AB398" s="393"/>
      <c r="AC398" s="393"/>
      <c r="AD398" s="393"/>
      <c r="AE398" s="393"/>
      <c r="AF398" s="398"/>
      <c r="AG398" s="393"/>
      <c r="AH398" s="404"/>
      <c r="AI398" s="404"/>
      <c r="AJ398" s="404"/>
      <c r="AK398" s="398"/>
      <c r="AL398" s="398"/>
      <c r="AM398" s="398"/>
      <c r="AN398" s="393"/>
      <c r="AO398" s="393"/>
      <c r="AP398" s="397"/>
      <c r="AQ398" s="398"/>
      <c r="AR398" s="404"/>
      <c r="AS398" s="397"/>
      <c r="AT398" s="398"/>
      <c r="AU398" s="404"/>
      <c r="AV398" s="393"/>
      <c r="AW398" s="393"/>
      <c r="AX398" s="393"/>
      <c r="AY398" s="393"/>
      <c r="AZ398" s="393"/>
      <c r="BA398" s="393"/>
      <c r="BB398" s="393"/>
      <c r="BC398" s="393"/>
      <c r="BD398" s="393"/>
      <c r="BE398" s="393"/>
      <c r="BF398" s="393"/>
      <c r="BG398" s="393"/>
      <c r="BH398" s="393"/>
      <c r="BI398" s="393"/>
      <c r="BJ398" s="393"/>
      <c r="BK398" s="393"/>
      <c r="BL398" s="451">
        <f t="shared" si="43"/>
        <v>0</v>
      </c>
      <c r="BM398" s="393"/>
      <c r="BN398" s="393"/>
      <c r="BO398" s="393"/>
      <c r="BP398" s="393"/>
      <c r="BQ398" s="393"/>
      <c r="BR398" s="393"/>
      <c r="BS398" s="393"/>
      <c r="BT398" s="393"/>
      <c r="BU398" s="12"/>
      <c r="BV398" s="397"/>
      <c r="BW398" s="393"/>
      <c r="BX398" s="393"/>
      <c r="BY398" s="393"/>
      <c r="BZ398" s="393"/>
      <c r="CA398" s="393"/>
      <c r="CB398" s="393"/>
      <c r="CC398" s="393"/>
      <c r="CD398" s="393"/>
      <c r="CE398" s="393"/>
      <c r="CF398" s="393"/>
      <c r="CG398" s="12"/>
      <c r="CH398" s="393"/>
      <c r="CI398" s="275"/>
    </row>
    <row r="399" spans="1:169" s="55" customFormat="1" ht="60">
      <c r="A399" s="392">
        <v>6</v>
      </c>
      <c r="B399" s="373"/>
      <c r="C399" s="9" t="s">
        <v>3881</v>
      </c>
      <c r="D399" s="12">
        <v>2023</v>
      </c>
      <c r="E399" s="12"/>
      <c r="F399" s="12"/>
      <c r="G399" s="393"/>
      <c r="H399" s="416" t="s">
        <v>2192</v>
      </c>
      <c r="I399" s="132" t="s">
        <v>3856</v>
      </c>
      <c r="J399" s="132" t="s">
        <v>3856</v>
      </c>
      <c r="K399" s="132" t="s">
        <v>3856</v>
      </c>
      <c r="L399" s="393"/>
      <c r="M399" s="393"/>
      <c r="N399" s="393"/>
      <c r="O399" s="393"/>
      <c r="P399" s="393"/>
      <c r="Q399" s="12"/>
      <c r="R399" s="12"/>
      <c r="S399" s="393"/>
      <c r="T399" s="393"/>
      <c r="U399" s="403"/>
      <c r="V399" s="393"/>
      <c r="W399" s="12"/>
      <c r="X399" s="12"/>
      <c r="Y399" s="393"/>
      <c r="Z399" s="393"/>
      <c r="AA399" s="393"/>
      <c r="AB399" s="393"/>
      <c r="AC399" s="393"/>
      <c r="AD399" s="393"/>
      <c r="AE399" s="393"/>
      <c r="AF399" s="398"/>
      <c r="AG399" s="393"/>
      <c r="AH399" s="404"/>
      <c r="AI399" s="404"/>
      <c r="AJ399" s="404"/>
      <c r="AK399" s="398"/>
      <c r="AL399" s="398"/>
      <c r="AM399" s="398"/>
      <c r="AN399" s="393"/>
      <c r="AO399" s="393"/>
      <c r="AP399" s="397"/>
      <c r="AQ399" s="398"/>
      <c r="AR399" s="404"/>
      <c r="AS399" s="397"/>
      <c r="AT399" s="398"/>
      <c r="AU399" s="404"/>
      <c r="AV399" s="393"/>
      <c r="AW399" s="393"/>
      <c r="AX399" s="393"/>
      <c r="AY399" s="393"/>
      <c r="AZ399" s="393"/>
      <c r="BA399" s="393"/>
      <c r="BB399" s="393"/>
      <c r="BC399" s="393"/>
      <c r="BD399" s="393"/>
      <c r="BE399" s="393"/>
      <c r="BF399" s="393"/>
      <c r="BG399" s="393"/>
      <c r="BH399" s="393"/>
      <c r="BI399" s="393"/>
      <c r="BJ399" s="393"/>
      <c r="BK399" s="393"/>
      <c r="BL399" s="451">
        <f t="shared" si="43"/>
        <v>0</v>
      </c>
      <c r="BM399" s="393"/>
      <c r="BN399" s="393"/>
      <c r="BO399" s="393"/>
      <c r="BP399" s="393"/>
      <c r="BQ399" s="393"/>
      <c r="BR399" s="393"/>
      <c r="BS399" s="393"/>
      <c r="BT399" s="393"/>
      <c r="BU399" s="12"/>
      <c r="BV399" s="397"/>
      <c r="BW399" s="393"/>
      <c r="BX399" s="393"/>
      <c r="BY399" s="393"/>
      <c r="BZ399" s="393"/>
      <c r="CA399" s="393"/>
      <c r="CB399" s="393"/>
      <c r="CC399" s="393"/>
      <c r="CD399" s="393"/>
      <c r="CE399" s="393"/>
      <c r="CF399" s="393"/>
      <c r="CG399" s="12"/>
      <c r="CH399" s="393"/>
      <c r="CI399" s="275"/>
    </row>
    <row r="400" spans="1:169" s="55" customFormat="1" ht="60">
      <c r="A400" s="392">
        <v>7</v>
      </c>
      <c r="B400" s="373"/>
      <c r="C400" s="9" t="s">
        <v>3882</v>
      </c>
      <c r="D400" s="12">
        <v>2023</v>
      </c>
      <c r="E400" s="12"/>
      <c r="F400" s="12"/>
      <c r="G400" s="393"/>
      <c r="H400" s="417"/>
      <c r="I400" s="132" t="s">
        <v>3856</v>
      </c>
      <c r="J400" s="132" t="s">
        <v>3856</v>
      </c>
      <c r="K400" s="132" t="s">
        <v>3856</v>
      </c>
      <c r="L400" s="393"/>
      <c r="M400" s="393"/>
      <c r="N400" s="393"/>
      <c r="O400" s="393"/>
      <c r="P400" s="393"/>
      <c r="Q400" s="12"/>
      <c r="R400" s="12"/>
      <c r="S400" s="393"/>
      <c r="T400" s="393"/>
      <c r="U400" s="403"/>
      <c r="V400" s="393"/>
      <c r="W400" s="12"/>
      <c r="X400" s="12"/>
      <c r="Y400" s="393"/>
      <c r="Z400" s="393"/>
      <c r="AA400" s="393"/>
      <c r="AB400" s="393"/>
      <c r="AC400" s="393"/>
      <c r="AD400" s="393"/>
      <c r="AE400" s="393"/>
      <c r="AF400" s="398"/>
      <c r="AG400" s="393"/>
      <c r="AH400" s="404"/>
      <c r="AI400" s="404"/>
      <c r="AJ400" s="404"/>
      <c r="AK400" s="398"/>
      <c r="AL400" s="398"/>
      <c r="AM400" s="398"/>
      <c r="AN400" s="393"/>
      <c r="AO400" s="393"/>
      <c r="AP400" s="397"/>
      <c r="AQ400" s="398"/>
      <c r="AR400" s="404"/>
      <c r="AS400" s="397"/>
      <c r="AT400" s="398"/>
      <c r="AU400" s="404"/>
      <c r="AV400" s="393"/>
      <c r="AW400" s="393"/>
      <c r="AX400" s="393"/>
      <c r="AY400" s="393"/>
      <c r="AZ400" s="393"/>
      <c r="BA400" s="393"/>
      <c r="BB400" s="393"/>
      <c r="BC400" s="393"/>
      <c r="BD400" s="393"/>
      <c r="BE400" s="393"/>
      <c r="BF400" s="393"/>
      <c r="BG400" s="393"/>
      <c r="BH400" s="393"/>
      <c r="BI400" s="393"/>
      <c r="BJ400" s="393"/>
      <c r="BK400" s="393"/>
      <c r="BL400" s="451">
        <f t="shared" si="43"/>
        <v>0</v>
      </c>
      <c r="BM400" s="393"/>
      <c r="BN400" s="393"/>
      <c r="BO400" s="393"/>
      <c r="BP400" s="393"/>
      <c r="BQ400" s="393"/>
      <c r="BR400" s="393"/>
      <c r="BS400" s="393"/>
      <c r="BT400" s="393"/>
      <c r="BU400" s="12"/>
      <c r="BV400" s="397"/>
      <c r="BW400" s="393"/>
      <c r="BX400" s="393"/>
      <c r="BY400" s="393"/>
      <c r="BZ400" s="393"/>
      <c r="CA400" s="393"/>
      <c r="CB400" s="393"/>
      <c r="CC400" s="393"/>
      <c r="CD400" s="393"/>
      <c r="CE400" s="393"/>
      <c r="CF400" s="393"/>
      <c r="CG400" s="12"/>
      <c r="CH400" s="393"/>
      <c r="CI400" s="275"/>
    </row>
    <row r="401" spans="1:87" s="55" customFormat="1" ht="60">
      <c r="A401" s="392">
        <v>8</v>
      </c>
      <c r="B401" s="373"/>
      <c r="C401" s="9" t="s">
        <v>3883</v>
      </c>
      <c r="D401" s="12">
        <v>2023</v>
      </c>
      <c r="E401" s="12"/>
      <c r="F401" s="12"/>
      <c r="G401" s="393"/>
      <c r="H401" s="416" t="s">
        <v>3884</v>
      </c>
      <c r="I401" s="132" t="s">
        <v>3856</v>
      </c>
      <c r="J401" s="132" t="s">
        <v>3856</v>
      </c>
      <c r="K401" s="132" t="s">
        <v>3856</v>
      </c>
      <c r="L401" s="393"/>
      <c r="M401" s="393"/>
      <c r="N401" s="393"/>
      <c r="O401" s="393"/>
      <c r="P401" s="393"/>
      <c r="Q401" s="12"/>
      <c r="R401" s="12"/>
      <c r="S401" s="393"/>
      <c r="T401" s="393"/>
      <c r="U401" s="403"/>
      <c r="V401" s="393"/>
      <c r="W401" s="12"/>
      <c r="X401" s="12"/>
      <c r="Y401" s="393"/>
      <c r="Z401" s="393"/>
      <c r="AA401" s="393"/>
      <c r="AB401" s="393"/>
      <c r="AC401" s="393"/>
      <c r="AD401" s="393"/>
      <c r="AE401" s="393"/>
      <c r="AF401" s="398"/>
      <c r="AG401" s="393"/>
      <c r="AH401" s="404"/>
      <c r="AI401" s="404"/>
      <c r="AJ401" s="404"/>
      <c r="AK401" s="398"/>
      <c r="AL401" s="398"/>
      <c r="AM401" s="398"/>
      <c r="AN401" s="393"/>
      <c r="AO401" s="393"/>
      <c r="AP401" s="397"/>
      <c r="AQ401" s="398"/>
      <c r="AR401" s="404"/>
      <c r="AS401" s="397"/>
      <c r="AT401" s="398"/>
      <c r="AU401" s="404"/>
      <c r="AV401" s="393"/>
      <c r="AW401" s="393"/>
      <c r="AX401" s="393"/>
      <c r="AY401" s="393"/>
      <c r="AZ401" s="393"/>
      <c r="BA401" s="393"/>
      <c r="BB401" s="393"/>
      <c r="BC401" s="393"/>
      <c r="BD401" s="393"/>
      <c r="BE401" s="393"/>
      <c r="BF401" s="393"/>
      <c r="BG401" s="393"/>
      <c r="BH401" s="393"/>
      <c r="BI401" s="393"/>
      <c r="BJ401" s="393"/>
      <c r="BK401" s="393"/>
      <c r="BL401" s="451">
        <f t="shared" si="43"/>
        <v>0</v>
      </c>
      <c r="BM401" s="393"/>
      <c r="BN401" s="393"/>
      <c r="BO401" s="393"/>
      <c r="BP401" s="393"/>
      <c r="BQ401" s="393"/>
      <c r="BR401" s="393"/>
      <c r="BS401" s="393"/>
      <c r="BT401" s="393"/>
      <c r="BU401" s="12"/>
      <c r="BV401" s="397"/>
      <c r="BW401" s="393"/>
      <c r="BX401" s="393"/>
      <c r="BY401" s="393"/>
      <c r="BZ401" s="393"/>
      <c r="CA401" s="393"/>
      <c r="CB401" s="393"/>
      <c r="CC401" s="393"/>
      <c r="CD401" s="393"/>
      <c r="CE401" s="393"/>
      <c r="CF401" s="393"/>
      <c r="CG401" s="12"/>
      <c r="CH401" s="393"/>
      <c r="CI401" s="275"/>
    </row>
    <row r="402" spans="1:87" s="55" customFormat="1" ht="60">
      <c r="A402" s="392">
        <v>9</v>
      </c>
      <c r="B402" s="373"/>
      <c r="C402" s="9" t="s">
        <v>3885</v>
      </c>
      <c r="D402" s="12">
        <v>2023</v>
      </c>
      <c r="E402" s="12"/>
      <c r="F402" s="12"/>
      <c r="G402" s="393"/>
      <c r="H402" s="416" t="s">
        <v>2676</v>
      </c>
      <c r="I402" s="132" t="s">
        <v>3856</v>
      </c>
      <c r="J402" s="132" t="s">
        <v>3856</v>
      </c>
      <c r="K402" s="132" t="s">
        <v>3856</v>
      </c>
      <c r="L402" s="393"/>
      <c r="M402" s="393"/>
      <c r="N402" s="393"/>
      <c r="O402" s="393"/>
      <c r="P402" s="393"/>
      <c r="Q402" s="12"/>
      <c r="R402" s="12"/>
      <c r="S402" s="393"/>
      <c r="T402" s="393"/>
      <c r="U402" s="403"/>
      <c r="V402" s="393"/>
      <c r="W402" s="12"/>
      <c r="X402" s="12"/>
      <c r="Y402" s="393"/>
      <c r="Z402" s="393"/>
      <c r="AA402" s="393"/>
      <c r="AB402" s="393"/>
      <c r="AC402" s="393"/>
      <c r="AD402" s="393"/>
      <c r="AE402" s="393"/>
      <c r="AF402" s="398"/>
      <c r="AG402" s="393"/>
      <c r="AH402" s="404"/>
      <c r="AI402" s="404"/>
      <c r="AJ402" s="404"/>
      <c r="AK402" s="398"/>
      <c r="AL402" s="398"/>
      <c r="AM402" s="398"/>
      <c r="AN402" s="393"/>
      <c r="AO402" s="393"/>
      <c r="AP402" s="397"/>
      <c r="AQ402" s="398"/>
      <c r="AR402" s="404"/>
      <c r="AS402" s="397"/>
      <c r="AT402" s="398"/>
      <c r="AU402" s="404"/>
      <c r="AV402" s="393"/>
      <c r="AW402" s="393"/>
      <c r="AX402" s="393"/>
      <c r="AY402" s="393"/>
      <c r="AZ402" s="393"/>
      <c r="BA402" s="393"/>
      <c r="BB402" s="393"/>
      <c r="BC402" s="393"/>
      <c r="BD402" s="393"/>
      <c r="BE402" s="393"/>
      <c r="BF402" s="393"/>
      <c r="BG402" s="393"/>
      <c r="BH402" s="393"/>
      <c r="BI402" s="393"/>
      <c r="BJ402" s="393"/>
      <c r="BK402" s="393"/>
      <c r="BL402" s="451">
        <f t="shared" si="43"/>
        <v>0</v>
      </c>
      <c r="BM402" s="393"/>
      <c r="BN402" s="393"/>
      <c r="BO402" s="393"/>
      <c r="BP402" s="393"/>
      <c r="BQ402" s="393"/>
      <c r="BR402" s="393"/>
      <c r="BS402" s="393"/>
      <c r="BT402" s="393"/>
      <c r="BU402" s="12"/>
      <c r="BV402" s="397"/>
      <c r="BW402" s="393"/>
      <c r="BX402" s="393"/>
      <c r="BY402" s="393"/>
      <c r="BZ402" s="393"/>
      <c r="CA402" s="393"/>
      <c r="CB402" s="393"/>
      <c r="CC402" s="393"/>
      <c r="CD402" s="393"/>
      <c r="CE402" s="393"/>
      <c r="CF402" s="393"/>
      <c r="CG402" s="12"/>
      <c r="CH402" s="393"/>
      <c r="CI402" s="275"/>
    </row>
    <row r="403" spans="1:87" s="55" customFormat="1" ht="60">
      <c r="A403" s="392">
        <v>10</v>
      </c>
      <c r="B403" s="373"/>
      <c r="C403" s="9" t="s">
        <v>3886</v>
      </c>
      <c r="D403" s="12">
        <v>2023</v>
      </c>
      <c r="E403" s="12"/>
      <c r="F403" s="12"/>
      <c r="G403" s="393"/>
      <c r="H403" s="417"/>
      <c r="I403" s="132" t="s">
        <v>3856</v>
      </c>
      <c r="J403" s="132" t="s">
        <v>3856</v>
      </c>
      <c r="K403" s="132" t="s">
        <v>3856</v>
      </c>
      <c r="L403" s="393"/>
      <c r="M403" s="393"/>
      <c r="N403" s="393"/>
      <c r="O403" s="393"/>
      <c r="P403" s="393"/>
      <c r="Q403" s="12"/>
      <c r="R403" s="12"/>
      <c r="S403" s="393"/>
      <c r="T403" s="393"/>
      <c r="U403" s="403"/>
      <c r="V403" s="393"/>
      <c r="W403" s="12"/>
      <c r="X403" s="12"/>
      <c r="Y403" s="393"/>
      <c r="Z403" s="393"/>
      <c r="AA403" s="393"/>
      <c r="AB403" s="393"/>
      <c r="AC403" s="393"/>
      <c r="AD403" s="393"/>
      <c r="AE403" s="393"/>
      <c r="AF403" s="398"/>
      <c r="AG403" s="393"/>
      <c r="AH403" s="404"/>
      <c r="AI403" s="404"/>
      <c r="AJ403" s="404"/>
      <c r="AK403" s="398"/>
      <c r="AL403" s="398"/>
      <c r="AM403" s="398"/>
      <c r="AN403" s="393"/>
      <c r="AO403" s="393"/>
      <c r="AP403" s="397"/>
      <c r="AQ403" s="398"/>
      <c r="AR403" s="404"/>
      <c r="AS403" s="397"/>
      <c r="AT403" s="398"/>
      <c r="AU403" s="404"/>
      <c r="AV403" s="393"/>
      <c r="AW403" s="393"/>
      <c r="AX403" s="393"/>
      <c r="AY403" s="393"/>
      <c r="AZ403" s="393"/>
      <c r="BA403" s="393"/>
      <c r="BB403" s="393"/>
      <c r="BC403" s="393"/>
      <c r="BD403" s="393"/>
      <c r="BE403" s="393"/>
      <c r="BF403" s="393"/>
      <c r="BG403" s="393"/>
      <c r="BH403" s="393"/>
      <c r="BI403" s="393"/>
      <c r="BJ403" s="393"/>
      <c r="BK403" s="393"/>
      <c r="BL403" s="451">
        <f t="shared" si="43"/>
        <v>0</v>
      </c>
      <c r="BM403" s="393"/>
      <c r="BN403" s="393"/>
      <c r="BO403" s="393"/>
      <c r="BP403" s="393"/>
      <c r="BQ403" s="393"/>
      <c r="BR403" s="393"/>
      <c r="BS403" s="393"/>
      <c r="BT403" s="393"/>
      <c r="BU403" s="12"/>
      <c r="BV403" s="397"/>
      <c r="BW403" s="393"/>
      <c r="BX403" s="393"/>
      <c r="BY403" s="393"/>
      <c r="BZ403" s="393"/>
      <c r="CA403" s="393"/>
      <c r="CB403" s="393"/>
      <c r="CC403" s="393"/>
      <c r="CD403" s="393"/>
      <c r="CE403" s="393"/>
      <c r="CF403" s="393"/>
      <c r="CG403" s="12"/>
      <c r="CH403" s="393"/>
      <c r="CI403" s="275"/>
    </row>
    <row r="404" spans="1:87" s="55" customFormat="1" ht="60">
      <c r="A404" s="392">
        <v>11</v>
      </c>
      <c r="B404" s="373"/>
      <c r="C404" s="9" t="s">
        <v>3887</v>
      </c>
      <c r="D404" s="12">
        <v>2023</v>
      </c>
      <c r="E404" s="12"/>
      <c r="F404" s="12"/>
      <c r="G404" s="393"/>
      <c r="H404" s="417"/>
      <c r="I404" s="132" t="s">
        <v>3856</v>
      </c>
      <c r="J404" s="132" t="s">
        <v>3856</v>
      </c>
      <c r="K404" s="132" t="s">
        <v>3856</v>
      </c>
      <c r="L404" s="393"/>
      <c r="M404" s="393"/>
      <c r="N404" s="393"/>
      <c r="O404" s="393"/>
      <c r="P404" s="393"/>
      <c r="Q404" s="12"/>
      <c r="R404" s="12"/>
      <c r="S404" s="393"/>
      <c r="T404" s="393"/>
      <c r="U404" s="403"/>
      <c r="V404" s="393"/>
      <c r="W404" s="12"/>
      <c r="X404" s="12"/>
      <c r="Y404" s="393"/>
      <c r="Z404" s="393"/>
      <c r="AA404" s="393"/>
      <c r="AB404" s="393"/>
      <c r="AC404" s="393"/>
      <c r="AD404" s="393"/>
      <c r="AE404" s="393"/>
      <c r="AF404" s="398"/>
      <c r="AG404" s="393"/>
      <c r="AH404" s="404"/>
      <c r="AI404" s="404"/>
      <c r="AJ404" s="404"/>
      <c r="AK404" s="398"/>
      <c r="AL404" s="398"/>
      <c r="AM404" s="398"/>
      <c r="AN404" s="393"/>
      <c r="AO404" s="393"/>
      <c r="AP404" s="397"/>
      <c r="AQ404" s="398"/>
      <c r="AR404" s="404"/>
      <c r="AS404" s="397"/>
      <c r="AT404" s="398"/>
      <c r="AU404" s="404"/>
      <c r="AV404" s="393"/>
      <c r="AW404" s="393"/>
      <c r="AX404" s="393"/>
      <c r="AY404" s="393"/>
      <c r="AZ404" s="393"/>
      <c r="BA404" s="393"/>
      <c r="BB404" s="393"/>
      <c r="BC404" s="393"/>
      <c r="BD404" s="393"/>
      <c r="BE404" s="393"/>
      <c r="BF404" s="393"/>
      <c r="BG404" s="393"/>
      <c r="BH404" s="393"/>
      <c r="BI404" s="393"/>
      <c r="BJ404" s="393"/>
      <c r="BK404" s="393"/>
      <c r="BL404" s="451">
        <f t="shared" si="43"/>
        <v>0</v>
      </c>
      <c r="BM404" s="393"/>
      <c r="BN404" s="393"/>
      <c r="BO404" s="393"/>
      <c r="BP404" s="393"/>
      <c r="BQ404" s="393"/>
      <c r="BR404" s="393"/>
      <c r="BS404" s="393"/>
      <c r="BT404" s="393"/>
      <c r="BU404" s="12"/>
      <c r="BV404" s="397"/>
      <c r="BW404" s="393"/>
      <c r="BX404" s="393"/>
      <c r="BY404" s="393"/>
      <c r="BZ404" s="393"/>
      <c r="CA404" s="393"/>
      <c r="CB404" s="393"/>
      <c r="CC404" s="393"/>
      <c r="CD404" s="393"/>
      <c r="CE404" s="393"/>
      <c r="CF404" s="393"/>
      <c r="CG404" s="12"/>
      <c r="CH404" s="393"/>
      <c r="CI404" s="275"/>
    </row>
    <row r="405" spans="1:87" s="55" customFormat="1" ht="60">
      <c r="A405" s="392">
        <v>12</v>
      </c>
      <c r="B405" s="373"/>
      <c r="C405" s="9" t="s">
        <v>3888</v>
      </c>
      <c r="D405" s="12">
        <v>2023</v>
      </c>
      <c r="E405" s="12"/>
      <c r="F405" s="12"/>
      <c r="G405" s="393"/>
      <c r="H405" s="416" t="s">
        <v>3889</v>
      </c>
      <c r="I405" s="132" t="s">
        <v>3856</v>
      </c>
      <c r="J405" s="132" t="s">
        <v>3856</v>
      </c>
      <c r="K405" s="132" t="s">
        <v>3856</v>
      </c>
      <c r="L405" s="393"/>
      <c r="M405" s="393"/>
      <c r="N405" s="393"/>
      <c r="O405" s="393"/>
      <c r="P405" s="393"/>
      <c r="Q405" s="12"/>
      <c r="R405" s="12"/>
      <c r="S405" s="393"/>
      <c r="T405" s="393"/>
      <c r="U405" s="403"/>
      <c r="V405" s="393"/>
      <c r="W405" s="12"/>
      <c r="X405" s="12"/>
      <c r="Y405" s="393"/>
      <c r="Z405" s="393"/>
      <c r="AA405" s="393"/>
      <c r="AB405" s="393"/>
      <c r="AC405" s="393"/>
      <c r="AD405" s="393"/>
      <c r="AE405" s="393"/>
      <c r="AF405" s="398"/>
      <c r="AG405" s="393"/>
      <c r="AH405" s="404"/>
      <c r="AI405" s="404"/>
      <c r="AJ405" s="404"/>
      <c r="AK405" s="398"/>
      <c r="AL405" s="398"/>
      <c r="AM405" s="398"/>
      <c r="AN405" s="393"/>
      <c r="AO405" s="393"/>
      <c r="AP405" s="397"/>
      <c r="AQ405" s="398"/>
      <c r="AR405" s="404"/>
      <c r="AS405" s="397"/>
      <c r="AT405" s="398"/>
      <c r="AU405" s="404"/>
      <c r="AV405" s="393"/>
      <c r="AW405" s="393"/>
      <c r="AX405" s="393"/>
      <c r="AY405" s="393"/>
      <c r="AZ405" s="393"/>
      <c r="BA405" s="393"/>
      <c r="BB405" s="393"/>
      <c r="BC405" s="393"/>
      <c r="BD405" s="393"/>
      <c r="BE405" s="393"/>
      <c r="BF405" s="393"/>
      <c r="BG405" s="393"/>
      <c r="BH405" s="393"/>
      <c r="BI405" s="393"/>
      <c r="BJ405" s="393"/>
      <c r="BK405" s="393"/>
      <c r="BL405" s="451">
        <f t="shared" si="43"/>
        <v>0</v>
      </c>
      <c r="BM405" s="393"/>
      <c r="BN405" s="393"/>
      <c r="BO405" s="393"/>
      <c r="BP405" s="393"/>
      <c r="BQ405" s="393"/>
      <c r="BR405" s="393"/>
      <c r="BS405" s="393"/>
      <c r="BT405" s="393"/>
      <c r="BU405" s="12"/>
      <c r="BV405" s="397"/>
      <c r="BW405" s="393"/>
      <c r="BX405" s="393"/>
      <c r="BY405" s="393"/>
      <c r="BZ405" s="393"/>
      <c r="CA405" s="393"/>
      <c r="CB405" s="393"/>
      <c r="CC405" s="393"/>
      <c r="CD405" s="393"/>
      <c r="CE405" s="393"/>
      <c r="CF405" s="393"/>
      <c r="CG405" s="12"/>
      <c r="CH405" s="393"/>
      <c r="CI405" s="275"/>
    </row>
    <row r="406" spans="1:87" s="55" customFormat="1" ht="60">
      <c r="A406" s="392">
        <v>13</v>
      </c>
      <c r="B406" s="373"/>
      <c r="C406" s="9" t="s">
        <v>3890</v>
      </c>
      <c r="D406" s="12">
        <v>2023</v>
      </c>
      <c r="E406" s="12"/>
      <c r="F406" s="12"/>
      <c r="G406" s="393"/>
      <c r="H406" s="416" t="s">
        <v>3380</v>
      </c>
      <c r="I406" s="132" t="s">
        <v>3856</v>
      </c>
      <c r="J406" s="132" t="s">
        <v>3856</v>
      </c>
      <c r="K406" s="132" t="s">
        <v>3856</v>
      </c>
      <c r="L406" s="393"/>
      <c r="M406" s="393"/>
      <c r="N406" s="393"/>
      <c r="O406" s="393"/>
      <c r="P406" s="393"/>
      <c r="Q406" s="12"/>
      <c r="R406" s="12"/>
      <c r="S406" s="393"/>
      <c r="T406" s="393"/>
      <c r="U406" s="403"/>
      <c r="V406" s="393"/>
      <c r="W406" s="12"/>
      <c r="X406" s="12"/>
      <c r="Y406" s="393"/>
      <c r="Z406" s="393"/>
      <c r="AA406" s="393"/>
      <c r="AB406" s="393"/>
      <c r="AC406" s="393"/>
      <c r="AD406" s="393"/>
      <c r="AE406" s="393"/>
      <c r="AF406" s="398"/>
      <c r="AG406" s="393"/>
      <c r="AH406" s="404"/>
      <c r="AI406" s="404"/>
      <c r="AJ406" s="404"/>
      <c r="AK406" s="398"/>
      <c r="AL406" s="398"/>
      <c r="AM406" s="398"/>
      <c r="AN406" s="393"/>
      <c r="AO406" s="393"/>
      <c r="AP406" s="397"/>
      <c r="AQ406" s="398"/>
      <c r="AR406" s="404"/>
      <c r="AS406" s="397"/>
      <c r="AT406" s="398"/>
      <c r="AU406" s="404"/>
      <c r="AV406" s="393"/>
      <c r="AW406" s="393"/>
      <c r="AX406" s="393"/>
      <c r="AY406" s="393"/>
      <c r="AZ406" s="393"/>
      <c r="BA406" s="393"/>
      <c r="BB406" s="393"/>
      <c r="BC406" s="393"/>
      <c r="BD406" s="393"/>
      <c r="BE406" s="393"/>
      <c r="BF406" s="393"/>
      <c r="BG406" s="393"/>
      <c r="BH406" s="393"/>
      <c r="BI406" s="393"/>
      <c r="BJ406" s="393"/>
      <c r="BK406" s="393"/>
      <c r="BL406" s="451">
        <f t="shared" si="43"/>
        <v>0</v>
      </c>
      <c r="BM406" s="393"/>
      <c r="BN406" s="393"/>
      <c r="BO406" s="393"/>
      <c r="BP406" s="393"/>
      <c r="BQ406" s="393"/>
      <c r="BR406" s="393"/>
      <c r="BS406" s="393"/>
      <c r="BT406" s="393"/>
      <c r="BU406" s="12"/>
      <c r="BV406" s="397"/>
      <c r="BW406" s="393"/>
      <c r="BX406" s="393"/>
      <c r="BY406" s="393"/>
      <c r="BZ406" s="393"/>
      <c r="CA406" s="393"/>
      <c r="CB406" s="393"/>
      <c r="CC406" s="393"/>
      <c r="CD406" s="393"/>
      <c r="CE406" s="393"/>
      <c r="CF406" s="393"/>
      <c r="CG406" s="12"/>
      <c r="CH406" s="393"/>
      <c r="CI406" s="275"/>
    </row>
    <row r="407" spans="1:87" s="55" customFormat="1" ht="60">
      <c r="A407" s="392">
        <v>14</v>
      </c>
      <c r="B407" s="373"/>
      <c r="C407" s="9" t="s">
        <v>3891</v>
      </c>
      <c r="D407" s="12">
        <v>2023</v>
      </c>
      <c r="E407" s="12"/>
      <c r="F407" s="12"/>
      <c r="G407" s="393"/>
      <c r="H407" s="416" t="s">
        <v>3388</v>
      </c>
      <c r="I407" s="132" t="s">
        <v>3856</v>
      </c>
      <c r="J407" s="132" t="s">
        <v>3856</v>
      </c>
      <c r="K407" s="132" t="s">
        <v>3856</v>
      </c>
      <c r="L407" s="393"/>
      <c r="M407" s="393"/>
      <c r="N407" s="393"/>
      <c r="O407" s="393"/>
      <c r="P407" s="393"/>
      <c r="Q407" s="12"/>
      <c r="R407" s="12"/>
      <c r="S407" s="393"/>
      <c r="T407" s="393"/>
      <c r="U407" s="403"/>
      <c r="V407" s="393"/>
      <c r="W407" s="12"/>
      <c r="X407" s="12"/>
      <c r="Y407" s="393"/>
      <c r="Z407" s="393"/>
      <c r="AA407" s="393"/>
      <c r="AB407" s="393"/>
      <c r="AC407" s="393"/>
      <c r="AD407" s="393"/>
      <c r="AE407" s="393"/>
      <c r="AF407" s="398"/>
      <c r="AG407" s="393"/>
      <c r="AH407" s="404"/>
      <c r="AI407" s="404"/>
      <c r="AJ407" s="404"/>
      <c r="AK407" s="398"/>
      <c r="AL407" s="398"/>
      <c r="AM407" s="398"/>
      <c r="AN407" s="393"/>
      <c r="AO407" s="393"/>
      <c r="AP407" s="397"/>
      <c r="AQ407" s="398"/>
      <c r="AR407" s="404"/>
      <c r="AS407" s="397"/>
      <c r="AT407" s="398"/>
      <c r="AU407" s="404"/>
      <c r="AV407" s="393"/>
      <c r="AW407" s="393"/>
      <c r="AX407" s="393"/>
      <c r="AY407" s="393"/>
      <c r="AZ407" s="393"/>
      <c r="BA407" s="393"/>
      <c r="BB407" s="393"/>
      <c r="BC407" s="393"/>
      <c r="BD407" s="393"/>
      <c r="BE407" s="393"/>
      <c r="BF407" s="393"/>
      <c r="BG407" s="393"/>
      <c r="BH407" s="393"/>
      <c r="BI407" s="393"/>
      <c r="BJ407" s="393"/>
      <c r="BK407" s="393"/>
      <c r="BL407" s="451">
        <f t="shared" si="43"/>
        <v>0</v>
      </c>
      <c r="BM407" s="393"/>
      <c r="BN407" s="393"/>
      <c r="BO407" s="393"/>
      <c r="BP407" s="393"/>
      <c r="BQ407" s="393"/>
      <c r="BR407" s="393"/>
      <c r="BS407" s="393"/>
      <c r="BT407" s="393"/>
      <c r="BU407" s="12"/>
      <c r="BV407" s="397"/>
      <c r="BW407" s="393"/>
      <c r="BX407" s="393"/>
      <c r="BY407" s="393"/>
      <c r="BZ407" s="393"/>
      <c r="CA407" s="393"/>
      <c r="CB407" s="393"/>
      <c r="CC407" s="393"/>
      <c r="CD407" s="393"/>
      <c r="CE407" s="393"/>
      <c r="CF407" s="393"/>
      <c r="CG407" s="12"/>
      <c r="CH407" s="393"/>
      <c r="CI407" s="275"/>
    </row>
    <row r="408" spans="1:87" s="55" customFormat="1" ht="60">
      <c r="A408" s="392">
        <v>15</v>
      </c>
      <c r="B408" s="373"/>
      <c r="C408" s="9" t="s">
        <v>3892</v>
      </c>
      <c r="D408" s="12">
        <v>2023</v>
      </c>
      <c r="E408" s="12"/>
      <c r="F408" s="12"/>
      <c r="G408" s="393"/>
      <c r="H408" s="417"/>
      <c r="I408" s="132" t="s">
        <v>3856</v>
      </c>
      <c r="J408" s="132" t="s">
        <v>3856</v>
      </c>
      <c r="K408" s="132" t="s">
        <v>3856</v>
      </c>
      <c r="L408" s="393"/>
      <c r="M408" s="393"/>
      <c r="N408" s="393"/>
      <c r="O408" s="393"/>
      <c r="P408" s="393"/>
      <c r="Q408" s="12"/>
      <c r="R408" s="12"/>
      <c r="S408" s="393"/>
      <c r="T408" s="393"/>
      <c r="U408" s="403"/>
      <c r="V408" s="393"/>
      <c r="W408" s="12"/>
      <c r="X408" s="12"/>
      <c r="Y408" s="393"/>
      <c r="Z408" s="393"/>
      <c r="AA408" s="393"/>
      <c r="AB408" s="393"/>
      <c r="AC408" s="393"/>
      <c r="AD408" s="393"/>
      <c r="AE408" s="393"/>
      <c r="AF408" s="398"/>
      <c r="AG408" s="393"/>
      <c r="AH408" s="404"/>
      <c r="AI408" s="404"/>
      <c r="AJ408" s="404"/>
      <c r="AK408" s="398"/>
      <c r="AL408" s="398"/>
      <c r="AM408" s="398"/>
      <c r="AN408" s="393"/>
      <c r="AO408" s="393"/>
      <c r="AP408" s="397"/>
      <c r="AQ408" s="398"/>
      <c r="AR408" s="404"/>
      <c r="AS408" s="397"/>
      <c r="AT408" s="398"/>
      <c r="AU408" s="404"/>
      <c r="AV408" s="393"/>
      <c r="AW408" s="393"/>
      <c r="AX408" s="393"/>
      <c r="AY408" s="393"/>
      <c r="AZ408" s="393"/>
      <c r="BA408" s="393"/>
      <c r="BB408" s="393"/>
      <c r="BC408" s="393"/>
      <c r="BD408" s="393"/>
      <c r="BE408" s="393"/>
      <c r="BF408" s="393"/>
      <c r="BG408" s="393"/>
      <c r="BH408" s="393"/>
      <c r="BI408" s="393"/>
      <c r="BJ408" s="393"/>
      <c r="BK408" s="393"/>
      <c r="BL408" s="451">
        <f t="shared" si="43"/>
        <v>0</v>
      </c>
      <c r="BM408" s="393"/>
      <c r="BN408" s="393"/>
      <c r="BO408" s="393"/>
      <c r="BP408" s="393"/>
      <c r="BQ408" s="393"/>
      <c r="BR408" s="393"/>
      <c r="BS408" s="393"/>
      <c r="BT408" s="393"/>
      <c r="BU408" s="12"/>
      <c r="BV408" s="397"/>
      <c r="BW408" s="393"/>
      <c r="BX408" s="393"/>
      <c r="BY408" s="393"/>
      <c r="BZ408" s="393"/>
      <c r="CA408" s="393"/>
      <c r="CB408" s="393"/>
      <c r="CC408" s="393"/>
      <c r="CD408" s="393"/>
      <c r="CE408" s="393"/>
      <c r="CF408" s="393"/>
      <c r="CG408" s="12"/>
      <c r="CH408" s="393"/>
      <c r="CI408" s="275"/>
    </row>
    <row r="409" spans="1:87" s="55" customFormat="1" ht="60">
      <c r="A409" s="392">
        <v>16</v>
      </c>
      <c r="B409" s="373"/>
      <c r="C409" s="9" t="s">
        <v>3893</v>
      </c>
      <c r="D409" s="12">
        <v>2023</v>
      </c>
      <c r="E409" s="12"/>
      <c r="F409" s="12"/>
      <c r="G409" s="393"/>
      <c r="H409" s="416" t="s">
        <v>3339</v>
      </c>
      <c r="I409" s="132" t="s">
        <v>3856</v>
      </c>
      <c r="J409" s="132" t="s">
        <v>3856</v>
      </c>
      <c r="K409" s="132" t="s">
        <v>3856</v>
      </c>
      <c r="L409" s="393"/>
      <c r="M409" s="393"/>
      <c r="N409" s="393"/>
      <c r="O409" s="393"/>
      <c r="P409" s="393"/>
      <c r="Q409" s="12"/>
      <c r="R409" s="12"/>
      <c r="S409" s="393"/>
      <c r="T409" s="393"/>
      <c r="U409" s="403"/>
      <c r="V409" s="393"/>
      <c r="W409" s="12"/>
      <c r="X409" s="12"/>
      <c r="Y409" s="393"/>
      <c r="Z409" s="393"/>
      <c r="AA409" s="393"/>
      <c r="AB409" s="393"/>
      <c r="AC409" s="393"/>
      <c r="AD409" s="393"/>
      <c r="AE409" s="393"/>
      <c r="AF409" s="398"/>
      <c r="AG409" s="393"/>
      <c r="AH409" s="404"/>
      <c r="AI409" s="404"/>
      <c r="AJ409" s="404"/>
      <c r="AK409" s="398"/>
      <c r="AL409" s="398"/>
      <c r="AM409" s="398"/>
      <c r="AN409" s="393"/>
      <c r="AO409" s="393"/>
      <c r="AP409" s="397"/>
      <c r="AQ409" s="398"/>
      <c r="AR409" s="404"/>
      <c r="AS409" s="397"/>
      <c r="AT409" s="398"/>
      <c r="AU409" s="404"/>
      <c r="AV409" s="393"/>
      <c r="AW409" s="393"/>
      <c r="AX409" s="393"/>
      <c r="AY409" s="393"/>
      <c r="AZ409" s="393"/>
      <c r="BA409" s="393"/>
      <c r="BB409" s="393"/>
      <c r="BC409" s="393"/>
      <c r="BD409" s="393"/>
      <c r="BE409" s="393"/>
      <c r="BF409" s="393"/>
      <c r="BG409" s="393"/>
      <c r="BH409" s="393"/>
      <c r="BI409" s="393"/>
      <c r="BJ409" s="393"/>
      <c r="BK409" s="393"/>
      <c r="BL409" s="451">
        <f t="shared" si="43"/>
        <v>0</v>
      </c>
      <c r="BM409" s="393"/>
      <c r="BN409" s="393"/>
      <c r="BO409" s="393"/>
      <c r="BP409" s="393"/>
      <c r="BQ409" s="393"/>
      <c r="BR409" s="393"/>
      <c r="BS409" s="393"/>
      <c r="BT409" s="393"/>
      <c r="BU409" s="12"/>
      <c r="BV409" s="397"/>
      <c r="BW409" s="393"/>
      <c r="BX409" s="393"/>
      <c r="BY409" s="393"/>
      <c r="BZ409" s="393"/>
      <c r="CA409" s="393"/>
      <c r="CB409" s="393"/>
      <c r="CC409" s="393"/>
      <c r="CD409" s="393"/>
      <c r="CE409" s="393"/>
      <c r="CF409" s="393"/>
      <c r="CG409" s="12"/>
      <c r="CH409" s="393"/>
      <c r="CI409" s="275"/>
    </row>
    <row r="410" spans="1:87" s="55" customFormat="1" ht="60">
      <c r="A410" s="392">
        <v>17</v>
      </c>
      <c r="B410" s="373"/>
      <c r="C410" s="9" t="s">
        <v>3894</v>
      </c>
      <c r="D410" s="12">
        <v>2023</v>
      </c>
      <c r="E410" s="12"/>
      <c r="F410" s="12"/>
      <c r="G410" s="393"/>
      <c r="H410" s="417"/>
      <c r="I410" s="132" t="s">
        <v>3856</v>
      </c>
      <c r="J410" s="132" t="s">
        <v>3856</v>
      </c>
      <c r="K410" s="132" t="s">
        <v>3856</v>
      </c>
      <c r="L410" s="393"/>
      <c r="M410" s="393"/>
      <c r="N410" s="393"/>
      <c r="O410" s="393"/>
      <c r="P410" s="393"/>
      <c r="Q410" s="12"/>
      <c r="R410" s="12"/>
      <c r="S410" s="393"/>
      <c r="T410" s="393"/>
      <c r="U410" s="403"/>
      <c r="V410" s="393"/>
      <c r="W410" s="12"/>
      <c r="X410" s="12"/>
      <c r="Y410" s="393"/>
      <c r="Z410" s="393"/>
      <c r="AA410" s="393"/>
      <c r="AB410" s="393"/>
      <c r="AC410" s="393"/>
      <c r="AD410" s="393"/>
      <c r="AE410" s="393"/>
      <c r="AF410" s="398"/>
      <c r="AG410" s="393"/>
      <c r="AH410" s="404"/>
      <c r="AI410" s="404"/>
      <c r="AJ410" s="404"/>
      <c r="AK410" s="398"/>
      <c r="AL410" s="398"/>
      <c r="AM410" s="398"/>
      <c r="AN410" s="393"/>
      <c r="AO410" s="393"/>
      <c r="AP410" s="397"/>
      <c r="AQ410" s="398"/>
      <c r="AR410" s="404"/>
      <c r="AS410" s="397"/>
      <c r="AT410" s="398"/>
      <c r="AU410" s="404"/>
      <c r="AV410" s="393"/>
      <c r="AW410" s="393"/>
      <c r="AX410" s="393"/>
      <c r="AY410" s="393"/>
      <c r="AZ410" s="393"/>
      <c r="BA410" s="393"/>
      <c r="BB410" s="393"/>
      <c r="BC410" s="393"/>
      <c r="BD410" s="393"/>
      <c r="BE410" s="393"/>
      <c r="BF410" s="393"/>
      <c r="BG410" s="393"/>
      <c r="BH410" s="393"/>
      <c r="BI410" s="393"/>
      <c r="BJ410" s="393"/>
      <c r="BK410" s="393"/>
      <c r="BL410" s="451">
        <f t="shared" si="43"/>
        <v>0</v>
      </c>
      <c r="BM410" s="393"/>
      <c r="BN410" s="393"/>
      <c r="BO410" s="393"/>
      <c r="BP410" s="393"/>
      <c r="BQ410" s="393"/>
      <c r="BR410" s="393"/>
      <c r="BS410" s="393"/>
      <c r="BT410" s="393"/>
      <c r="BU410" s="12"/>
      <c r="BV410" s="397"/>
      <c r="BW410" s="393"/>
      <c r="BX410" s="393"/>
      <c r="BY410" s="393"/>
      <c r="BZ410" s="393"/>
      <c r="CA410" s="393"/>
      <c r="CB410" s="393"/>
      <c r="CC410" s="393"/>
      <c r="CD410" s="393"/>
      <c r="CE410" s="393"/>
      <c r="CF410" s="393"/>
      <c r="CG410" s="12"/>
      <c r="CH410" s="393"/>
      <c r="CI410" s="275"/>
    </row>
    <row r="411" spans="1:87" s="462" customFormat="1" ht="15" customHeight="1">
      <c r="A411" s="460" t="s">
        <v>3895</v>
      </c>
      <c r="B411" s="461"/>
      <c r="C411" s="461"/>
      <c r="D411" s="461"/>
      <c r="E411" s="461"/>
      <c r="F411" s="461"/>
      <c r="G411" s="461"/>
      <c r="H411" s="461"/>
      <c r="I411" s="461"/>
      <c r="J411" s="461"/>
      <c r="K411" s="461"/>
      <c r="L411" s="461"/>
      <c r="M411" s="461"/>
      <c r="N411" s="461"/>
      <c r="O411" s="461"/>
      <c r="P411" s="461"/>
      <c r="Q411" s="461"/>
      <c r="R411" s="461"/>
      <c r="S411" s="461"/>
      <c r="T411" s="461"/>
      <c r="U411" s="461"/>
      <c r="V411" s="461"/>
      <c r="W411" s="461"/>
      <c r="X411" s="461"/>
      <c r="Y411" s="461"/>
      <c r="Z411" s="461"/>
      <c r="AA411" s="461"/>
      <c r="AB411" s="461"/>
      <c r="AC411" s="461"/>
      <c r="AD411" s="461"/>
      <c r="AE411" s="461"/>
      <c r="AF411" s="461"/>
      <c r="AG411" s="461"/>
      <c r="AH411" s="461"/>
      <c r="AI411" s="461"/>
      <c r="AJ411" s="461"/>
      <c r="AK411" s="461"/>
      <c r="AL411" s="461"/>
      <c r="AM411" s="461"/>
      <c r="AN411" s="461"/>
      <c r="AO411" s="461"/>
      <c r="AP411" s="461"/>
      <c r="AQ411" s="461"/>
      <c r="AR411" s="461"/>
      <c r="AS411" s="461"/>
      <c r="AT411" s="461"/>
      <c r="AU411" s="461"/>
      <c r="AV411" s="461"/>
      <c r="AW411" s="461"/>
      <c r="AX411" s="461"/>
      <c r="AY411" s="461"/>
      <c r="AZ411" s="461"/>
      <c r="BA411" s="461"/>
      <c r="BB411" s="461"/>
      <c r="BC411" s="461"/>
      <c r="BD411" s="461"/>
      <c r="BE411" s="461"/>
      <c r="BF411" s="461"/>
      <c r="BG411" s="461"/>
      <c r="BH411" s="461"/>
      <c r="BI411" s="461"/>
      <c r="BJ411" s="461"/>
      <c r="BK411" s="461"/>
      <c r="BL411" s="461"/>
      <c r="BM411" s="461"/>
      <c r="BN411" s="461"/>
      <c r="BO411" s="461"/>
      <c r="BP411" s="461"/>
      <c r="BQ411" s="461"/>
      <c r="BR411" s="461"/>
      <c r="BS411" s="461"/>
      <c r="BT411" s="461"/>
      <c r="BU411" s="461"/>
      <c r="BV411" s="461"/>
      <c r="BW411" s="461"/>
      <c r="BX411" s="461"/>
      <c r="BY411" s="461"/>
      <c r="BZ411" s="461"/>
      <c r="CA411" s="461"/>
      <c r="CB411" s="461"/>
      <c r="CC411" s="461"/>
      <c r="CD411" s="461"/>
      <c r="CE411" s="461"/>
      <c r="CF411" s="461"/>
      <c r="CG411" s="461"/>
      <c r="CH411" s="461"/>
      <c r="CI411" s="461"/>
    </row>
    <row r="412" spans="1:87" s="55" customFormat="1" ht="24">
      <c r="A412" s="392"/>
      <c r="B412" s="373"/>
      <c r="C412" s="9" t="s">
        <v>3896</v>
      </c>
      <c r="D412" s="12"/>
      <c r="E412" s="12"/>
      <c r="F412" s="12"/>
      <c r="G412" s="393"/>
      <c r="H412" s="421" t="s">
        <v>1504</v>
      </c>
      <c r="I412" s="132" t="s">
        <v>3895</v>
      </c>
      <c r="J412" s="132" t="s">
        <v>3895</v>
      </c>
      <c r="K412" s="132" t="s">
        <v>3895</v>
      </c>
      <c r="L412" s="393"/>
      <c r="M412" s="419" t="s">
        <v>3897</v>
      </c>
      <c r="N412" s="393"/>
      <c r="O412" s="393"/>
      <c r="P412" s="393"/>
      <c r="Q412" s="12"/>
      <c r="R412" s="12"/>
      <c r="S412" s="393"/>
      <c r="T412" s="393"/>
      <c r="U412" s="403"/>
      <c r="V412" s="393"/>
      <c r="W412" s="12"/>
      <c r="X412" s="12"/>
      <c r="Y412" s="393"/>
      <c r="Z412" s="393"/>
      <c r="AA412" s="393"/>
      <c r="AB412" s="393"/>
      <c r="AC412" s="393"/>
      <c r="AD412" s="393"/>
      <c r="AE412" s="393"/>
      <c r="AF412" s="398"/>
      <c r="AG412" s="393"/>
      <c r="AH412" s="404"/>
      <c r="AI412" s="404"/>
      <c r="AJ412" s="404"/>
      <c r="AK412" s="398"/>
      <c r="AL412" s="398"/>
      <c r="AM412" s="398"/>
      <c r="AN412" s="393"/>
      <c r="AO412" s="393"/>
      <c r="AP412" s="397"/>
      <c r="AQ412" s="398"/>
      <c r="AR412" s="404"/>
      <c r="AS412" s="397"/>
      <c r="AT412" s="398"/>
      <c r="AU412" s="404"/>
      <c r="AV412" s="393"/>
      <c r="AW412" s="393"/>
      <c r="AX412" s="393"/>
      <c r="AY412" s="393"/>
      <c r="AZ412" s="393"/>
      <c r="BA412" s="393"/>
      <c r="BB412" s="393"/>
      <c r="BC412" s="393"/>
      <c r="BD412" s="393"/>
      <c r="BE412" s="393"/>
      <c r="BF412" s="393"/>
      <c r="BG412" s="393"/>
      <c r="BH412" s="393"/>
      <c r="BI412" s="393"/>
      <c r="BJ412" s="393"/>
      <c r="BK412" s="393"/>
      <c r="BL412" s="451">
        <f t="shared" si="43"/>
        <v>0</v>
      </c>
      <c r="BM412" s="393"/>
      <c r="BN412" s="393"/>
      <c r="BO412" s="393"/>
      <c r="BP412" s="393"/>
      <c r="BQ412" s="393"/>
      <c r="BR412" s="393"/>
      <c r="BS412" s="393"/>
      <c r="BT412" s="393"/>
      <c r="BU412" s="12" t="s">
        <v>3875</v>
      </c>
      <c r="BV412" s="397">
        <v>20246520004413</v>
      </c>
      <c r="BW412" s="393"/>
      <c r="BX412" s="393"/>
      <c r="BY412" s="393"/>
      <c r="BZ412" s="393"/>
      <c r="CA412" s="393"/>
      <c r="CB412" s="393"/>
      <c r="CC412" s="393"/>
      <c r="CD412" s="393"/>
      <c r="CE412" s="393"/>
      <c r="CF412" s="393"/>
      <c r="CG412" s="12"/>
      <c r="CH412" s="393"/>
      <c r="CI412" s="275"/>
    </row>
    <row r="413" spans="1:87" s="55" customFormat="1" ht="24">
      <c r="A413" s="392"/>
      <c r="B413" s="373"/>
      <c r="C413" s="9" t="s">
        <v>3898</v>
      </c>
      <c r="D413" s="12"/>
      <c r="E413" s="12"/>
      <c r="F413" s="12"/>
      <c r="G413" s="393"/>
      <c r="H413" s="421" t="s">
        <v>1568</v>
      </c>
      <c r="I413" s="132" t="s">
        <v>3895</v>
      </c>
      <c r="J413" s="132" t="s">
        <v>3895</v>
      </c>
      <c r="K413" s="132" t="s">
        <v>3895</v>
      </c>
      <c r="L413" s="393"/>
      <c r="M413" s="419" t="s">
        <v>1570</v>
      </c>
      <c r="N413" s="393"/>
      <c r="O413" s="393"/>
      <c r="P413" s="393"/>
      <c r="Q413" s="12"/>
      <c r="R413" s="12"/>
      <c r="S413" s="393"/>
      <c r="T413" s="393"/>
      <c r="U413" s="403"/>
      <c r="V413" s="393"/>
      <c r="W413" s="12"/>
      <c r="X413" s="12"/>
      <c r="Y413" s="393"/>
      <c r="Z413" s="393"/>
      <c r="AA413" s="393"/>
      <c r="AB413" s="393"/>
      <c r="AC413" s="393"/>
      <c r="AD413" s="393"/>
      <c r="AE413" s="393"/>
      <c r="AF413" s="398"/>
      <c r="AG413" s="393"/>
      <c r="AH413" s="404"/>
      <c r="AI413" s="404"/>
      <c r="AJ413" s="404"/>
      <c r="AK413" s="398"/>
      <c r="AL413" s="398"/>
      <c r="AM413" s="398"/>
      <c r="AN413" s="393"/>
      <c r="AO413" s="393"/>
      <c r="AP413" s="397"/>
      <c r="AQ413" s="398"/>
      <c r="AR413" s="404"/>
      <c r="AS413" s="397"/>
      <c r="AT413" s="398"/>
      <c r="AU413" s="404"/>
      <c r="AV413" s="393"/>
      <c r="AW413" s="393"/>
      <c r="AX413" s="393"/>
      <c r="AY413" s="393"/>
      <c r="AZ413" s="393"/>
      <c r="BA413" s="393"/>
      <c r="BB413" s="393"/>
      <c r="BC413" s="393"/>
      <c r="BD413" s="393"/>
      <c r="BE413" s="393"/>
      <c r="BF413" s="393"/>
      <c r="BG413" s="393"/>
      <c r="BH413" s="393"/>
      <c r="BI413" s="393"/>
      <c r="BJ413" s="393"/>
      <c r="BK413" s="393"/>
      <c r="BL413" s="451">
        <f t="shared" si="43"/>
        <v>0</v>
      </c>
      <c r="BM413" s="393"/>
      <c r="BN413" s="393"/>
      <c r="BO413" s="393"/>
      <c r="BP413" s="393"/>
      <c r="BQ413" s="393"/>
      <c r="BR413" s="393"/>
      <c r="BS413" s="393"/>
      <c r="BT413" s="393"/>
      <c r="BU413" s="12" t="s">
        <v>3875</v>
      </c>
      <c r="BV413" s="397">
        <v>20246520004413</v>
      </c>
      <c r="BW413" s="393"/>
      <c r="BX413" s="393"/>
      <c r="BY413" s="393"/>
      <c r="BZ413" s="393"/>
      <c r="CA413" s="393"/>
      <c r="CB413" s="393"/>
      <c r="CC413" s="393"/>
      <c r="CD413" s="393"/>
      <c r="CE413" s="393"/>
      <c r="CF413" s="393"/>
      <c r="CG413" s="12"/>
      <c r="CH413" s="393"/>
      <c r="CI413" s="275"/>
    </row>
    <row r="414" spans="1:87" s="55" customFormat="1" ht="24">
      <c r="A414" s="392"/>
      <c r="B414" s="373"/>
      <c r="C414" s="9" t="s">
        <v>3899</v>
      </c>
      <c r="D414" s="12"/>
      <c r="E414" s="12"/>
      <c r="F414" s="12"/>
      <c r="G414" s="393"/>
      <c r="H414" s="421" t="s">
        <v>3900</v>
      </c>
      <c r="I414" s="132" t="s">
        <v>3895</v>
      </c>
      <c r="J414" s="132" t="s">
        <v>3895</v>
      </c>
      <c r="K414" s="132" t="s">
        <v>3895</v>
      </c>
      <c r="L414" s="393"/>
      <c r="M414" s="420" t="s">
        <v>3901</v>
      </c>
      <c r="N414" s="393"/>
      <c r="O414" s="393"/>
      <c r="P414" s="393"/>
      <c r="Q414" s="12"/>
      <c r="R414" s="12"/>
      <c r="S414" s="393"/>
      <c r="T414" s="393"/>
      <c r="U414" s="403"/>
      <c r="V414" s="393"/>
      <c r="W414" s="12"/>
      <c r="X414" s="12"/>
      <c r="Y414" s="393"/>
      <c r="Z414" s="393"/>
      <c r="AA414" s="393"/>
      <c r="AB414" s="393"/>
      <c r="AC414" s="393"/>
      <c r="AD414" s="393"/>
      <c r="AE414" s="393"/>
      <c r="AF414" s="398"/>
      <c r="AG414" s="393"/>
      <c r="AH414" s="404"/>
      <c r="AI414" s="404"/>
      <c r="AJ414" s="404"/>
      <c r="AK414" s="398"/>
      <c r="AL414" s="398"/>
      <c r="AM414" s="398"/>
      <c r="AN414" s="393"/>
      <c r="AO414" s="393"/>
      <c r="AP414" s="397"/>
      <c r="AQ414" s="398"/>
      <c r="AR414" s="404"/>
      <c r="AS414" s="397"/>
      <c r="AT414" s="398"/>
      <c r="AU414" s="404"/>
      <c r="AV414" s="393"/>
      <c r="AW414" s="393"/>
      <c r="AX414" s="393"/>
      <c r="AY414" s="393"/>
      <c r="AZ414" s="393"/>
      <c r="BA414" s="393"/>
      <c r="BB414" s="393"/>
      <c r="BC414" s="393"/>
      <c r="BD414" s="393"/>
      <c r="BE414" s="393"/>
      <c r="BF414" s="393"/>
      <c r="BG414" s="393"/>
      <c r="BH414" s="393"/>
      <c r="BI414" s="393"/>
      <c r="BJ414" s="393"/>
      <c r="BK414" s="393"/>
      <c r="BL414" s="451">
        <f t="shared" si="43"/>
        <v>0</v>
      </c>
      <c r="BM414" s="393"/>
      <c r="BN414" s="393"/>
      <c r="BO414" s="393"/>
      <c r="BP414" s="393"/>
      <c r="BQ414" s="393"/>
      <c r="BR414" s="393"/>
      <c r="BS414" s="393"/>
      <c r="BT414" s="393"/>
      <c r="BU414" s="12"/>
      <c r="BV414" s="397"/>
      <c r="BW414" s="393"/>
      <c r="BX414" s="393"/>
      <c r="BY414" s="393"/>
      <c r="BZ414" s="393"/>
      <c r="CA414" s="393"/>
      <c r="CB414" s="393"/>
      <c r="CC414" s="393"/>
      <c r="CD414" s="393"/>
      <c r="CE414" s="393"/>
      <c r="CF414" s="393"/>
      <c r="CG414" s="12"/>
      <c r="CH414" s="393"/>
      <c r="CI414" s="275"/>
    </row>
    <row r="415" spans="1:87" s="55" customFormat="1" ht="24">
      <c r="A415" s="392"/>
      <c r="B415" s="373"/>
      <c r="C415" s="9" t="s">
        <v>3902</v>
      </c>
      <c r="D415" s="12"/>
      <c r="E415" s="12"/>
      <c r="F415" s="12"/>
      <c r="G415" s="393"/>
      <c r="H415" s="421" t="s">
        <v>3903</v>
      </c>
      <c r="I415" s="132" t="s">
        <v>3895</v>
      </c>
      <c r="J415" s="132" t="s">
        <v>3895</v>
      </c>
      <c r="K415" s="132" t="s">
        <v>3895</v>
      </c>
      <c r="L415" s="393"/>
      <c r="M415" s="275" t="s">
        <v>20</v>
      </c>
      <c r="N415" s="393"/>
      <c r="O415" s="393"/>
      <c r="P415" s="393"/>
      <c r="Q415" s="12"/>
      <c r="R415" s="12"/>
      <c r="S415" s="393"/>
      <c r="T415" s="393"/>
      <c r="U415" s="403"/>
      <c r="V415" s="393"/>
      <c r="W415" s="12"/>
      <c r="X415" s="12"/>
      <c r="Y415" s="393"/>
      <c r="Z415" s="393"/>
      <c r="AA415" s="393"/>
      <c r="AB415" s="393"/>
      <c r="AC415" s="393"/>
      <c r="AD415" s="393"/>
      <c r="AE415" s="393"/>
      <c r="AF415" s="398"/>
      <c r="AG415" s="393"/>
      <c r="AH415" s="404"/>
      <c r="AI415" s="404"/>
      <c r="AJ415" s="404"/>
      <c r="AK415" s="398"/>
      <c r="AL415" s="398"/>
      <c r="AM415" s="398"/>
      <c r="AN415" s="393"/>
      <c r="AO415" s="393"/>
      <c r="AP415" s="397"/>
      <c r="AQ415" s="398"/>
      <c r="AR415" s="404"/>
      <c r="AS415" s="397"/>
      <c r="AT415" s="398"/>
      <c r="AU415" s="404"/>
      <c r="AV415" s="393"/>
      <c r="AW415" s="393"/>
      <c r="AX415" s="393"/>
      <c r="AY415" s="393"/>
      <c r="AZ415" s="393"/>
      <c r="BA415" s="393"/>
      <c r="BB415" s="393"/>
      <c r="BC415" s="393"/>
      <c r="BD415" s="393"/>
      <c r="BE415" s="393"/>
      <c r="BF415" s="393"/>
      <c r="BG415" s="393"/>
      <c r="BH415" s="393"/>
      <c r="BI415" s="393"/>
      <c r="BJ415" s="393"/>
      <c r="BK415" s="393"/>
      <c r="BL415" s="451">
        <f t="shared" si="43"/>
        <v>0</v>
      </c>
      <c r="BM415" s="393"/>
      <c r="BN415" s="393"/>
      <c r="BO415" s="393"/>
      <c r="BP415" s="393"/>
      <c r="BQ415" s="393"/>
      <c r="BR415" s="393"/>
      <c r="BS415" s="393"/>
      <c r="BT415" s="393"/>
      <c r="BU415" s="12"/>
      <c r="BV415" s="397"/>
      <c r="BW415" s="393"/>
      <c r="BX415" s="393"/>
      <c r="BY415" s="393"/>
      <c r="BZ415" s="393"/>
      <c r="CA415" s="393"/>
      <c r="CB415" s="393"/>
      <c r="CC415" s="393"/>
      <c r="CD415" s="393"/>
      <c r="CE415" s="393"/>
      <c r="CF415" s="393"/>
      <c r="CG415" s="12"/>
      <c r="CH415" s="393"/>
      <c r="CI415" s="275"/>
    </row>
    <row r="416" spans="1:87" s="55" customFormat="1" ht="24">
      <c r="A416" s="392"/>
      <c r="B416" s="373"/>
      <c r="C416" s="9" t="s">
        <v>3904</v>
      </c>
      <c r="D416" s="12"/>
      <c r="E416" s="12"/>
      <c r="F416" s="12"/>
      <c r="G416" s="393"/>
      <c r="H416" s="421" t="s">
        <v>3905</v>
      </c>
      <c r="I416" s="132" t="s">
        <v>3895</v>
      </c>
      <c r="J416" s="132" t="s">
        <v>3895</v>
      </c>
      <c r="K416" s="132" t="s">
        <v>3895</v>
      </c>
      <c r="L416" s="393"/>
      <c r="M416" s="275" t="s">
        <v>1745</v>
      </c>
      <c r="N416" s="393"/>
      <c r="O416" s="393"/>
      <c r="P416" s="393"/>
      <c r="Q416" s="12"/>
      <c r="R416" s="12"/>
      <c r="S416" s="393"/>
      <c r="T416" s="393"/>
      <c r="U416" s="403"/>
      <c r="V416" s="393"/>
      <c r="W416" s="12"/>
      <c r="X416" s="12"/>
      <c r="Y416" s="393"/>
      <c r="Z416" s="393"/>
      <c r="AA416" s="393"/>
      <c r="AB416" s="393"/>
      <c r="AC416" s="393"/>
      <c r="AD416" s="393"/>
      <c r="AE416" s="393"/>
      <c r="AF416" s="398"/>
      <c r="AG416" s="393"/>
      <c r="AH416" s="404"/>
      <c r="AI416" s="404"/>
      <c r="AJ416" s="404"/>
      <c r="AK416" s="398"/>
      <c r="AL416" s="398"/>
      <c r="AM416" s="398"/>
      <c r="AN416" s="393"/>
      <c r="AO416" s="393"/>
      <c r="AP416" s="397"/>
      <c r="AQ416" s="398"/>
      <c r="AR416" s="404"/>
      <c r="AS416" s="397"/>
      <c r="AT416" s="398"/>
      <c r="AU416" s="404"/>
      <c r="AV416" s="393"/>
      <c r="AW416" s="393"/>
      <c r="AX416" s="393"/>
      <c r="AY416" s="393"/>
      <c r="AZ416" s="393"/>
      <c r="BA416" s="393"/>
      <c r="BB416" s="393"/>
      <c r="BC416" s="393"/>
      <c r="BD416" s="393"/>
      <c r="BE416" s="393"/>
      <c r="BF416" s="393"/>
      <c r="BG416" s="393"/>
      <c r="BH416" s="393"/>
      <c r="BI416" s="393"/>
      <c r="BJ416" s="393"/>
      <c r="BK416" s="393"/>
      <c r="BL416" s="451">
        <f t="shared" si="43"/>
        <v>0</v>
      </c>
      <c r="BM416" s="393"/>
      <c r="BN416" s="393"/>
      <c r="BO416" s="393"/>
      <c r="BP416" s="393"/>
      <c r="BQ416" s="393"/>
      <c r="BR416" s="393"/>
      <c r="BS416" s="393"/>
      <c r="BT416" s="393"/>
      <c r="BU416" s="12"/>
      <c r="BV416" s="397"/>
      <c r="BW416" s="393"/>
      <c r="BX416" s="393"/>
      <c r="BY416" s="393"/>
      <c r="BZ416" s="393"/>
      <c r="CA416" s="393"/>
      <c r="CB416" s="393"/>
      <c r="CC416" s="393"/>
      <c r="CD416" s="393"/>
      <c r="CE416" s="393"/>
      <c r="CF416" s="393"/>
      <c r="CG416" s="12"/>
      <c r="CH416" s="393"/>
      <c r="CI416" s="275"/>
    </row>
    <row r="417" spans="1:87" s="55" customFormat="1" ht="24">
      <c r="A417" s="392"/>
      <c r="B417" s="373"/>
      <c r="C417" s="9" t="s">
        <v>3906</v>
      </c>
      <c r="D417" s="12"/>
      <c r="E417" s="12"/>
      <c r="F417" s="12"/>
      <c r="G417" s="393"/>
      <c r="H417" s="421" t="s">
        <v>3907</v>
      </c>
      <c r="I417" s="132" t="s">
        <v>3895</v>
      </c>
      <c r="J417" s="132" t="s">
        <v>3895</v>
      </c>
      <c r="K417" s="132" t="s">
        <v>3895</v>
      </c>
      <c r="L417" s="393"/>
      <c r="M417" s="275" t="s">
        <v>29</v>
      </c>
      <c r="N417" s="393"/>
      <c r="O417" s="393"/>
      <c r="P417" s="393"/>
      <c r="Q417" s="12"/>
      <c r="R417" s="12"/>
      <c r="S417" s="393"/>
      <c r="T417" s="393"/>
      <c r="U417" s="403"/>
      <c r="V417" s="393"/>
      <c r="W417" s="12"/>
      <c r="X417" s="12"/>
      <c r="Y417" s="393"/>
      <c r="Z417" s="393"/>
      <c r="AA417" s="393"/>
      <c r="AB417" s="393"/>
      <c r="AC417" s="393"/>
      <c r="AD417" s="393"/>
      <c r="AE417" s="393"/>
      <c r="AF417" s="398"/>
      <c r="AG417" s="393"/>
      <c r="AH417" s="404"/>
      <c r="AI417" s="404"/>
      <c r="AJ417" s="404"/>
      <c r="AK417" s="398"/>
      <c r="AL417" s="398"/>
      <c r="AM417" s="398"/>
      <c r="AN417" s="393"/>
      <c r="AO417" s="393"/>
      <c r="AP417" s="397"/>
      <c r="AQ417" s="398"/>
      <c r="AR417" s="404"/>
      <c r="AS417" s="397"/>
      <c r="AT417" s="398"/>
      <c r="AU417" s="404"/>
      <c r="AV417" s="393"/>
      <c r="AW417" s="393"/>
      <c r="AX417" s="393"/>
      <c r="AY417" s="393"/>
      <c r="AZ417" s="393"/>
      <c r="BA417" s="393"/>
      <c r="BB417" s="393"/>
      <c r="BC417" s="393"/>
      <c r="BD417" s="393"/>
      <c r="BE417" s="393"/>
      <c r="BF417" s="393"/>
      <c r="BG417" s="393"/>
      <c r="BH417" s="393"/>
      <c r="BI417" s="393"/>
      <c r="BJ417" s="393"/>
      <c r="BK417" s="393"/>
      <c r="BL417" s="451">
        <f t="shared" si="43"/>
        <v>0</v>
      </c>
      <c r="BM417" s="393"/>
      <c r="BN417" s="393"/>
      <c r="BO417" s="393"/>
      <c r="BP417" s="393"/>
      <c r="BQ417" s="393"/>
      <c r="BR417" s="393"/>
      <c r="BS417" s="393"/>
      <c r="BT417" s="393"/>
      <c r="BU417" s="12"/>
      <c r="BV417" s="397"/>
      <c r="BW417" s="393"/>
      <c r="BX417" s="393"/>
      <c r="BY417" s="393"/>
      <c r="BZ417" s="393"/>
      <c r="CA417" s="393"/>
      <c r="CB417" s="393"/>
      <c r="CC417" s="393"/>
      <c r="CD417" s="393"/>
      <c r="CE417" s="393"/>
      <c r="CF417" s="393"/>
      <c r="CG417" s="12"/>
      <c r="CH417" s="393"/>
      <c r="CI417" s="275"/>
    </row>
    <row r="418" spans="1:87" s="55" customFormat="1" ht="24">
      <c r="A418" s="392"/>
      <c r="B418" s="373"/>
      <c r="C418" s="9" t="s">
        <v>3882</v>
      </c>
      <c r="D418" s="12"/>
      <c r="E418" s="12"/>
      <c r="F418" s="12"/>
      <c r="G418" s="393"/>
      <c r="H418" s="275"/>
      <c r="I418" s="132" t="s">
        <v>3895</v>
      </c>
      <c r="J418" s="132" t="s">
        <v>3895</v>
      </c>
      <c r="K418" s="132" t="s">
        <v>3895</v>
      </c>
      <c r="L418" s="393"/>
      <c r="M418" s="275"/>
      <c r="N418" s="393"/>
      <c r="O418" s="393"/>
      <c r="P418" s="393"/>
      <c r="Q418" s="12"/>
      <c r="R418" s="12"/>
      <c r="S418" s="393"/>
      <c r="T418" s="393"/>
      <c r="U418" s="403"/>
      <c r="V418" s="393"/>
      <c r="W418" s="12"/>
      <c r="X418" s="12"/>
      <c r="Y418" s="393"/>
      <c r="Z418" s="393"/>
      <c r="AA418" s="393"/>
      <c r="AB418" s="393"/>
      <c r="AC418" s="393"/>
      <c r="AD418" s="393"/>
      <c r="AE418" s="393"/>
      <c r="AF418" s="398"/>
      <c r="AG418" s="393"/>
      <c r="AH418" s="404"/>
      <c r="AI418" s="404"/>
      <c r="AJ418" s="404"/>
      <c r="AK418" s="398"/>
      <c r="AL418" s="398"/>
      <c r="AM418" s="398"/>
      <c r="AN418" s="393"/>
      <c r="AO418" s="393"/>
      <c r="AP418" s="397"/>
      <c r="AQ418" s="398"/>
      <c r="AR418" s="404"/>
      <c r="AS418" s="397"/>
      <c r="AT418" s="398"/>
      <c r="AU418" s="404"/>
      <c r="AV418" s="393"/>
      <c r="AW418" s="393"/>
      <c r="AX418" s="393"/>
      <c r="AY418" s="393"/>
      <c r="AZ418" s="393"/>
      <c r="BA418" s="393"/>
      <c r="BB418" s="393"/>
      <c r="BC418" s="393"/>
      <c r="BD418" s="393"/>
      <c r="BE418" s="393"/>
      <c r="BF418" s="393"/>
      <c r="BG418" s="393"/>
      <c r="BH418" s="393"/>
      <c r="BI418" s="393"/>
      <c r="BJ418" s="393"/>
      <c r="BK418" s="393"/>
      <c r="BL418" s="451">
        <f t="shared" si="43"/>
        <v>0</v>
      </c>
      <c r="BM418" s="393"/>
      <c r="BN418" s="393"/>
      <c r="BO418" s="393"/>
      <c r="BP418" s="393"/>
      <c r="BQ418" s="393"/>
      <c r="BR418" s="393"/>
      <c r="BS418" s="393"/>
      <c r="BT418" s="393"/>
      <c r="BU418" s="12"/>
      <c r="BV418" s="397"/>
      <c r="BW418" s="393"/>
      <c r="BX418" s="393"/>
      <c r="BY418" s="393"/>
      <c r="BZ418" s="393"/>
      <c r="CA418" s="393"/>
      <c r="CB418" s="393"/>
      <c r="CC418" s="393"/>
      <c r="CD418" s="393"/>
      <c r="CE418" s="393"/>
      <c r="CF418" s="393"/>
      <c r="CG418" s="12"/>
      <c r="CH418" s="393"/>
      <c r="CI418" s="275"/>
    </row>
    <row r="419" spans="1:87" s="55" customFormat="1" ht="24">
      <c r="A419" s="392"/>
      <c r="B419" s="373"/>
      <c r="C419" s="9" t="s">
        <v>3908</v>
      </c>
      <c r="D419" s="12"/>
      <c r="E419" s="12"/>
      <c r="F419" s="12"/>
      <c r="G419" s="393"/>
      <c r="H419" s="422"/>
      <c r="I419" s="132" t="s">
        <v>3895</v>
      </c>
      <c r="J419" s="132" t="s">
        <v>3895</v>
      </c>
      <c r="K419" s="132" t="s">
        <v>3895</v>
      </c>
      <c r="L419" s="393"/>
      <c r="M419" s="275"/>
      <c r="N419" s="393"/>
      <c r="O419" s="393"/>
      <c r="P419" s="393"/>
      <c r="Q419" s="12"/>
      <c r="R419" s="12"/>
      <c r="S419" s="393"/>
      <c r="T419" s="393"/>
      <c r="U419" s="403"/>
      <c r="V419" s="393"/>
      <c r="W419" s="12"/>
      <c r="X419" s="12"/>
      <c r="Y419" s="393"/>
      <c r="Z419" s="393"/>
      <c r="AA419" s="393"/>
      <c r="AB419" s="393"/>
      <c r="AC419" s="393"/>
      <c r="AD419" s="393"/>
      <c r="AE419" s="393"/>
      <c r="AF419" s="398"/>
      <c r="AG419" s="393"/>
      <c r="AH419" s="404"/>
      <c r="AI419" s="404"/>
      <c r="AJ419" s="404"/>
      <c r="AK419" s="398"/>
      <c r="AL419" s="398"/>
      <c r="AM419" s="398"/>
      <c r="AN419" s="393"/>
      <c r="AO419" s="393"/>
      <c r="AP419" s="397"/>
      <c r="AQ419" s="398"/>
      <c r="AR419" s="404"/>
      <c r="AS419" s="397"/>
      <c r="AT419" s="398"/>
      <c r="AU419" s="404"/>
      <c r="AV419" s="393"/>
      <c r="AW419" s="393"/>
      <c r="AX419" s="393"/>
      <c r="AY419" s="393"/>
      <c r="AZ419" s="393"/>
      <c r="BA419" s="393"/>
      <c r="BB419" s="393"/>
      <c r="BC419" s="393"/>
      <c r="BD419" s="393"/>
      <c r="BE419" s="393"/>
      <c r="BF419" s="393"/>
      <c r="BG419" s="393"/>
      <c r="BH419" s="393"/>
      <c r="BI419" s="393"/>
      <c r="BJ419" s="393"/>
      <c r="BK419" s="393"/>
      <c r="BL419" s="451">
        <f t="shared" si="43"/>
        <v>0</v>
      </c>
      <c r="BM419" s="393"/>
      <c r="BN419" s="393"/>
      <c r="BO419" s="393"/>
      <c r="BP419" s="393"/>
      <c r="BQ419" s="393"/>
      <c r="BR419" s="393"/>
      <c r="BS419" s="393"/>
      <c r="BT419" s="393"/>
      <c r="BU419" s="12"/>
      <c r="BV419" s="397"/>
      <c r="BW419" s="393"/>
      <c r="BX419" s="393"/>
      <c r="BY419" s="393"/>
      <c r="BZ419" s="393"/>
      <c r="CA419" s="393"/>
      <c r="CB419" s="393"/>
      <c r="CC419" s="393"/>
      <c r="CD419" s="393"/>
      <c r="CE419" s="393"/>
      <c r="CF419" s="393"/>
      <c r="CG419" s="12"/>
      <c r="CH419" s="393"/>
      <c r="CI419" s="275"/>
    </row>
    <row r="420" spans="1:87" s="55" customFormat="1" ht="24">
      <c r="A420" s="392"/>
      <c r="B420" s="373"/>
      <c r="C420" s="9" t="s">
        <v>3909</v>
      </c>
      <c r="D420" s="12"/>
      <c r="E420" s="12"/>
      <c r="F420" s="12"/>
      <c r="G420" s="393"/>
      <c r="H420" s="423"/>
      <c r="I420" s="132" t="s">
        <v>3895</v>
      </c>
      <c r="J420" s="132" t="s">
        <v>3895</v>
      </c>
      <c r="K420" s="132" t="s">
        <v>3895</v>
      </c>
      <c r="L420" s="393"/>
      <c r="M420" s="275"/>
      <c r="N420" s="393"/>
      <c r="O420" s="393"/>
      <c r="P420" s="393"/>
      <c r="Q420" s="12"/>
      <c r="R420" s="12"/>
      <c r="S420" s="393"/>
      <c r="T420" s="393"/>
      <c r="U420" s="403"/>
      <c r="V420" s="393"/>
      <c r="W420" s="12"/>
      <c r="X420" s="12"/>
      <c r="Y420" s="393"/>
      <c r="Z420" s="393"/>
      <c r="AA420" s="393"/>
      <c r="AB420" s="393"/>
      <c r="AC420" s="393"/>
      <c r="AD420" s="393"/>
      <c r="AE420" s="393"/>
      <c r="AF420" s="398"/>
      <c r="AG420" s="393"/>
      <c r="AH420" s="404"/>
      <c r="AI420" s="404"/>
      <c r="AJ420" s="404"/>
      <c r="AK420" s="398"/>
      <c r="AL420" s="398"/>
      <c r="AM420" s="398"/>
      <c r="AN420" s="393"/>
      <c r="AO420" s="393"/>
      <c r="AP420" s="397"/>
      <c r="AQ420" s="398"/>
      <c r="AR420" s="404"/>
      <c r="AS420" s="397"/>
      <c r="AT420" s="398"/>
      <c r="AU420" s="404"/>
      <c r="AV420" s="393"/>
      <c r="AW420" s="393"/>
      <c r="AX420" s="393"/>
      <c r="AY420" s="393"/>
      <c r="AZ420" s="393"/>
      <c r="BA420" s="393"/>
      <c r="BB420" s="393"/>
      <c r="BC420" s="393"/>
      <c r="BD420" s="393"/>
      <c r="BE420" s="393"/>
      <c r="BF420" s="393"/>
      <c r="BG420" s="393"/>
      <c r="BH420" s="393"/>
      <c r="BI420" s="393"/>
      <c r="BJ420" s="393"/>
      <c r="BK420" s="393"/>
      <c r="BL420" s="451">
        <f t="shared" ref="BL420:BL451" si="44">AH420+BC420</f>
        <v>0</v>
      </c>
      <c r="BM420" s="393"/>
      <c r="BN420" s="393"/>
      <c r="BO420" s="393"/>
      <c r="BP420" s="393"/>
      <c r="BQ420" s="393"/>
      <c r="BR420" s="393"/>
      <c r="BS420" s="393"/>
      <c r="BT420" s="393"/>
      <c r="BU420" s="12"/>
      <c r="BV420" s="397"/>
      <c r="BW420" s="393"/>
      <c r="BX420" s="393"/>
      <c r="BY420" s="393"/>
      <c r="BZ420" s="393"/>
      <c r="CA420" s="393"/>
      <c r="CB420" s="393"/>
      <c r="CC420" s="393"/>
      <c r="CD420" s="393"/>
      <c r="CE420" s="393"/>
      <c r="CF420" s="393"/>
      <c r="CG420" s="12"/>
      <c r="CH420" s="393"/>
      <c r="CI420" s="275"/>
    </row>
    <row r="421" spans="1:87" s="55" customFormat="1" ht="24">
      <c r="A421" s="392"/>
      <c r="B421" s="373"/>
      <c r="C421" s="9" t="s">
        <v>3886</v>
      </c>
      <c r="D421" s="12"/>
      <c r="E421" s="12"/>
      <c r="F421" s="12"/>
      <c r="G421" s="393"/>
      <c r="H421" s="423"/>
      <c r="I421" s="132" t="s">
        <v>3895</v>
      </c>
      <c r="J421" s="132" t="s">
        <v>3895</v>
      </c>
      <c r="K421" s="132" t="s">
        <v>3895</v>
      </c>
      <c r="L421" s="393"/>
      <c r="M421" s="275"/>
      <c r="N421" s="393"/>
      <c r="O421" s="393"/>
      <c r="P421" s="393"/>
      <c r="Q421" s="12"/>
      <c r="R421" s="12"/>
      <c r="S421" s="393"/>
      <c r="T421" s="393"/>
      <c r="U421" s="403"/>
      <c r="V421" s="393"/>
      <c r="W421" s="12"/>
      <c r="X421" s="12"/>
      <c r="Y421" s="393"/>
      <c r="Z421" s="393"/>
      <c r="AA421" s="393"/>
      <c r="AB421" s="393"/>
      <c r="AC421" s="393"/>
      <c r="AD421" s="393"/>
      <c r="AE421" s="393"/>
      <c r="AF421" s="398"/>
      <c r="AG421" s="393"/>
      <c r="AH421" s="404"/>
      <c r="AI421" s="404"/>
      <c r="AJ421" s="404"/>
      <c r="AK421" s="398"/>
      <c r="AL421" s="398"/>
      <c r="AM421" s="398"/>
      <c r="AN421" s="393"/>
      <c r="AO421" s="393"/>
      <c r="AP421" s="397"/>
      <c r="AQ421" s="398"/>
      <c r="AR421" s="404"/>
      <c r="AS421" s="397"/>
      <c r="AT421" s="398"/>
      <c r="AU421" s="404"/>
      <c r="AV421" s="393"/>
      <c r="AW421" s="393"/>
      <c r="AX421" s="393"/>
      <c r="AY421" s="393"/>
      <c r="AZ421" s="393"/>
      <c r="BA421" s="393"/>
      <c r="BB421" s="393"/>
      <c r="BC421" s="393"/>
      <c r="BD421" s="393"/>
      <c r="BE421" s="393"/>
      <c r="BF421" s="393"/>
      <c r="BG421" s="393"/>
      <c r="BH421" s="393"/>
      <c r="BI421" s="393"/>
      <c r="BJ421" s="393"/>
      <c r="BK421" s="393"/>
      <c r="BL421" s="451">
        <f t="shared" si="44"/>
        <v>0</v>
      </c>
      <c r="BM421" s="393"/>
      <c r="BN421" s="393"/>
      <c r="BO421" s="393"/>
      <c r="BP421" s="393"/>
      <c r="BQ421" s="393"/>
      <c r="BR421" s="393"/>
      <c r="BS421" s="393"/>
      <c r="BT421" s="393"/>
      <c r="BU421" s="12"/>
      <c r="BV421" s="397"/>
      <c r="BW421" s="393"/>
      <c r="BX421" s="393"/>
      <c r="BY421" s="393"/>
      <c r="BZ421" s="393"/>
      <c r="CA421" s="393"/>
      <c r="CB421" s="393"/>
      <c r="CC421" s="393"/>
      <c r="CD421" s="393"/>
      <c r="CE421" s="393"/>
      <c r="CF421" s="393"/>
      <c r="CG421" s="12"/>
      <c r="CH421" s="393"/>
      <c r="CI421" s="275"/>
    </row>
    <row r="422" spans="1:87" s="465" customFormat="1" ht="15" customHeight="1">
      <c r="A422" s="463" t="s">
        <v>11</v>
      </c>
      <c r="B422" s="464"/>
      <c r="C422" s="464"/>
      <c r="D422" s="464"/>
      <c r="E422" s="464"/>
      <c r="F422" s="464"/>
      <c r="G422" s="464"/>
      <c r="H422" s="464"/>
      <c r="I422" s="464"/>
      <c r="J422" s="464"/>
      <c r="K422" s="464"/>
      <c r="L422" s="464"/>
      <c r="M422" s="464"/>
      <c r="N422" s="464"/>
      <c r="O422" s="464"/>
      <c r="P422" s="464"/>
      <c r="Q422" s="464"/>
      <c r="R422" s="464"/>
      <c r="S422" s="464"/>
      <c r="T422" s="464"/>
      <c r="U422" s="464"/>
      <c r="V422" s="464"/>
      <c r="W422" s="464"/>
      <c r="X422" s="464"/>
      <c r="Y422" s="464"/>
      <c r="Z422" s="464"/>
      <c r="AA422" s="464"/>
      <c r="AB422" s="464"/>
      <c r="AC422" s="464"/>
      <c r="AD422" s="464"/>
      <c r="AE422" s="464"/>
      <c r="AF422" s="464"/>
      <c r="AG422" s="464"/>
      <c r="AH422" s="464"/>
      <c r="AI422" s="464"/>
      <c r="AJ422" s="464"/>
      <c r="AK422" s="464"/>
      <c r="AL422" s="464"/>
      <c r="AM422" s="464"/>
      <c r="AN422" s="464"/>
      <c r="AO422" s="464"/>
      <c r="AP422" s="464"/>
      <c r="AQ422" s="464"/>
      <c r="AR422" s="464"/>
      <c r="AS422" s="464"/>
      <c r="AT422" s="464"/>
      <c r="AU422" s="464"/>
      <c r="AV422" s="464"/>
      <c r="AW422" s="464"/>
      <c r="AX422" s="464"/>
      <c r="AY422" s="464"/>
      <c r="AZ422" s="464"/>
      <c r="BA422" s="464"/>
      <c r="BB422" s="464"/>
      <c r="BC422" s="464"/>
      <c r="BD422" s="464"/>
      <c r="BE422" s="464"/>
      <c r="BF422" s="464"/>
      <c r="BG422" s="464"/>
      <c r="BH422" s="464"/>
      <c r="BI422" s="464"/>
      <c r="BJ422" s="464"/>
      <c r="BK422" s="464"/>
      <c r="BL422" s="464"/>
      <c r="BM422" s="464"/>
      <c r="BN422" s="464"/>
      <c r="BO422" s="464"/>
      <c r="BP422" s="464"/>
      <c r="BQ422" s="464"/>
      <c r="BR422" s="464"/>
      <c r="BS422" s="464"/>
      <c r="BT422" s="464"/>
      <c r="BU422" s="464"/>
      <c r="BV422" s="464"/>
      <c r="BW422" s="464"/>
      <c r="BX422" s="464"/>
      <c r="BY422" s="464"/>
      <c r="BZ422" s="464"/>
      <c r="CA422" s="464"/>
      <c r="CB422" s="464"/>
      <c r="CC422" s="464"/>
      <c r="CD422" s="464"/>
      <c r="CE422" s="464"/>
      <c r="CF422" s="464"/>
      <c r="CG422" s="464"/>
      <c r="CH422" s="464"/>
      <c r="CI422" s="464"/>
    </row>
    <row r="423" spans="1:87" s="55" customFormat="1" ht="19">
      <c r="A423" s="392"/>
      <c r="B423" s="424" t="s">
        <v>436</v>
      </c>
      <c r="C423" s="424">
        <v>1</v>
      </c>
      <c r="D423" s="12"/>
      <c r="E423" s="12"/>
      <c r="F423" s="12"/>
      <c r="G423" s="393"/>
      <c r="H423" s="27" t="s">
        <v>3910</v>
      </c>
      <c r="I423" s="402" t="s">
        <v>11</v>
      </c>
      <c r="J423" s="402" t="s">
        <v>11</v>
      </c>
      <c r="K423" s="402" t="s">
        <v>11</v>
      </c>
      <c r="L423" s="393"/>
      <c r="M423" s="426" t="s">
        <v>3911</v>
      </c>
      <c r="N423" s="393"/>
      <c r="O423" s="393"/>
      <c r="P423" s="393"/>
      <c r="Q423" s="12"/>
      <c r="R423" s="12"/>
      <c r="S423" s="393"/>
      <c r="T423" s="393"/>
      <c r="U423" s="424" t="s">
        <v>3912</v>
      </c>
      <c r="V423" s="393"/>
      <c r="W423" s="12"/>
      <c r="X423" s="12"/>
      <c r="Y423" s="393"/>
      <c r="Z423" s="393"/>
      <c r="AA423" s="393"/>
      <c r="AB423" s="393"/>
      <c r="AC423" s="393"/>
      <c r="AD423" s="393"/>
      <c r="AE423" s="393"/>
      <c r="AF423" s="398"/>
      <c r="AG423" s="393"/>
      <c r="AH423" s="404"/>
      <c r="AI423" s="404"/>
      <c r="AJ423" s="404"/>
      <c r="AK423" s="398"/>
      <c r="AL423" s="398"/>
      <c r="AM423" s="398"/>
      <c r="AN423" s="393"/>
      <c r="AO423" s="393"/>
      <c r="AP423" s="397"/>
      <c r="AQ423" s="398"/>
      <c r="AR423" s="404"/>
      <c r="AS423" s="397"/>
      <c r="AT423" s="398"/>
      <c r="AU423" s="404"/>
      <c r="AV423" s="393"/>
      <c r="AW423" s="393"/>
      <c r="AX423" s="393"/>
      <c r="AY423" s="393"/>
      <c r="AZ423" s="393"/>
      <c r="BA423" s="393"/>
      <c r="BB423" s="393"/>
      <c r="BC423" s="393"/>
      <c r="BD423" s="393"/>
      <c r="BE423" s="393"/>
      <c r="BF423" s="393"/>
      <c r="BG423" s="393"/>
      <c r="BH423" s="393"/>
      <c r="BI423" s="393"/>
      <c r="BJ423" s="393"/>
      <c r="BK423" s="393"/>
      <c r="BL423" s="451">
        <f t="shared" si="44"/>
        <v>0</v>
      </c>
      <c r="BM423" s="393"/>
      <c r="BN423" s="393"/>
      <c r="BO423" s="393"/>
      <c r="BP423" s="393"/>
      <c r="BQ423" s="393"/>
      <c r="BR423" s="393"/>
      <c r="BS423" s="393"/>
      <c r="BT423" s="393"/>
      <c r="BU423" s="12"/>
      <c r="BV423" s="397"/>
      <c r="BW423" s="393"/>
      <c r="BX423" s="393"/>
      <c r="BY423" s="393"/>
      <c r="BZ423" s="393"/>
      <c r="CA423" s="393"/>
      <c r="CB423" s="393"/>
      <c r="CC423" s="393"/>
      <c r="CD423" s="393"/>
      <c r="CE423" s="393"/>
      <c r="CF423" s="393"/>
      <c r="CG423" s="12"/>
      <c r="CH423" s="393"/>
      <c r="CI423" s="275"/>
    </row>
    <row r="424" spans="1:87" s="55" customFormat="1">
      <c r="A424" s="392"/>
      <c r="B424" s="412" t="s">
        <v>436</v>
      </c>
      <c r="C424" s="412">
        <v>2</v>
      </c>
      <c r="D424" s="12"/>
      <c r="E424" s="12"/>
      <c r="F424" s="12"/>
      <c r="G424" s="393"/>
      <c r="H424" s="421" t="s">
        <v>3913</v>
      </c>
      <c r="I424" s="402" t="s">
        <v>11</v>
      </c>
      <c r="J424" s="402" t="s">
        <v>11</v>
      </c>
      <c r="K424" s="402" t="s">
        <v>11</v>
      </c>
      <c r="L424" s="393"/>
      <c r="M424" s="425" t="s">
        <v>3914</v>
      </c>
      <c r="N424" s="393"/>
      <c r="O424" s="393"/>
      <c r="P424" s="393"/>
      <c r="Q424" s="12"/>
      <c r="R424" s="12"/>
      <c r="S424" s="393"/>
      <c r="T424" s="393"/>
      <c r="U424" s="412" t="s">
        <v>3915</v>
      </c>
      <c r="V424" s="393"/>
      <c r="W424" s="12"/>
      <c r="X424" s="12"/>
      <c r="Y424" s="393"/>
      <c r="Z424" s="393"/>
      <c r="AA424" s="393"/>
      <c r="AB424" s="393"/>
      <c r="AC424" s="393"/>
      <c r="AD424" s="393"/>
      <c r="AE424" s="393"/>
      <c r="AF424" s="398"/>
      <c r="AG424" s="393"/>
      <c r="AH424" s="404"/>
      <c r="AI424" s="404"/>
      <c r="AJ424" s="404"/>
      <c r="AK424" s="398"/>
      <c r="AL424" s="398"/>
      <c r="AM424" s="398"/>
      <c r="AN424" s="393"/>
      <c r="AO424" s="393"/>
      <c r="AP424" s="397"/>
      <c r="AQ424" s="398"/>
      <c r="AR424" s="404"/>
      <c r="AS424" s="397"/>
      <c r="AT424" s="398"/>
      <c r="AU424" s="404"/>
      <c r="AV424" s="393"/>
      <c r="AW424" s="393"/>
      <c r="AX424" s="393"/>
      <c r="AY424" s="393"/>
      <c r="AZ424" s="393"/>
      <c r="BA424" s="393"/>
      <c r="BB424" s="393"/>
      <c r="BC424" s="393"/>
      <c r="BD424" s="393"/>
      <c r="BE424" s="393"/>
      <c r="BF424" s="393"/>
      <c r="BG424" s="393"/>
      <c r="BH424" s="393"/>
      <c r="BI424" s="393"/>
      <c r="BJ424" s="393"/>
      <c r="BK424" s="393"/>
      <c r="BL424" s="451">
        <f t="shared" si="44"/>
        <v>0</v>
      </c>
      <c r="BM424" s="393"/>
      <c r="BN424" s="393"/>
      <c r="BO424" s="393"/>
      <c r="BP424" s="393"/>
      <c r="BQ424" s="393"/>
      <c r="BR424" s="393"/>
      <c r="BS424" s="393"/>
      <c r="BT424" s="393"/>
      <c r="BU424" s="12"/>
      <c r="BV424" s="397"/>
      <c r="BW424" s="393"/>
      <c r="BX424" s="393"/>
      <c r="BY424" s="393"/>
      <c r="BZ424" s="393"/>
      <c r="CA424" s="393"/>
      <c r="CB424" s="393"/>
      <c r="CC424" s="393"/>
      <c r="CD424" s="393"/>
      <c r="CE424" s="393"/>
      <c r="CF424" s="393"/>
      <c r="CG424" s="12"/>
      <c r="CH424" s="393"/>
      <c r="CI424" s="275"/>
    </row>
    <row r="425" spans="1:87" s="55" customFormat="1">
      <c r="A425" s="392"/>
      <c r="B425" s="412" t="s">
        <v>436</v>
      </c>
      <c r="C425" s="412">
        <v>3</v>
      </c>
      <c r="D425" s="12"/>
      <c r="E425" s="12"/>
      <c r="F425" s="12"/>
      <c r="G425" s="393"/>
      <c r="H425" s="421" t="s">
        <v>3916</v>
      </c>
      <c r="I425" s="402" t="s">
        <v>11</v>
      </c>
      <c r="J425" s="402" t="s">
        <v>11</v>
      </c>
      <c r="K425" s="402" t="s">
        <v>11</v>
      </c>
      <c r="L425" s="393"/>
      <c r="M425" s="425" t="s">
        <v>3917</v>
      </c>
      <c r="N425" s="393"/>
      <c r="O425" s="393"/>
      <c r="P425" s="393"/>
      <c r="Q425" s="12"/>
      <c r="R425" s="12"/>
      <c r="S425" s="393"/>
      <c r="T425" s="393"/>
      <c r="U425" s="412" t="s">
        <v>3918</v>
      </c>
      <c r="V425" s="393"/>
      <c r="W425" s="12"/>
      <c r="X425" s="12"/>
      <c r="Y425" s="393"/>
      <c r="Z425" s="393"/>
      <c r="AA425" s="393"/>
      <c r="AB425" s="393"/>
      <c r="AC425" s="393"/>
      <c r="AD425" s="393"/>
      <c r="AE425" s="393"/>
      <c r="AF425" s="398"/>
      <c r="AG425" s="393"/>
      <c r="AH425" s="404"/>
      <c r="AI425" s="404"/>
      <c r="AJ425" s="404"/>
      <c r="AK425" s="398"/>
      <c r="AL425" s="398"/>
      <c r="AM425" s="398"/>
      <c r="AN425" s="393"/>
      <c r="AO425" s="393"/>
      <c r="AP425" s="397"/>
      <c r="AQ425" s="398"/>
      <c r="AR425" s="404"/>
      <c r="AS425" s="397"/>
      <c r="AT425" s="398"/>
      <c r="AU425" s="404"/>
      <c r="AV425" s="393"/>
      <c r="AW425" s="393"/>
      <c r="AX425" s="393"/>
      <c r="AY425" s="393"/>
      <c r="AZ425" s="393"/>
      <c r="BA425" s="393"/>
      <c r="BB425" s="393"/>
      <c r="BC425" s="393"/>
      <c r="BD425" s="393"/>
      <c r="BE425" s="393"/>
      <c r="BF425" s="393"/>
      <c r="BG425" s="393"/>
      <c r="BH425" s="393"/>
      <c r="BI425" s="393"/>
      <c r="BJ425" s="393"/>
      <c r="BK425" s="393"/>
      <c r="BL425" s="451">
        <f t="shared" si="44"/>
        <v>0</v>
      </c>
      <c r="BM425" s="393"/>
      <c r="BN425" s="393"/>
      <c r="BO425" s="393"/>
      <c r="BP425" s="393"/>
      <c r="BQ425" s="393"/>
      <c r="BR425" s="393"/>
      <c r="BS425" s="393"/>
      <c r="BT425" s="393"/>
      <c r="BU425" s="12"/>
      <c r="BV425" s="397"/>
      <c r="BW425" s="393"/>
      <c r="BX425" s="393"/>
      <c r="BY425" s="393"/>
      <c r="BZ425" s="393"/>
      <c r="CA425" s="393"/>
      <c r="CB425" s="393"/>
      <c r="CC425" s="393"/>
      <c r="CD425" s="393"/>
      <c r="CE425" s="393"/>
      <c r="CF425" s="393"/>
      <c r="CG425" s="12"/>
      <c r="CH425" s="393"/>
      <c r="CI425" s="275"/>
    </row>
    <row r="426" spans="1:87" s="55" customFormat="1">
      <c r="A426" s="392"/>
      <c r="B426" s="412" t="s">
        <v>436</v>
      </c>
      <c r="C426" s="412">
        <v>4</v>
      </c>
      <c r="D426" s="12"/>
      <c r="E426" s="12"/>
      <c r="F426" s="12"/>
      <c r="G426" s="393"/>
      <c r="H426" s="421" t="s">
        <v>3919</v>
      </c>
      <c r="I426" s="402" t="s">
        <v>11</v>
      </c>
      <c r="J426" s="402" t="s">
        <v>11</v>
      </c>
      <c r="K426" s="402" t="s">
        <v>11</v>
      </c>
      <c r="L426" s="393"/>
      <c r="M426" s="425" t="s">
        <v>3920</v>
      </c>
      <c r="N426" s="393"/>
      <c r="O426" s="393"/>
      <c r="P426" s="393"/>
      <c r="Q426" s="12"/>
      <c r="R426" s="12"/>
      <c r="S426" s="393"/>
      <c r="T426" s="393"/>
      <c r="U426" s="412" t="s">
        <v>3921</v>
      </c>
      <c r="V426" s="393"/>
      <c r="W426" s="12"/>
      <c r="X426" s="12"/>
      <c r="Y426" s="393"/>
      <c r="Z426" s="393"/>
      <c r="AA426" s="393"/>
      <c r="AB426" s="393"/>
      <c r="AC426" s="393"/>
      <c r="AD426" s="393"/>
      <c r="AE426" s="393"/>
      <c r="AF426" s="398"/>
      <c r="AG426" s="393"/>
      <c r="AH426" s="404"/>
      <c r="AI426" s="404"/>
      <c r="AJ426" s="404"/>
      <c r="AK426" s="398"/>
      <c r="AL426" s="398"/>
      <c r="AM426" s="398"/>
      <c r="AN426" s="393"/>
      <c r="AO426" s="393"/>
      <c r="AP426" s="397"/>
      <c r="AQ426" s="398"/>
      <c r="AR426" s="404"/>
      <c r="AS426" s="397"/>
      <c r="AT426" s="398"/>
      <c r="AU426" s="404"/>
      <c r="AV426" s="393"/>
      <c r="AW426" s="393"/>
      <c r="AX426" s="393"/>
      <c r="AY426" s="393"/>
      <c r="AZ426" s="393"/>
      <c r="BA426" s="393"/>
      <c r="BB426" s="393"/>
      <c r="BC426" s="393"/>
      <c r="BD426" s="393"/>
      <c r="BE426" s="393"/>
      <c r="BF426" s="393"/>
      <c r="BG426" s="393"/>
      <c r="BH426" s="393"/>
      <c r="BI426" s="393"/>
      <c r="BJ426" s="393"/>
      <c r="BK426" s="393"/>
      <c r="BL426" s="451">
        <f t="shared" si="44"/>
        <v>0</v>
      </c>
      <c r="BM426" s="393"/>
      <c r="BN426" s="393"/>
      <c r="BO426" s="393"/>
      <c r="BP426" s="393"/>
      <c r="BQ426" s="393"/>
      <c r="BR426" s="393"/>
      <c r="BS426" s="393"/>
      <c r="BT426" s="393"/>
      <c r="BU426" s="12"/>
      <c r="BV426" s="397"/>
      <c r="BW426" s="393"/>
      <c r="BX426" s="393"/>
      <c r="BY426" s="393"/>
      <c r="BZ426" s="393"/>
      <c r="CA426" s="393"/>
      <c r="CB426" s="393"/>
      <c r="CC426" s="393"/>
      <c r="CD426" s="393"/>
      <c r="CE426" s="393"/>
      <c r="CF426" s="393"/>
      <c r="CG426" s="12"/>
      <c r="CH426" s="393"/>
      <c r="CI426" s="275"/>
    </row>
    <row r="427" spans="1:87" s="55" customFormat="1">
      <c r="A427" s="392"/>
      <c r="B427" s="412" t="s">
        <v>436</v>
      </c>
      <c r="C427" s="418">
        <v>5</v>
      </c>
      <c r="D427" s="12"/>
      <c r="E427" s="12"/>
      <c r="F427" s="12"/>
      <c r="G427" s="393"/>
      <c r="H427" s="421" t="s">
        <v>3922</v>
      </c>
      <c r="I427" s="402" t="s">
        <v>11</v>
      </c>
      <c r="J427" s="402" t="s">
        <v>11</v>
      </c>
      <c r="K427" s="402" t="s">
        <v>11</v>
      </c>
      <c r="L427" s="393"/>
      <c r="M427" s="425" t="s">
        <v>3923</v>
      </c>
      <c r="N427" s="393"/>
      <c r="O427" s="393"/>
      <c r="P427" s="393"/>
      <c r="Q427" s="12"/>
      <c r="R427" s="12"/>
      <c r="S427" s="393"/>
      <c r="T427" s="393"/>
      <c r="U427" s="425" t="s">
        <v>3924</v>
      </c>
      <c r="V427" s="393"/>
      <c r="W427" s="12"/>
      <c r="X427" s="12"/>
      <c r="Y427" s="393"/>
      <c r="Z427" s="393"/>
      <c r="AA427" s="393"/>
      <c r="AB427" s="393"/>
      <c r="AC427" s="393"/>
      <c r="AD427" s="393"/>
      <c r="AE427" s="393"/>
      <c r="AF427" s="398"/>
      <c r="AG427" s="393"/>
      <c r="AH427" s="404"/>
      <c r="AI427" s="404"/>
      <c r="AJ427" s="404"/>
      <c r="AK427" s="398"/>
      <c r="AL427" s="398"/>
      <c r="AM427" s="398"/>
      <c r="AN427" s="393"/>
      <c r="AO427" s="393"/>
      <c r="AP427" s="397"/>
      <c r="AQ427" s="398"/>
      <c r="AR427" s="404"/>
      <c r="AS427" s="397"/>
      <c r="AT427" s="398"/>
      <c r="AU427" s="404"/>
      <c r="AV427" s="393"/>
      <c r="AW427" s="393"/>
      <c r="AX427" s="393"/>
      <c r="AY427" s="393"/>
      <c r="AZ427" s="393"/>
      <c r="BA427" s="393"/>
      <c r="BB427" s="393"/>
      <c r="BC427" s="393"/>
      <c r="BD427" s="393"/>
      <c r="BE427" s="393"/>
      <c r="BF427" s="393"/>
      <c r="BG427" s="393"/>
      <c r="BH427" s="393"/>
      <c r="BI427" s="393"/>
      <c r="BJ427" s="393"/>
      <c r="BK427" s="393"/>
      <c r="BL427" s="451">
        <f t="shared" si="44"/>
        <v>0</v>
      </c>
      <c r="BM427" s="393"/>
      <c r="BN427" s="393"/>
      <c r="BO427" s="393"/>
      <c r="BP427" s="393"/>
      <c r="BQ427" s="393"/>
      <c r="BR427" s="393"/>
      <c r="BS427" s="393"/>
      <c r="BT427" s="393"/>
      <c r="BU427" s="12"/>
      <c r="BV427" s="397"/>
      <c r="BW427" s="393"/>
      <c r="BX427" s="393"/>
      <c r="BY427" s="393"/>
      <c r="BZ427" s="393"/>
      <c r="CA427" s="393"/>
      <c r="CB427" s="393"/>
      <c r="CC427" s="393"/>
      <c r="CD427" s="393"/>
      <c r="CE427" s="393"/>
      <c r="CF427" s="393"/>
      <c r="CG427" s="12"/>
      <c r="CH427" s="393"/>
      <c r="CI427" s="275"/>
    </row>
    <row r="428" spans="1:87" s="55" customFormat="1">
      <c r="A428" s="392"/>
      <c r="B428" s="412" t="s">
        <v>3925</v>
      </c>
      <c r="C428" s="418">
        <v>6</v>
      </c>
      <c r="D428" s="12"/>
      <c r="E428" s="12"/>
      <c r="F428" s="12"/>
      <c r="G428" s="393"/>
      <c r="H428" s="27" t="s">
        <v>3926</v>
      </c>
      <c r="I428" s="402" t="s">
        <v>11</v>
      </c>
      <c r="J428" s="402" t="s">
        <v>11</v>
      </c>
      <c r="K428" s="402" t="s">
        <v>11</v>
      </c>
      <c r="L428" s="393"/>
      <c r="M428" s="425" t="s">
        <v>3927</v>
      </c>
      <c r="N428" s="393"/>
      <c r="O428" s="393"/>
      <c r="P428" s="393"/>
      <c r="Q428" s="12"/>
      <c r="R428" s="12"/>
      <c r="S428" s="393"/>
      <c r="T428" s="393"/>
      <c r="U428" s="425" t="s">
        <v>3928</v>
      </c>
      <c r="V428" s="393"/>
      <c r="W428" s="12"/>
      <c r="X428" s="12"/>
      <c r="Y428" s="393"/>
      <c r="Z428" s="393"/>
      <c r="AA428" s="393"/>
      <c r="AB428" s="393"/>
      <c r="AC428" s="393"/>
      <c r="AD428" s="393"/>
      <c r="AE428" s="393"/>
      <c r="AF428" s="398"/>
      <c r="AG428" s="393"/>
      <c r="AH428" s="404"/>
      <c r="AI428" s="404"/>
      <c r="AJ428" s="404"/>
      <c r="AK428" s="398"/>
      <c r="AL428" s="398"/>
      <c r="AM428" s="398"/>
      <c r="AN428" s="393"/>
      <c r="AO428" s="393"/>
      <c r="AP428" s="397"/>
      <c r="AQ428" s="398"/>
      <c r="AR428" s="404"/>
      <c r="AS428" s="397"/>
      <c r="AT428" s="398"/>
      <c r="AU428" s="404"/>
      <c r="AV428" s="393"/>
      <c r="AW428" s="393"/>
      <c r="AX428" s="393"/>
      <c r="AY428" s="393"/>
      <c r="AZ428" s="393"/>
      <c r="BA428" s="393"/>
      <c r="BB428" s="393"/>
      <c r="BC428" s="393"/>
      <c r="BD428" s="393"/>
      <c r="BE428" s="393"/>
      <c r="BF428" s="393"/>
      <c r="BG428" s="393"/>
      <c r="BH428" s="393"/>
      <c r="BI428" s="393"/>
      <c r="BJ428" s="393"/>
      <c r="BK428" s="393"/>
      <c r="BL428" s="451">
        <f t="shared" si="44"/>
        <v>0</v>
      </c>
      <c r="BM428" s="393"/>
      <c r="BN428" s="393"/>
      <c r="BO428" s="393"/>
      <c r="BP428" s="393"/>
      <c r="BQ428" s="393"/>
      <c r="BR428" s="393"/>
      <c r="BS428" s="393"/>
      <c r="BT428" s="393"/>
      <c r="BU428" s="12"/>
      <c r="BV428" s="397"/>
      <c r="BW428" s="393"/>
      <c r="BX428" s="393"/>
      <c r="BY428" s="393"/>
      <c r="BZ428" s="393"/>
      <c r="CA428" s="393"/>
      <c r="CB428" s="393"/>
      <c r="CC428" s="393"/>
      <c r="CD428" s="393"/>
      <c r="CE428" s="393"/>
      <c r="CF428" s="393"/>
      <c r="CG428" s="12"/>
      <c r="CH428" s="393"/>
      <c r="CI428" s="275"/>
    </row>
    <row r="429" spans="1:87" s="55" customFormat="1">
      <c r="A429" s="392"/>
      <c r="B429" t="s">
        <v>1887</v>
      </c>
      <c r="C429" s="413">
        <v>7</v>
      </c>
      <c r="D429" s="12"/>
      <c r="E429" s="12"/>
      <c r="F429" s="12"/>
      <c r="G429" s="393"/>
      <c r="H429" s="421" t="s">
        <v>3929</v>
      </c>
      <c r="I429" s="402" t="s">
        <v>11</v>
      </c>
      <c r="J429" s="402" t="s">
        <v>11</v>
      </c>
      <c r="K429" s="402" t="s">
        <v>11</v>
      </c>
      <c r="L429" s="393"/>
      <c r="M429" s="413" t="s">
        <v>3930</v>
      </c>
      <c r="N429" s="393"/>
      <c r="O429" s="393"/>
      <c r="P429" s="393"/>
      <c r="Q429" s="12"/>
      <c r="R429" s="12"/>
      <c r="S429" s="393"/>
      <c r="T429" s="393"/>
      <c r="U429" s="403"/>
      <c r="V429" s="393"/>
      <c r="W429" s="12"/>
      <c r="X429" s="12"/>
      <c r="Y429" s="393"/>
      <c r="Z429" s="393"/>
      <c r="AA429" s="393"/>
      <c r="AB429" s="393"/>
      <c r="AC429" s="393"/>
      <c r="AD429" s="393"/>
      <c r="AE429" s="393"/>
      <c r="AF429" s="398"/>
      <c r="AG429" s="393"/>
      <c r="AH429" s="404"/>
      <c r="AI429" s="404"/>
      <c r="AJ429" s="404"/>
      <c r="AK429" s="398"/>
      <c r="AL429" s="398"/>
      <c r="AM429" s="398"/>
      <c r="AN429" s="393"/>
      <c r="AO429" s="393"/>
      <c r="AP429" s="397"/>
      <c r="AQ429" s="398"/>
      <c r="AR429" s="404"/>
      <c r="AS429" s="397"/>
      <c r="AT429" s="398"/>
      <c r="AU429" s="404"/>
      <c r="AV429" s="393"/>
      <c r="AW429" s="393"/>
      <c r="AX429" s="393"/>
      <c r="AY429" s="393"/>
      <c r="AZ429" s="393"/>
      <c r="BA429" s="393"/>
      <c r="BB429" s="393"/>
      <c r="BC429" s="393"/>
      <c r="BD429" s="393"/>
      <c r="BE429" s="393"/>
      <c r="BF429" s="393"/>
      <c r="BG429" s="393"/>
      <c r="BH429" s="393"/>
      <c r="BI429" s="393"/>
      <c r="BJ429" s="393"/>
      <c r="BK429" s="393"/>
      <c r="BL429" s="451">
        <f t="shared" si="44"/>
        <v>0</v>
      </c>
      <c r="BM429" s="393"/>
      <c r="BN429" s="393"/>
      <c r="BO429" s="393"/>
      <c r="BP429" s="393"/>
      <c r="BQ429" s="393"/>
      <c r="BR429" s="393"/>
      <c r="BS429" s="393"/>
      <c r="BT429" s="393"/>
      <c r="BU429" s="12"/>
      <c r="BV429" s="397"/>
      <c r="BW429" s="393"/>
      <c r="BX429" s="393"/>
      <c r="BY429" s="393"/>
      <c r="BZ429" s="393"/>
      <c r="CA429" s="393"/>
      <c r="CB429" s="393"/>
      <c r="CC429" s="393"/>
      <c r="CD429" s="393"/>
      <c r="CE429" s="393"/>
      <c r="CF429" s="393"/>
      <c r="CG429" s="12"/>
      <c r="CH429" s="393"/>
      <c r="CI429" s="275"/>
    </row>
    <row r="430" spans="1:87" s="55" customFormat="1">
      <c r="A430" s="392"/>
      <c r="B430" t="s">
        <v>1909</v>
      </c>
      <c r="C430" s="275">
        <v>8</v>
      </c>
      <c r="D430" s="12"/>
      <c r="E430" s="12"/>
      <c r="F430" s="12"/>
      <c r="G430" s="393"/>
      <c r="H430" s="421" t="s">
        <v>3931</v>
      </c>
      <c r="I430" s="402" t="s">
        <v>11</v>
      </c>
      <c r="J430" s="402" t="s">
        <v>11</v>
      </c>
      <c r="K430" s="402" t="s">
        <v>11</v>
      </c>
      <c r="L430" s="393"/>
      <c r="M430" s="275" t="s">
        <v>3932</v>
      </c>
      <c r="N430" s="393"/>
      <c r="O430" s="393"/>
      <c r="P430" s="393"/>
      <c r="Q430" s="12"/>
      <c r="R430" s="12"/>
      <c r="S430" s="393"/>
      <c r="T430" s="393"/>
      <c r="U430" s="403"/>
      <c r="V430" s="393"/>
      <c r="W430" s="12"/>
      <c r="X430" s="12"/>
      <c r="Y430" s="393"/>
      <c r="Z430" s="393"/>
      <c r="AA430" s="393"/>
      <c r="AB430" s="393"/>
      <c r="AC430" s="393"/>
      <c r="AD430" s="393"/>
      <c r="AE430" s="393"/>
      <c r="AF430" s="398"/>
      <c r="AG430" s="393"/>
      <c r="AH430" s="404"/>
      <c r="AI430" s="404"/>
      <c r="AJ430" s="404"/>
      <c r="AK430" s="398"/>
      <c r="AL430" s="398"/>
      <c r="AM430" s="398"/>
      <c r="AN430" s="393"/>
      <c r="AO430" s="393"/>
      <c r="AP430" s="397"/>
      <c r="AQ430" s="398"/>
      <c r="AR430" s="404"/>
      <c r="AS430" s="397"/>
      <c r="AT430" s="398"/>
      <c r="AU430" s="404"/>
      <c r="AV430" s="393"/>
      <c r="AW430" s="393"/>
      <c r="AX430" s="393"/>
      <c r="AY430" s="393"/>
      <c r="AZ430" s="393"/>
      <c r="BA430" s="393"/>
      <c r="BB430" s="393"/>
      <c r="BC430" s="393"/>
      <c r="BD430" s="393"/>
      <c r="BE430" s="393"/>
      <c r="BF430" s="393"/>
      <c r="BG430" s="393"/>
      <c r="BH430" s="393"/>
      <c r="BI430" s="393"/>
      <c r="BJ430" s="393"/>
      <c r="BK430" s="393"/>
      <c r="BL430" s="451">
        <f t="shared" si="44"/>
        <v>0</v>
      </c>
      <c r="BM430" s="393"/>
      <c r="BN430" s="393"/>
      <c r="BO430" s="393"/>
      <c r="BP430" s="393"/>
      <c r="BQ430" s="393"/>
      <c r="BR430" s="393"/>
      <c r="BS430" s="393"/>
      <c r="BT430" s="393"/>
      <c r="BU430" s="12"/>
      <c r="BV430" s="397"/>
      <c r="BW430" s="393"/>
      <c r="BX430" s="393"/>
      <c r="BY430" s="393"/>
      <c r="BZ430" s="393"/>
      <c r="CA430" s="393"/>
      <c r="CB430" s="393"/>
      <c r="CC430" s="393"/>
      <c r="CD430" s="393"/>
      <c r="CE430" s="393"/>
      <c r="CF430" s="393"/>
      <c r="CG430" s="12"/>
      <c r="CH430" s="393"/>
      <c r="CI430" s="275"/>
    </row>
    <row r="431" spans="1:87" s="55" customFormat="1">
      <c r="A431" s="392"/>
      <c r="B431" s="413" t="s">
        <v>199</v>
      </c>
      <c r="C431" s="275">
        <v>9</v>
      </c>
      <c r="D431" s="12"/>
      <c r="E431" s="12"/>
      <c r="F431" s="12"/>
      <c r="G431" s="393"/>
      <c r="H431" s="393"/>
      <c r="I431" s="402" t="s">
        <v>11</v>
      </c>
      <c r="J431" s="402" t="s">
        <v>11</v>
      </c>
      <c r="K431" s="402" t="s">
        <v>11</v>
      </c>
      <c r="L431" s="393"/>
      <c r="M431" s="393"/>
      <c r="N431" s="393"/>
      <c r="O431" s="393"/>
      <c r="P431" s="393"/>
      <c r="Q431" s="12"/>
      <c r="R431" s="12"/>
      <c r="S431" s="393"/>
      <c r="T431" s="393"/>
      <c r="U431" s="403"/>
      <c r="V431" s="393"/>
      <c r="W431" s="12"/>
      <c r="X431" s="12"/>
      <c r="Y431" s="393"/>
      <c r="Z431" s="393"/>
      <c r="AA431" s="393"/>
      <c r="AB431" s="393"/>
      <c r="AC431" s="393"/>
      <c r="AD431" s="393"/>
      <c r="AE431" s="393"/>
      <c r="AF431" s="398"/>
      <c r="AG431" s="393"/>
      <c r="AH431" s="404"/>
      <c r="AI431" s="404"/>
      <c r="AJ431" s="404"/>
      <c r="AK431" s="398"/>
      <c r="AL431" s="398"/>
      <c r="AM431" s="398"/>
      <c r="AN431" s="393"/>
      <c r="AO431" s="393"/>
      <c r="AP431" s="397"/>
      <c r="AQ431" s="398"/>
      <c r="AR431" s="404"/>
      <c r="AS431" s="397"/>
      <c r="AT431" s="398"/>
      <c r="AU431" s="404"/>
      <c r="AV431" s="393"/>
      <c r="AW431" s="393"/>
      <c r="AX431" s="393"/>
      <c r="AY431" s="393"/>
      <c r="AZ431" s="393"/>
      <c r="BA431" s="393"/>
      <c r="BB431" s="393"/>
      <c r="BC431" s="393"/>
      <c r="BD431" s="393"/>
      <c r="BE431" s="393"/>
      <c r="BF431" s="393"/>
      <c r="BG431" s="393"/>
      <c r="BH431" s="393"/>
      <c r="BI431" s="393"/>
      <c r="BJ431" s="393"/>
      <c r="BK431" s="393"/>
      <c r="BL431" s="451">
        <f t="shared" si="44"/>
        <v>0</v>
      </c>
      <c r="BM431" s="393"/>
      <c r="BN431" s="393"/>
      <c r="BO431" s="393"/>
      <c r="BP431" s="393"/>
      <c r="BQ431" s="393"/>
      <c r="BR431" s="393"/>
      <c r="BS431" s="393"/>
      <c r="BT431" s="393"/>
      <c r="BU431" s="12"/>
      <c r="BV431" s="397"/>
      <c r="BW431" s="393"/>
      <c r="BX431" s="393"/>
      <c r="BY431" s="393"/>
      <c r="BZ431" s="393"/>
      <c r="CA431" s="393"/>
      <c r="CB431" s="393"/>
      <c r="CC431" s="393"/>
      <c r="CD431" s="393"/>
      <c r="CE431" s="393"/>
      <c r="CF431" s="393"/>
      <c r="CG431" s="12"/>
      <c r="CH431" s="393"/>
      <c r="CI431" s="275"/>
    </row>
    <row r="432" spans="1:87" s="55" customFormat="1">
      <c r="A432" s="392"/>
      <c r="B432" s="275" t="s">
        <v>1909</v>
      </c>
      <c r="C432" s="275">
        <v>10</v>
      </c>
      <c r="D432" s="12"/>
      <c r="E432" s="12"/>
      <c r="F432" s="12"/>
      <c r="G432" s="393"/>
      <c r="H432" s="393"/>
      <c r="I432" s="402" t="s">
        <v>11</v>
      </c>
      <c r="J432" s="402" t="s">
        <v>11</v>
      </c>
      <c r="K432" s="402" t="s">
        <v>11</v>
      </c>
      <c r="L432" s="393"/>
      <c r="M432" s="393"/>
      <c r="N432" s="393"/>
      <c r="O432" s="393"/>
      <c r="P432" s="393"/>
      <c r="Q432" s="12"/>
      <c r="R432" s="12"/>
      <c r="S432" s="393"/>
      <c r="T432" s="393"/>
      <c r="U432" s="403"/>
      <c r="V432" s="393"/>
      <c r="W432" s="12"/>
      <c r="X432" s="12"/>
      <c r="Y432" s="393"/>
      <c r="Z432" s="393"/>
      <c r="AA432" s="393"/>
      <c r="AB432" s="393"/>
      <c r="AC432" s="393"/>
      <c r="AD432" s="393"/>
      <c r="AE432" s="393"/>
      <c r="AF432" s="398"/>
      <c r="AG432" s="393"/>
      <c r="AH432" s="404"/>
      <c r="AI432" s="404"/>
      <c r="AJ432" s="404"/>
      <c r="AK432" s="398"/>
      <c r="AL432" s="398"/>
      <c r="AM432" s="398"/>
      <c r="AN432" s="393"/>
      <c r="AO432" s="393"/>
      <c r="AP432" s="397"/>
      <c r="AQ432" s="398"/>
      <c r="AR432" s="404"/>
      <c r="AS432" s="397"/>
      <c r="AT432" s="398"/>
      <c r="AU432" s="404"/>
      <c r="AV432" s="393"/>
      <c r="AW432" s="393"/>
      <c r="AX432" s="393"/>
      <c r="AY432" s="393"/>
      <c r="AZ432" s="393"/>
      <c r="BA432" s="393"/>
      <c r="BB432" s="393"/>
      <c r="BC432" s="393"/>
      <c r="BD432" s="393"/>
      <c r="BE432" s="393"/>
      <c r="BF432" s="393"/>
      <c r="BG432" s="393"/>
      <c r="BH432" s="393"/>
      <c r="BI432" s="393"/>
      <c r="BJ432" s="393"/>
      <c r="BK432" s="393"/>
      <c r="BL432" s="451">
        <f t="shared" si="44"/>
        <v>0</v>
      </c>
      <c r="BM432" s="393"/>
      <c r="BN432" s="393"/>
      <c r="BO432" s="393"/>
      <c r="BP432" s="393"/>
      <c r="BQ432" s="393"/>
      <c r="BR432" s="393"/>
      <c r="BS432" s="393"/>
      <c r="BT432" s="393"/>
      <c r="BU432" s="12"/>
      <c r="BV432" s="397"/>
      <c r="BW432" s="393"/>
      <c r="BX432" s="393"/>
      <c r="BY432" s="393"/>
      <c r="BZ432" s="393"/>
      <c r="CA432" s="393"/>
      <c r="CB432" s="393"/>
      <c r="CC432" s="393"/>
      <c r="CD432" s="393"/>
      <c r="CE432" s="393"/>
      <c r="CF432" s="393"/>
      <c r="CG432" s="12"/>
      <c r="CH432" s="393"/>
      <c r="CI432" s="275"/>
    </row>
    <row r="433" spans="1:87" s="55" customFormat="1">
      <c r="A433" s="392"/>
      <c r="B433" s="435" t="s">
        <v>1909</v>
      </c>
      <c r="C433" s="435">
        <v>11</v>
      </c>
      <c r="D433" s="12"/>
      <c r="E433" s="12"/>
      <c r="F433" s="12"/>
      <c r="G433" s="393"/>
      <c r="H433" s="393"/>
      <c r="I433" s="402" t="s">
        <v>11</v>
      </c>
      <c r="J433" s="402" t="s">
        <v>11</v>
      </c>
      <c r="K433" s="402" t="s">
        <v>11</v>
      </c>
      <c r="L433" s="393"/>
      <c r="M433" s="393"/>
      <c r="N433" s="393"/>
      <c r="O433" s="393"/>
      <c r="P433" s="393"/>
      <c r="Q433" s="12"/>
      <c r="R433" s="12"/>
      <c r="S433" s="393"/>
      <c r="T433" s="393"/>
      <c r="U433" s="403"/>
      <c r="V433" s="393"/>
      <c r="W433" s="12"/>
      <c r="X433" s="12"/>
      <c r="Y433" s="393"/>
      <c r="Z433" s="393"/>
      <c r="AA433" s="393"/>
      <c r="AB433" s="393"/>
      <c r="AC433" s="393"/>
      <c r="AD433" s="393"/>
      <c r="AE433" s="393"/>
      <c r="AF433" s="398"/>
      <c r="AG433" s="393"/>
      <c r="AH433" s="404"/>
      <c r="AI433" s="404"/>
      <c r="AJ433" s="404"/>
      <c r="AK433" s="398"/>
      <c r="AL433" s="398"/>
      <c r="AM433" s="398"/>
      <c r="AN433" s="393"/>
      <c r="AO433" s="393"/>
      <c r="AP433" s="397"/>
      <c r="AQ433" s="398"/>
      <c r="AR433" s="404"/>
      <c r="AS433" s="397"/>
      <c r="AT433" s="398"/>
      <c r="AU433" s="404"/>
      <c r="AV433" s="393"/>
      <c r="AW433" s="393"/>
      <c r="AX433" s="393"/>
      <c r="AY433" s="393"/>
      <c r="AZ433" s="393"/>
      <c r="BA433" s="393"/>
      <c r="BB433" s="393"/>
      <c r="BC433" s="393"/>
      <c r="BD433" s="393"/>
      <c r="BE433" s="393"/>
      <c r="BF433" s="393"/>
      <c r="BG433" s="393"/>
      <c r="BH433" s="393"/>
      <c r="BI433" s="393"/>
      <c r="BJ433" s="393"/>
      <c r="BK433" s="393"/>
      <c r="BL433" s="451">
        <f t="shared" si="44"/>
        <v>0</v>
      </c>
      <c r="BM433" s="393"/>
      <c r="BN433" s="393"/>
      <c r="BO433" s="393"/>
      <c r="BP433" s="393"/>
      <c r="BQ433" s="393"/>
      <c r="BR433" s="393"/>
      <c r="BS433" s="393"/>
      <c r="BT433" s="393"/>
      <c r="BU433" s="12"/>
      <c r="BV433" s="397"/>
      <c r="BW433" s="393"/>
      <c r="BX433" s="393"/>
      <c r="BY433" s="393"/>
      <c r="BZ433" s="393"/>
      <c r="CA433" s="393"/>
      <c r="CB433" s="393"/>
      <c r="CC433" s="393"/>
      <c r="CD433" s="393"/>
      <c r="CE433" s="393"/>
      <c r="CF433" s="393"/>
      <c r="CG433" s="12"/>
      <c r="CH433" s="393"/>
      <c r="CI433" s="275"/>
    </row>
    <row r="434" spans="1:87" s="55" customFormat="1">
      <c r="A434" s="434"/>
      <c r="B434" s="275" t="s">
        <v>1887</v>
      </c>
      <c r="C434" s="275">
        <v>12</v>
      </c>
      <c r="D434" s="28"/>
      <c r="E434" s="12"/>
      <c r="F434" s="12"/>
      <c r="G434" s="393"/>
      <c r="H434" s="393"/>
      <c r="I434" s="402" t="s">
        <v>11</v>
      </c>
      <c r="J434" s="402" t="s">
        <v>11</v>
      </c>
      <c r="K434" s="402" t="s">
        <v>11</v>
      </c>
      <c r="L434" s="393"/>
      <c r="M434" s="393"/>
      <c r="N434" s="393"/>
      <c r="O434" s="393"/>
      <c r="P434" s="393"/>
      <c r="Q434" s="12"/>
      <c r="R434" s="12"/>
      <c r="S434" s="393"/>
      <c r="T434" s="393"/>
      <c r="U434" s="403"/>
      <c r="V434" s="393"/>
      <c r="W434" s="12"/>
      <c r="X434" s="12"/>
      <c r="Y434" s="393"/>
      <c r="Z434" s="393"/>
      <c r="AA434" s="393"/>
      <c r="AB434" s="393"/>
      <c r="AC434" s="393"/>
      <c r="AD434" s="393"/>
      <c r="AE434" s="393"/>
      <c r="AF434" s="398"/>
      <c r="AG434" s="393"/>
      <c r="AH434" s="404"/>
      <c r="AI434" s="404"/>
      <c r="AJ434" s="404"/>
      <c r="AK434" s="398"/>
      <c r="AL434" s="398"/>
      <c r="AM434" s="398"/>
      <c r="AN434" s="393"/>
      <c r="AO434" s="393"/>
      <c r="AP434" s="397"/>
      <c r="AQ434" s="398"/>
      <c r="AR434" s="404"/>
      <c r="AS434" s="397"/>
      <c r="AT434" s="398"/>
      <c r="AU434" s="404"/>
      <c r="AV434" s="393"/>
      <c r="AW434" s="393"/>
      <c r="AX434" s="393"/>
      <c r="AY434" s="393"/>
      <c r="AZ434" s="393"/>
      <c r="BA434" s="393"/>
      <c r="BB434" s="393"/>
      <c r="BC434" s="393"/>
      <c r="BD434" s="393"/>
      <c r="BE434" s="393"/>
      <c r="BF434" s="393"/>
      <c r="BG434" s="393"/>
      <c r="BH434" s="393"/>
      <c r="BI434" s="393"/>
      <c r="BJ434" s="393"/>
      <c r="BK434" s="393"/>
      <c r="BL434" s="451">
        <f t="shared" si="44"/>
        <v>0</v>
      </c>
      <c r="BM434" s="393"/>
      <c r="BN434" s="393"/>
      <c r="BO434" s="393"/>
      <c r="BP434" s="393"/>
      <c r="BQ434" s="393"/>
      <c r="BR434" s="393"/>
      <c r="BS434" s="393"/>
      <c r="BT434" s="393"/>
      <c r="BU434" s="12"/>
      <c r="BV434" s="397"/>
      <c r="BW434" s="393"/>
      <c r="BX434" s="393"/>
      <c r="BY434" s="393"/>
      <c r="BZ434" s="393"/>
      <c r="CA434" s="393"/>
      <c r="CB434" s="393"/>
      <c r="CC434" s="393"/>
      <c r="CD434" s="393"/>
      <c r="CE434" s="393"/>
      <c r="CF434" s="393"/>
      <c r="CG434" s="12"/>
      <c r="CH434" s="393"/>
      <c r="CI434" s="275"/>
    </row>
    <row r="435" spans="1:87" s="55" customFormat="1">
      <c r="A435" s="434"/>
      <c r="B435" s="275" t="s">
        <v>1730</v>
      </c>
      <c r="C435" s="275">
        <v>13</v>
      </c>
      <c r="D435" s="28"/>
      <c r="E435" s="12"/>
      <c r="F435" s="12"/>
      <c r="G435" s="393"/>
      <c r="H435" s="393"/>
      <c r="I435" s="402" t="s">
        <v>11</v>
      </c>
      <c r="J435" s="402" t="s">
        <v>11</v>
      </c>
      <c r="K435" s="402" t="s">
        <v>11</v>
      </c>
      <c r="L435" s="393"/>
      <c r="M435" s="393"/>
      <c r="N435" s="393"/>
      <c r="O435" s="393"/>
      <c r="P435" s="393"/>
      <c r="Q435" s="12"/>
      <c r="R435" s="12"/>
      <c r="S435" s="393"/>
      <c r="T435" s="393"/>
      <c r="U435" s="403"/>
      <c r="V435" s="393"/>
      <c r="W435" s="12"/>
      <c r="X435" s="12"/>
      <c r="Y435" s="393"/>
      <c r="Z435" s="393"/>
      <c r="AA435" s="393"/>
      <c r="AB435" s="393"/>
      <c r="AC435" s="393"/>
      <c r="AD435" s="393"/>
      <c r="AE435" s="393"/>
      <c r="AF435" s="398"/>
      <c r="AG435" s="393"/>
      <c r="AH435" s="404"/>
      <c r="AI435" s="404"/>
      <c r="AJ435" s="404"/>
      <c r="AK435" s="398"/>
      <c r="AL435" s="398"/>
      <c r="AM435" s="398"/>
      <c r="AN435" s="393"/>
      <c r="AO435" s="393"/>
      <c r="AP435" s="397"/>
      <c r="AQ435" s="398"/>
      <c r="AR435" s="404"/>
      <c r="AS435" s="397"/>
      <c r="AT435" s="398"/>
      <c r="AU435" s="404"/>
      <c r="AV435" s="393"/>
      <c r="AW435" s="393"/>
      <c r="AX435" s="393"/>
      <c r="AY435" s="393"/>
      <c r="AZ435" s="393"/>
      <c r="BA435" s="393"/>
      <c r="BB435" s="393"/>
      <c r="BC435" s="393"/>
      <c r="BD435" s="393"/>
      <c r="BE435" s="393"/>
      <c r="BF435" s="393"/>
      <c r="BG435" s="393"/>
      <c r="BH435" s="393"/>
      <c r="BI435" s="393"/>
      <c r="BJ435" s="393"/>
      <c r="BK435" s="393"/>
      <c r="BL435" s="451">
        <f t="shared" si="44"/>
        <v>0</v>
      </c>
      <c r="BM435" s="393"/>
      <c r="BN435" s="393"/>
      <c r="BO435" s="393"/>
      <c r="BP435" s="393"/>
      <c r="BQ435" s="393"/>
      <c r="BR435" s="393"/>
      <c r="BS435" s="393"/>
      <c r="BT435" s="393"/>
      <c r="BU435" s="12"/>
      <c r="BV435" s="397"/>
      <c r="BW435" s="393"/>
      <c r="BX435" s="393"/>
      <c r="BY435" s="393"/>
      <c r="BZ435" s="393"/>
      <c r="CA435" s="393"/>
      <c r="CB435" s="393"/>
      <c r="CC435" s="393"/>
      <c r="CD435" s="393"/>
      <c r="CE435" s="393"/>
      <c r="CF435" s="393"/>
      <c r="CG435" s="12"/>
      <c r="CH435" s="393"/>
      <c r="CI435" s="275"/>
    </row>
    <row r="436" spans="1:87" s="55" customFormat="1">
      <c r="A436" s="434"/>
      <c r="B436" s="275" t="s">
        <v>1909</v>
      </c>
      <c r="C436" s="275">
        <v>14</v>
      </c>
      <c r="D436" s="28"/>
      <c r="E436" s="12"/>
      <c r="F436" s="12"/>
      <c r="G436" s="393"/>
      <c r="H436" s="393"/>
      <c r="I436" s="402"/>
      <c r="J436" s="393"/>
      <c r="K436" s="393"/>
      <c r="L436" s="393"/>
      <c r="M436" s="393"/>
      <c r="N436" s="393"/>
      <c r="O436" s="393"/>
      <c r="P436" s="393"/>
      <c r="Q436" s="12"/>
      <c r="R436" s="12"/>
      <c r="S436" s="393"/>
      <c r="T436" s="393"/>
      <c r="U436" s="403"/>
      <c r="V436" s="393"/>
      <c r="W436" s="12"/>
      <c r="X436" s="12"/>
      <c r="Y436" s="393"/>
      <c r="Z436" s="393"/>
      <c r="AA436" s="393"/>
      <c r="AB436" s="393"/>
      <c r="AC436" s="393"/>
      <c r="AD436" s="393"/>
      <c r="AE436" s="393"/>
      <c r="AF436" s="398"/>
      <c r="AG436" s="393"/>
      <c r="AH436" s="404"/>
      <c r="AI436" s="404"/>
      <c r="AJ436" s="404"/>
      <c r="AK436" s="398"/>
      <c r="AL436" s="398"/>
      <c r="AM436" s="398"/>
      <c r="AN436" s="393"/>
      <c r="AO436" s="393"/>
      <c r="AP436" s="397"/>
      <c r="AQ436" s="398"/>
      <c r="AR436" s="404"/>
      <c r="AS436" s="397"/>
      <c r="AT436" s="398"/>
      <c r="AU436" s="404"/>
      <c r="AV436" s="393"/>
      <c r="AW436" s="393"/>
      <c r="AX436" s="393"/>
      <c r="AY436" s="393"/>
      <c r="AZ436" s="393"/>
      <c r="BA436" s="393"/>
      <c r="BB436" s="393"/>
      <c r="BC436" s="393"/>
      <c r="BD436" s="393"/>
      <c r="BE436" s="393"/>
      <c r="BF436" s="393"/>
      <c r="BG436" s="393"/>
      <c r="BH436" s="393"/>
      <c r="BI436" s="393"/>
      <c r="BJ436" s="393"/>
      <c r="BK436" s="393"/>
      <c r="BL436" s="451">
        <f t="shared" si="44"/>
        <v>0</v>
      </c>
      <c r="BM436" s="393"/>
      <c r="BN436" s="393"/>
      <c r="BO436" s="393"/>
      <c r="BP436" s="393"/>
      <c r="BQ436" s="393"/>
      <c r="BR436" s="393"/>
      <c r="BS436" s="393"/>
      <c r="BT436" s="393"/>
      <c r="BU436" s="12"/>
      <c r="BV436" s="397"/>
      <c r="BW436" s="393"/>
      <c r="BX436" s="393"/>
      <c r="BY436" s="393"/>
      <c r="BZ436" s="393"/>
      <c r="CA436" s="393"/>
      <c r="CB436" s="393"/>
      <c r="CC436" s="393"/>
      <c r="CD436" s="393"/>
      <c r="CE436" s="393"/>
      <c r="CF436" s="393"/>
      <c r="CG436" s="12"/>
      <c r="CH436" s="393"/>
      <c r="CI436" s="275"/>
    </row>
    <row r="437" spans="1:87" s="55" customFormat="1">
      <c r="A437" s="434"/>
      <c r="B437" s="275" t="s">
        <v>1887</v>
      </c>
      <c r="C437" s="275">
        <v>15</v>
      </c>
      <c r="D437" s="28"/>
      <c r="E437" s="12"/>
      <c r="F437" s="12"/>
      <c r="G437" s="393"/>
      <c r="H437" s="393"/>
      <c r="I437" s="402"/>
      <c r="J437" s="393"/>
      <c r="K437" s="393"/>
      <c r="L437" s="393"/>
      <c r="M437" s="393"/>
      <c r="N437" s="393"/>
      <c r="O437" s="393"/>
      <c r="P437" s="393"/>
      <c r="Q437" s="12"/>
      <c r="R437" s="12"/>
      <c r="S437" s="393"/>
      <c r="T437" s="393"/>
      <c r="U437" s="403"/>
      <c r="V437" s="393"/>
      <c r="W437" s="12"/>
      <c r="X437" s="12"/>
      <c r="Y437" s="393"/>
      <c r="Z437" s="393"/>
      <c r="AA437" s="393"/>
      <c r="AB437" s="393"/>
      <c r="AC437" s="393"/>
      <c r="AD437" s="393"/>
      <c r="AE437" s="393"/>
      <c r="AF437" s="398"/>
      <c r="AG437" s="393"/>
      <c r="AH437" s="404"/>
      <c r="AI437" s="404"/>
      <c r="AJ437" s="404"/>
      <c r="AK437" s="398"/>
      <c r="AL437" s="398"/>
      <c r="AM437" s="398"/>
      <c r="AN437" s="393"/>
      <c r="AO437" s="393"/>
      <c r="AP437" s="397"/>
      <c r="AQ437" s="398"/>
      <c r="AR437" s="404"/>
      <c r="AS437" s="397"/>
      <c r="AT437" s="398"/>
      <c r="AU437" s="404"/>
      <c r="AV437" s="393"/>
      <c r="AW437" s="393"/>
      <c r="AX437" s="393"/>
      <c r="AY437" s="393"/>
      <c r="AZ437" s="393"/>
      <c r="BA437" s="393"/>
      <c r="BB437" s="393"/>
      <c r="BC437" s="393"/>
      <c r="BD437" s="393"/>
      <c r="BE437" s="393"/>
      <c r="BF437" s="393"/>
      <c r="BG437" s="393"/>
      <c r="BH437" s="393"/>
      <c r="BI437" s="393"/>
      <c r="BJ437" s="393"/>
      <c r="BK437" s="393"/>
      <c r="BL437" s="451">
        <f t="shared" si="44"/>
        <v>0</v>
      </c>
      <c r="BM437" s="393"/>
      <c r="BN437" s="393"/>
      <c r="BO437" s="393"/>
      <c r="BP437" s="393"/>
      <c r="BQ437" s="393"/>
      <c r="BR437" s="393"/>
      <c r="BS437" s="393"/>
      <c r="BT437" s="393"/>
      <c r="BU437" s="12"/>
      <c r="BV437" s="397"/>
      <c r="BW437" s="393"/>
      <c r="BX437" s="393"/>
      <c r="BY437" s="393"/>
      <c r="BZ437" s="393"/>
      <c r="CA437" s="393"/>
      <c r="CB437" s="393"/>
      <c r="CC437" s="393"/>
      <c r="CD437" s="393"/>
      <c r="CE437" s="393"/>
      <c r="CF437" s="393"/>
      <c r="CG437" s="12"/>
      <c r="CH437" s="393"/>
      <c r="CI437" s="275"/>
    </row>
    <row r="438" spans="1:87" s="55" customFormat="1">
      <c r="A438" s="434"/>
      <c r="B438" s="275" t="s">
        <v>1887</v>
      </c>
      <c r="C438" s="275">
        <v>16</v>
      </c>
      <c r="D438" s="28"/>
      <c r="E438" s="12"/>
      <c r="F438" s="12"/>
      <c r="G438" s="393"/>
      <c r="H438" s="393"/>
      <c r="I438" s="402"/>
      <c r="J438" s="393"/>
      <c r="K438" s="393"/>
      <c r="L438" s="393"/>
      <c r="M438" s="393"/>
      <c r="N438" s="393"/>
      <c r="O438" s="393"/>
      <c r="P438" s="393"/>
      <c r="Q438" s="12"/>
      <c r="R438" s="12"/>
      <c r="S438" s="393"/>
      <c r="T438" s="393"/>
      <c r="U438" s="403"/>
      <c r="V438" s="393"/>
      <c r="W438" s="12"/>
      <c r="X438" s="12"/>
      <c r="Y438" s="393"/>
      <c r="Z438" s="393"/>
      <c r="AA438" s="393"/>
      <c r="AB438" s="393"/>
      <c r="AC438" s="393"/>
      <c r="AD438" s="393"/>
      <c r="AE438" s="393"/>
      <c r="AF438" s="398"/>
      <c r="AG438" s="393"/>
      <c r="AH438" s="404"/>
      <c r="AI438" s="404"/>
      <c r="AJ438" s="404"/>
      <c r="AK438" s="398"/>
      <c r="AL438" s="398"/>
      <c r="AM438" s="398"/>
      <c r="AN438" s="393"/>
      <c r="AO438" s="393"/>
      <c r="AP438" s="397"/>
      <c r="AQ438" s="398"/>
      <c r="AR438" s="404"/>
      <c r="AS438" s="397"/>
      <c r="AT438" s="398"/>
      <c r="AU438" s="404"/>
      <c r="AV438" s="393"/>
      <c r="AW438" s="393"/>
      <c r="AX438" s="393"/>
      <c r="AY438" s="393"/>
      <c r="AZ438" s="393"/>
      <c r="BA438" s="393"/>
      <c r="BB438" s="393"/>
      <c r="BC438" s="393"/>
      <c r="BD438" s="393"/>
      <c r="BE438" s="393"/>
      <c r="BF438" s="393"/>
      <c r="BG438" s="393"/>
      <c r="BH438" s="393"/>
      <c r="BI438" s="393"/>
      <c r="BJ438" s="393"/>
      <c r="BK438" s="393"/>
      <c r="BL438" s="451">
        <f t="shared" si="44"/>
        <v>0</v>
      </c>
      <c r="BM438" s="393"/>
      <c r="BN438" s="393"/>
      <c r="BO438" s="393"/>
      <c r="BP438" s="393"/>
      <c r="BQ438" s="393"/>
      <c r="BR438" s="393"/>
      <c r="BS438" s="393"/>
      <c r="BT438" s="393"/>
      <c r="BU438" s="12"/>
      <c r="BV438" s="397"/>
      <c r="BW438" s="393"/>
      <c r="BX438" s="393"/>
      <c r="BY438" s="393"/>
      <c r="BZ438" s="393"/>
      <c r="CA438" s="393"/>
      <c r="CB438" s="393"/>
      <c r="CC438" s="393"/>
      <c r="CD438" s="393"/>
      <c r="CE438" s="393"/>
      <c r="CF438" s="393"/>
      <c r="CG438" s="12"/>
      <c r="CH438" s="393"/>
      <c r="CI438" s="275"/>
    </row>
    <row r="439" spans="1:87" s="55" customFormat="1">
      <c r="A439" s="434"/>
      <c r="B439" s="275" t="s">
        <v>2271</v>
      </c>
      <c r="C439" s="275">
        <v>17</v>
      </c>
      <c r="D439" s="28"/>
      <c r="E439" s="12"/>
      <c r="F439" s="12"/>
      <c r="G439" s="393"/>
      <c r="H439" s="393"/>
      <c r="I439" s="402"/>
      <c r="J439" s="393"/>
      <c r="K439" s="393"/>
      <c r="L439" s="393"/>
      <c r="M439" s="393"/>
      <c r="N439" s="393"/>
      <c r="O439" s="393"/>
      <c r="P439" s="393"/>
      <c r="Q439" s="12"/>
      <c r="R439" s="12"/>
      <c r="S439" s="393"/>
      <c r="T439" s="393"/>
      <c r="U439" s="403"/>
      <c r="V439" s="393"/>
      <c r="W439" s="12"/>
      <c r="X439" s="12"/>
      <c r="Y439" s="393"/>
      <c r="Z439" s="393"/>
      <c r="AA439" s="393"/>
      <c r="AB439" s="393"/>
      <c r="AC439" s="393"/>
      <c r="AD439" s="393"/>
      <c r="AE439" s="393"/>
      <c r="AF439" s="398"/>
      <c r="AG439" s="393"/>
      <c r="AH439" s="404"/>
      <c r="AI439" s="404"/>
      <c r="AJ439" s="404"/>
      <c r="AK439" s="398"/>
      <c r="AL439" s="398"/>
      <c r="AM439" s="398"/>
      <c r="AN439" s="393"/>
      <c r="AO439" s="393"/>
      <c r="AP439" s="397"/>
      <c r="AQ439" s="398"/>
      <c r="AR439" s="404"/>
      <c r="AS439" s="397"/>
      <c r="AT439" s="398"/>
      <c r="AU439" s="404"/>
      <c r="AV439" s="393"/>
      <c r="AW439" s="393"/>
      <c r="AX439" s="393"/>
      <c r="AY439" s="393"/>
      <c r="AZ439" s="393"/>
      <c r="BA439" s="393"/>
      <c r="BB439" s="393"/>
      <c r="BC439" s="393"/>
      <c r="BD439" s="393"/>
      <c r="BE439" s="393"/>
      <c r="BF439" s="393"/>
      <c r="BG439" s="393"/>
      <c r="BH439" s="393"/>
      <c r="BI439" s="393"/>
      <c r="BJ439" s="393"/>
      <c r="BK439" s="393"/>
      <c r="BL439" s="451">
        <f t="shared" si="44"/>
        <v>0</v>
      </c>
      <c r="BM439" s="393"/>
      <c r="BN439" s="393"/>
      <c r="BO439" s="393"/>
      <c r="BP439" s="393"/>
      <c r="BQ439" s="393"/>
      <c r="BR439" s="393"/>
      <c r="BS439" s="393"/>
      <c r="BT439" s="393"/>
      <c r="BU439" s="12"/>
      <c r="BV439" s="397"/>
      <c r="BW439" s="393"/>
      <c r="BX439" s="393"/>
      <c r="BY439" s="393"/>
      <c r="BZ439" s="393"/>
      <c r="CA439" s="393"/>
      <c r="CB439" s="393"/>
      <c r="CC439" s="393"/>
      <c r="CD439" s="393"/>
      <c r="CE439" s="393"/>
      <c r="CF439" s="393"/>
      <c r="CG439" s="12"/>
      <c r="CH439" s="393"/>
      <c r="CI439" s="275"/>
    </row>
    <row r="440" spans="1:87" s="55" customFormat="1">
      <c r="A440" s="434"/>
      <c r="B440" s="275" t="s">
        <v>2383</v>
      </c>
      <c r="C440" s="275">
        <v>18</v>
      </c>
      <c r="D440" s="28"/>
      <c r="E440" s="12"/>
      <c r="F440" s="12"/>
      <c r="G440" s="393"/>
      <c r="H440" s="393"/>
      <c r="I440" s="402"/>
      <c r="J440" s="393"/>
      <c r="K440" s="393"/>
      <c r="L440" s="393"/>
      <c r="M440" s="393"/>
      <c r="N440" s="393"/>
      <c r="O440" s="393"/>
      <c r="P440" s="393"/>
      <c r="Q440" s="12"/>
      <c r="R440" s="12"/>
      <c r="S440" s="393"/>
      <c r="T440" s="393"/>
      <c r="U440" s="403"/>
      <c r="V440" s="393"/>
      <c r="W440" s="12"/>
      <c r="X440" s="12"/>
      <c r="Y440" s="393"/>
      <c r="Z440" s="393"/>
      <c r="AA440" s="393"/>
      <c r="AB440" s="393"/>
      <c r="AC440" s="393"/>
      <c r="AD440" s="393"/>
      <c r="AE440" s="393"/>
      <c r="AF440" s="398"/>
      <c r="AG440" s="393"/>
      <c r="AH440" s="404"/>
      <c r="AI440" s="404"/>
      <c r="AJ440" s="404"/>
      <c r="AK440" s="398"/>
      <c r="AL440" s="398"/>
      <c r="AM440" s="398"/>
      <c r="AN440" s="393"/>
      <c r="AO440" s="393"/>
      <c r="AP440" s="397"/>
      <c r="AQ440" s="398"/>
      <c r="AR440" s="404"/>
      <c r="AS440" s="397"/>
      <c r="AT440" s="398"/>
      <c r="AU440" s="404"/>
      <c r="AV440" s="393"/>
      <c r="AW440" s="393"/>
      <c r="AX440" s="393"/>
      <c r="AY440" s="393"/>
      <c r="AZ440" s="393"/>
      <c r="BA440" s="393"/>
      <c r="BB440" s="393"/>
      <c r="BC440" s="393"/>
      <c r="BD440" s="393"/>
      <c r="BE440" s="393"/>
      <c r="BF440" s="393"/>
      <c r="BG440" s="393"/>
      <c r="BH440" s="393"/>
      <c r="BI440" s="393"/>
      <c r="BJ440" s="393"/>
      <c r="BK440" s="393"/>
      <c r="BL440" s="451">
        <f t="shared" si="44"/>
        <v>0</v>
      </c>
      <c r="BM440" s="393"/>
      <c r="BN440" s="393"/>
      <c r="BO440" s="393"/>
      <c r="BP440" s="393"/>
      <c r="BQ440" s="393"/>
      <c r="BR440" s="393"/>
      <c r="BS440" s="393"/>
      <c r="BT440" s="393"/>
      <c r="BU440" s="12"/>
      <c r="BV440" s="397"/>
      <c r="BW440" s="393"/>
      <c r="BX440" s="393"/>
      <c r="BY440" s="393"/>
      <c r="BZ440" s="393"/>
      <c r="CA440" s="393"/>
      <c r="CB440" s="393"/>
      <c r="CC440" s="393"/>
      <c r="CD440" s="393"/>
      <c r="CE440" s="393"/>
      <c r="CF440" s="393"/>
      <c r="CG440" s="12"/>
      <c r="CH440" s="393"/>
      <c r="CI440" s="275"/>
    </row>
    <row r="441" spans="1:87" s="55" customFormat="1">
      <c r="A441" s="434"/>
      <c r="B441" s="275" t="s">
        <v>2189</v>
      </c>
      <c r="C441" s="275">
        <v>19</v>
      </c>
      <c r="D441" s="28"/>
      <c r="E441" s="12"/>
      <c r="F441" s="12"/>
      <c r="G441" s="393"/>
      <c r="H441" s="393"/>
      <c r="I441" s="402"/>
      <c r="J441" s="393"/>
      <c r="K441" s="393"/>
      <c r="L441" s="393"/>
      <c r="M441" s="393"/>
      <c r="N441" s="393"/>
      <c r="O441" s="393"/>
      <c r="P441" s="393"/>
      <c r="Q441" s="12"/>
      <c r="R441" s="12"/>
      <c r="S441" s="393"/>
      <c r="T441" s="393"/>
      <c r="U441" s="403"/>
      <c r="V441" s="393"/>
      <c r="W441" s="12"/>
      <c r="X441" s="12"/>
      <c r="Y441" s="393"/>
      <c r="Z441" s="393"/>
      <c r="AA441" s="393"/>
      <c r="AB441" s="393"/>
      <c r="AC441" s="393"/>
      <c r="AD441" s="393"/>
      <c r="AE441" s="393"/>
      <c r="AF441" s="398"/>
      <c r="AG441" s="393"/>
      <c r="AH441" s="404"/>
      <c r="AI441" s="404"/>
      <c r="AJ441" s="404"/>
      <c r="AK441" s="398"/>
      <c r="AL441" s="398"/>
      <c r="AM441" s="398"/>
      <c r="AN441" s="393"/>
      <c r="AO441" s="393"/>
      <c r="AP441" s="397"/>
      <c r="AQ441" s="398"/>
      <c r="AR441" s="404"/>
      <c r="AS441" s="397"/>
      <c r="AT441" s="398"/>
      <c r="AU441" s="404"/>
      <c r="AV441" s="393"/>
      <c r="AW441" s="393"/>
      <c r="AX441" s="393"/>
      <c r="AY441" s="393"/>
      <c r="AZ441" s="393"/>
      <c r="BA441" s="393"/>
      <c r="BB441" s="393"/>
      <c r="BC441" s="393"/>
      <c r="BD441" s="393"/>
      <c r="BE441" s="393"/>
      <c r="BF441" s="393"/>
      <c r="BG441" s="393"/>
      <c r="BH441" s="393"/>
      <c r="BI441" s="393"/>
      <c r="BJ441" s="393"/>
      <c r="BK441" s="393"/>
      <c r="BL441" s="451">
        <f t="shared" si="44"/>
        <v>0</v>
      </c>
      <c r="BM441" s="393"/>
      <c r="BN441" s="393"/>
      <c r="BO441" s="393"/>
      <c r="BP441" s="393"/>
      <c r="BQ441" s="393"/>
      <c r="BR441" s="393"/>
      <c r="BS441" s="393"/>
      <c r="BT441" s="393"/>
      <c r="BU441" s="12"/>
      <c r="BV441" s="397"/>
      <c r="BW441" s="393"/>
      <c r="BX441" s="393"/>
      <c r="BY441" s="393"/>
      <c r="BZ441" s="393"/>
      <c r="CA441" s="393"/>
      <c r="CB441" s="393"/>
      <c r="CC441" s="393"/>
      <c r="CD441" s="393"/>
      <c r="CE441" s="393"/>
      <c r="CF441" s="393"/>
      <c r="CG441" s="12"/>
      <c r="CH441" s="393"/>
      <c r="CI441" s="275"/>
    </row>
    <row r="442" spans="1:87" s="55" customFormat="1">
      <c r="A442" s="434"/>
      <c r="B442" s="275" t="s">
        <v>2884</v>
      </c>
      <c r="C442" s="275">
        <v>20</v>
      </c>
      <c r="D442" s="28"/>
      <c r="E442" s="12"/>
      <c r="F442" s="12"/>
      <c r="G442" s="393"/>
      <c r="H442" s="393"/>
      <c r="I442" s="402"/>
      <c r="J442" s="393"/>
      <c r="K442" s="393"/>
      <c r="L442" s="393"/>
      <c r="M442" s="393"/>
      <c r="N442" s="393"/>
      <c r="O442" s="393"/>
      <c r="P442" s="393"/>
      <c r="Q442" s="12"/>
      <c r="R442" s="12"/>
      <c r="S442" s="393"/>
      <c r="T442" s="393"/>
      <c r="U442" s="403"/>
      <c r="V442" s="393"/>
      <c r="W442" s="12"/>
      <c r="X442" s="12"/>
      <c r="Y442" s="393"/>
      <c r="Z442" s="393"/>
      <c r="AA442" s="393"/>
      <c r="AB442" s="393"/>
      <c r="AC442" s="393"/>
      <c r="AD442" s="393"/>
      <c r="AE442" s="393"/>
      <c r="AF442" s="398"/>
      <c r="AG442" s="393"/>
      <c r="AH442" s="404"/>
      <c r="AI442" s="404"/>
      <c r="AJ442" s="404"/>
      <c r="AK442" s="398"/>
      <c r="AL442" s="398"/>
      <c r="AM442" s="398"/>
      <c r="AN442" s="393"/>
      <c r="AO442" s="393"/>
      <c r="AP442" s="397"/>
      <c r="AQ442" s="398"/>
      <c r="AR442" s="404"/>
      <c r="AS442" s="397"/>
      <c r="AT442" s="398"/>
      <c r="AU442" s="404"/>
      <c r="AV442" s="393"/>
      <c r="AW442" s="393"/>
      <c r="AX442" s="393"/>
      <c r="AY442" s="393"/>
      <c r="AZ442" s="393"/>
      <c r="BA442" s="393"/>
      <c r="BB442" s="393"/>
      <c r="BC442" s="393"/>
      <c r="BD442" s="393"/>
      <c r="BE442" s="393"/>
      <c r="BF442" s="393"/>
      <c r="BG442" s="393"/>
      <c r="BH442" s="393"/>
      <c r="BI442" s="393"/>
      <c r="BJ442" s="393"/>
      <c r="BK442" s="393"/>
      <c r="BL442" s="451">
        <f t="shared" si="44"/>
        <v>0</v>
      </c>
      <c r="BM442" s="393"/>
      <c r="BN442" s="393"/>
      <c r="BO442" s="393"/>
      <c r="BP442" s="393"/>
      <c r="BQ442" s="393"/>
      <c r="BR442" s="393"/>
      <c r="BS442" s="393"/>
      <c r="BT442" s="393"/>
      <c r="BU442" s="12"/>
      <c r="BV442" s="397"/>
      <c r="BW442" s="393"/>
      <c r="BX442" s="393"/>
      <c r="BY442" s="393"/>
      <c r="BZ442" s="393"/>
      <c r="CA442" s="393"/>
      <c r="CB442" s="393"/>
      <c r="CC442" s="393"/>
      <c r="CD442" s="393"/>
      <c r="CE442" s="393"/>
      <c r="CF442" s="393"/>
      <c r="CG442" s="12"/>
      <c r="CH442" s="393"/>
      <c r="CI442" s="275"/>
    </row>
    <row r="443" spans="1:87" s="55" customFormat="1">
      <c r="A443" s="434"/>
      <c r="B443" s="275" t="s">
        <v>199</v>
      </c>
      <c r="C443" s="275">
        <v>21</v>
      </c>
      <c r="D443" s="28"/>
      <c r="E443" s="12"/>
      <c r="F443" s="12"/>
      <c r="G443" s="393"/>
      <c r="H443" s="393"/>
      <c r="I443" s="402"/>
      <c r="J443" s="393"/>
      <c r="K443" s="393"/>
      <c r="L443" s="393"/>
      <c r="M443" s="393"/>
      <c r="N443" s="393"/>
      <c r="O443" s="393"/>
      <c r="P443" s="393"/>
      <c r="Q443" s="12"/>
      <c r="R443" s="12"/>
      <c r="S443" s="393"/>
      <c r="T443" s="393"/>
      <c r="U443" s="403"/>
      <c r="V443" s="393"/>
      <c r="W443" s="12"/>
      <c r="X443" s="12"/>
      <c r="Y443" s="393"/>
      <c r="Z443" s="393"/>
      <c r="AA443" s="393"/>
      <c r="AB443" s="393"/>
      <c r="AC443" s="393"/>
      <c r="AD443" s="393"/>
      <c r="AE443" s="393"/>
      <c r="AF443" s="398"/>
      <c r="AG443" s="393"/>
      <c r="AH443" s="404"/>
      <c r="AI443" s="404"/>
      <c r="AJ443" s="404"/>
      <c r="AK443" s="398"/>
      <c r="AL443" s="398"/>
      <c r="AM443" s="398"/>
      <c r="AN443" s="393"/>
      <c r="AO443" s="393"/>
      <c r="AP443" s="397"/>
      <c r="AQ443" s="398"/>
      <c r="AR443" s="404"/>
      <c r="AS443" s="397"/>
      <c r="AT443" s="398"/>
      <c r="AU443" s="404"/>
      <c r="AV443" s="393"/>
      <c r="AW443" s="393"/>
      <c r="AX443" s="393"/>
      <c r="AY443" s="393"/>
      <c r="AZ443" s="393"/>
      <c r="BA443" s="393"/>
      <c r="BB443" s="393"/>
      <c r="BC443" s="393"/>
      <c r="BD443" s="393"/>
      <c r="BE443" s="393"/>
      <c r="BF443" s="393"/>
      <c r="BG443" s="393"/>
      <c r="BH443" s="393"/>
      <c r="BI443" s="393"/>
      <c r="BJ443" s="393"/>
      <c r="BK443" s="393"/>
      <c r="BL443" s="451">
        <f t="shared" si="44"/>
        <v>0</v>
      </c>
      <c r="BM443" s="393"/>
      <c r="BN443" s="393"/>
      <c r="BO443" s="393"/>
      <c r="BP443" s="393"/>
      <c r="BQ443" s="393"/>
      <c r="BR443" s="393"/>
      <c r="BS443" s="393"/>
      <c r="BT443" s="393"/>
      <c r="BU443" s="12"/>
      <c r="BV443" s="397"/>
      <c r="BW443" s="393"/>
      <c r="BX443" s="393"/>
      <c r="BY443" s="393"/>
      <c r="BZ443" s="393"/>
      <c r="CA443" s="393"/>
      <c r="CB443" s="393"/>
      <c r="CC443" s="393"/>
      <c r="CD443" s="393"/>
      <c r="CE443" s="393"/>
      <c r="CF443" s="393"/>
      <c r="CG443" s="12"/>
      <c r="CH443" s="393"/>
      <c r="CI443" s="275"/>
    </row>
    <row r="444" spans="1:87" s="469" customFormat="1" ht="15" customHeight="1">
      <c r="A444" s="466" t="s">
        <v>3933</v>
      </c>
      <c r="B444" s="467"/>
      <c r="C444" s="467"/>
      <c r="D444" s="468"/>
      <c r="E444" s="468"/>
      <c r="F444" s="468"/>
      <c r="G444" s="468"/>
      <c r="H444" s="468"/>
      <c r="I444" s="468"/>
      <c r="J444" s="468"/>
      <c r="K444" s="468"/>
      <c r="L444" s="468"/>
      <c r="M444" s="468"/>
      <c r="N444" s="468"/>
      <c r="O444" s="468"/>
      <c r="P444" s="468"/>
      <c r="Q444" s="468"/>
      <c r="R444" s="468"/>
      <c r="S444" s="468"/>
      <c r="T444" s="468"/>
      <c r="U444" s="468"/>
      <c r="V444" s="468"/>
      <c r="W444" s="468"/>
      <c r="X444" s="468"/>
      <c r="Y444" s="468"/>
      <c r="Z444" s="468"/>
      <c r="AA444" s="468"/>
      <c r="AB444" s="468"/>
      <c r="AC444" s="468"/>
      <c r="AD444" s="468"/>
      <c r="AE444" s="468"/>
      <c r="AF444" s="468"/>
      <c r="AG444" s="468"/>
      <c r="AH444" s="468"/>
      <c r="AI444" s="468"/>
      <c r="AJ444" s="468"/>
      <c r="AK444" s="468"/>
      <c r="AL444" s="468"/>
      <c r="AM444" s="468"/>
      <c r="AN444" s="468"/>
      <c r="AO444" s="468"/>
      <c r="AP444" s="468"/>
      <c r="AQ444" s="468"/>
      <c r="AR444" s="468"/>
      <c r="AS444" s="468"/>
      <c r="AT444" s="468"/>
      <c r="AU444" s="468"/>
      <c r="AV444" s="468"/>
      <c r="AW444" s="468"/>
      <c r="AX444" s="468"/>
      <c r="AY444" s="468"/>
      <c r="AZ444" s="468"/>
      <c r="BA444" s="468"/>
      <c r="BB444" s="468"/>
      <c r="BC444" s="468"/>
      <c r="BD444" s="468"/>
      <c r="BE444" s="468"/>
      <c r="BF444" s="468"/>
      <c r="BG444" s="468"/>
      <c r="BH444" s="468"/>
      <c r="BI444" s="468"/>
      <c r="BJ444" s="468"/>
      <c r="BK444" s="468"/>
      <c r="BL444" s="468"/>
      <c r="BM444" s="468"/>
      <c r="BN444" s="468"/>
      <c r="BO444" s="468"/>
      <c r="BP444" s="468"/>
      <c r="BQ444" s="468"/>
      <c r="BR444" s="468"/>
      <c r="BS444" s="468"/>
      <c r="BT444" s="468"/>
      <c r="BU444" s="468"/>
      <c r="BV444" s="468"/>
      <c r="BW444" s="468"/>
      <c r="BX444" s="468"/>
      <c r="BY444" s="468"/>
      <c r="BZ444" s="468"/>
      <c r="CA444" s="468"/>
      <c r="CB444" s="468"/>
      <c r="CC444" s="468"/>
      <c r="CD444" s="468"/>
      <c r="CE444" s="468"/>
      <c r="CF444" s="468"/>
      <c r="CG444" s="468"/>
      <c r="CH444" s="468"/>
      <c r="CI444" s="468"/>
    </row>
    <row r="445" spans="1:87" s="55" customFormat="1">
      <c r="A445" s="392"/>
      <c r="B445" s="373"/>
      <c r="C445" s="412" t="s">
        <v>3896</v>
      </c>
      <c r="D445" s="12"/>
      <c r="E445" s="12"/>
      <c r="F445" s="12"/>
      <c r="G445" s="393"/>
      <c r="H445" s="393"/>
      <c r="I445" s="402"/>
      <c r="J445" s="393"/>
      <c r="K445" s="393"/>
      <c r="L445" s="393"/>
      <c r="M445" s="393"/>
      <c r="N445" s="393"/>
      <c r="O445" s="393"/>
      <c r="P445" s="393"/>
      <c r="Q445" s="12"/>
      <c r="R445" s="12"/>
      <c r="S445" s="393"/>
      <c r="T445" s="393"/>
      <c r="U445" s="403"/>
      <c r="V445" s="393"/>
      <c r="W445" s="12"/>
      <c r="X445" s="12"/>
      <c r="Y445" s="393"/>
      <c r="Z445" s="393"/>
      <c r="AA445" s="393"/>
      <c r="AB445" s="393"/>
      <c r="AC445" s="393"/>
      <c r="AD445" s="393"/>
      <c r="AE445" s="393"/>
      <c r="AF445" s="398"/>
      <c r="AG445" s="393"/>
      <c r="AH445" s="404"/>
      <c r="AI445" s="404"/>
      <c r="AJ445" s="404"/>
      <c r="AK445" s="398"/>
      <c r="AL445" s="398"/>
      <c r="AM445" s="398"/>
      <c r="AN445" s="393"/>
      <c r="AO445" s="393"/>
      <c r="AP445" s="397"/>
      <c r="AQ445" s="398"/>
      <c r="AR445" s="404"/>
      <c r="AS445" s="397"/>
      <c r="AT445" s="398"/>
      <c r="AU445" s="404"/>
      <c r="AV445" s="393"/>
      <c r="AW445" s="393"/>
      <c r="AX445" s="393"/>
      <c r="AY445" s="393"/>
      <c r="AZ445" s="393"/>
      <c r="BA445" s="393"/>
      <c r="BB445" s="393"/>
      <c r="BC445" s="393"/>
      <c r="BD445" s="393"/>
      <c r="BE445" s="393"/>
      <c r="BF445" s="393"/>
      <c r="BG445" s="393"/>
      <c r="BH445" s="393"/>
      <c r="BI445" s="393"/>
      <c r="BJ445" s="393"/>
      <c r="BK445" s="393"/>
      <c r="BL445" s="451">
        <f t="shared" si="44"/>
        <v>0</v>
      </c>
      <c r="BM445" s="393"/>
      <c r="BN445" s="393"/>
      <c r="BO445" s="393"/>
      <c r="BP445" s="393"/>
      <c r="BQ445" s="393"/>
      <c r="BR445" s="393"/>
      <c r="BS445" s="393"/>
      <c r="BT445" s="393"/>
      <c r="BU445" s="12"/>
      <c r="BV445" s="397"/>
      <c r="BW445" s="393"/>
      <c r="BX445" s="393"/>
      <c r="BY445" s="393"/>
      <c r="BZ445" s="393"/>
      <c r="CA445" s="393"/>
      <c r="CB445" s="393"/>
      <c r="CC445" s="393"/>
      <c r="CD445" s="393"/>
      <c r="CE445" s="393"/>
      <c r="CF445" s="393"/>
      <c r="CG445" s="12"/>
      <c r="CH445" s="393"/>
      <c r="CI445" s="275"/>
    </row>
    <row r="446" spans="1:87" s="55" customFormat="1">
      <c r="A446" s="392"/>
      <c r="B446" s="373"/>
      <c r="C446" s="412" t="s">
        <v>3934</v>
      </c>
      <c r="D446" s="12"/>
      <c r="E446" s="12"/>
      <c r="F446" s="12"/>
      <c r="G446" s="393"/>
      <c r="H446" s="393"/>
      <c r="I446" s="402"/>
      <c r="J446" s="393"/>
      <c r="K446" s="393"/>
      <c r="L446" s="393"/>
      <c r="M446" s="393"/>
      <c r="N446" s="393"/>
      <c r="O446" s="393"/>
      <c r="P446" s="393"/>
      <c r="Q446" s="12"/>
      <c r="R446" s="12"/>
      <c r="S446" s="393"/>
      <c r="T446" s="393"/>
      <c r="U446" s="403"/>
      <c r="V446" s="393"/>
      <c r="W446" s="12"/>
      <c r="X446" s="12"/>
      <c r="Y446" s="393"/>
      <c r="Z446" s="393"/>
      <c r="AA446" s="393"/>
      <c r="AB446" s="393"/>
      <c r="AC446" s="393"/>
      <c r="AD446" s="393"/>
      <c r="AE446" s="393"/>
      <c r="AF446" s="398"/>
      <c r="AG446" s="393"/>
      <c r="AH446" s="404"/>
      <c r="AI446" s="404"/>
      <c r="AJ446" s="404"/>
      <c r="AK446" s="398"/>
      <c r="AL446" s="398"/>
      <c r="AM446" s="398"/>
      <c r="AN446" s="393"/>
      <c r="AO446" s="393"/>
      <c r="AP446" s="397"/>
      <c r="AQ446" s="398"/>
      <c r="AR446" s="404"/>
      <c r="AS446" s="397"/>
      <c r="AT446" s="398"/>
      <c r="AU446" s="404"/>
      <c r="AV446" s="393"/>
      <c r="AW446" s="393"/>
      <c r="AX446" s="393"/>
      <c r="AY446" s="393"/>
      <c r="AZ446" s="393"/>
      <c r="BA446" s="393"/>
      <c r="BB446" s="393"/>
      <c r="BC446" s="393"/>
      <c r="BD446" s="393"/>
      <c r="BE446" s="393"/>
      <c r="BF446" s="393"/>
      <c r="BG446" s="393"/>
      <c r="BH446" s="393"/>
      <c r="BI446" s="393"/>
      <c r="BJ446" s="393"/>
      <c r="BK446" s="393"/>
      <c r="BL446" s="451">
        <f t="shared" si="44"/>
        <v>0</v>
      </c>
      <c r="BM446" s="393"/>
      <c r="BN446" s="393"/>
      <c r="BO446" s="393"/>
      <c r="BP446" s="393"/>
      <c r="BQ446" s="393"/>
      <c r="BR446" s="393"/>
      <c r="BS446" s="393"/>
      <c r="BT446" s="393"/>
      <c r="BU446" s="12"/>
      <c r="BV446" s="397"/>
      <c r="BW446" s="393"/>
      <c r="BX446" s="393"/>
      <c r="BY446" s="393"/>
      <c r="BZ446" s="393"/>
      <c r="CA446" s="393"/>
      <c r="CB446" s="393"/>
      <c r="CC446" s="393"/>
      <c r="CD446" s="393"/>
      <c r="CE446" s="393"/>
      <c r="CF446" s="393"/>
      <c r="CG446" s="12"/>
      <c r="CH446" s="393"/>
      <c r="CI446" s="275"/>
    </row>
    <row r="447" spans="1:87" s="55" customFormat="1">
      <c r="A447" s="392"/>
      <c r="B447" s="373"/>
      <c r="C447" s="21" t="s">
        <v>3899</v>
      </c>
      <c r="D447" s="12"/>
      <c r="E447" s="12"/>
      <c r="F447" s="12"/>
      <c r="G447" s="393"/>
      <c r="H447" s="393"/>
      <c r="I447" s="402"/>
      <c r="J447" s="393"/>
      <c r="K447" s="393"/>
      <c r="L447" s="393"/>
      <c r="M447" s="393"/>
      <c r="N447" s="393"/>
      <c r="O447" s="393"/>
      <c r="P447" s="393"/>
      <c r="Q447" s="12"/>
      <c r="R447" s="12"/>
      <c r="S447" s="393"/>
      <c r="T447" s="393"/>
      <c r="U447" s="403"/>
      <c r="V447" s="393"/>
      <c r="W447" s="12"/>
      <c r="X447" s="12"/>
      <c r="Y447" s="393"/>
      <c r="Z447" s="393"/>
      <c r="AA447" s="393"/>
      <c r="AB447" s="393"/>
      <c r="AC447" s="393"/>
      <c r="AD447" s="393"/>
      <c r="AE447" s="393"/>
      <c r="AF447" s="398"/>
      <c r="AG447" s="393"/>
      <c r="AH447" s="404"/>
      <c r="AI447" s="404"/>
      <c r="AJ447" s="404"/>
      <c r="AK447" s="398"/>
      <c r="AL447" s="398"/>
      <c r="AM447" s="398"/>
      <c r="AN447" s="393"/>
      <c r="AO447" s="393"/>
      <c r="AP447" s="397"/>
      <c r="AQ447" s="398"/>
      <c r="AR447" s="404"/>
      <c r="AS447" s="397"/>
      <c r="AT447" s="398"/>
      <c r="AU447" s="404"/>
      <c r="AV447" s="393"/>
      <c r="AW447" s="393"/>
      <c r="AX447" s="393"/>
      <c r="AY447" s="393"/>
      <c r="AZ447" s="393"/>
      <c r="BA447" s="393"/>
      <c r="BB447" s="393"/>
      <c r="BC447" s="393"/>
      <c r="BD447" s="393"/>
      <c r="BE447" s="393"/>
      <c r="BF447" s="393"/>
      <c r="BG447" s="393"/>
      <c r="BH447" s="393"/>
      <c r="BI447" s="393"/>
      <c r="BJ447" s="393"/>
      <c r="BK447" s="393"/>
      <c r="BL447" s="451">
        <f t="shared" si="44"/>
        <v>0</v>
      </c>
      <c r="BM447" s="393"/>
      <c r="BN447" s="393"/>
      <c r="BO447" s="393"/>
      <c r="BP447" s="393"/>
      <c r="BQ447" s="393"/>
      <c r="BR447" s="393"/>
      <c r="BS447" s="393"/>
      <c r="BT447" s="393"/>
      <c r="BU447" s="12"/>
      <c r="BV447" s="397"/>
      <c r="BW447" s="393"/>
      <c r="BX447" s="393"/>
      <c r="BY447" s="393"/>
      <c r="BZ447" s="393"/>
      <c r="CA447" s="393"/>
      <c r="CB447" s="393"/>
      <c r="CC447" s="393"/>
      <c r="CD447" s="393"/>
      <c r="CE447" s="393"/>
      <c r="CF447" s="393"/>
      <c r="CG447" s="12"/>
      <c r="CH447" s="393"/>
      <c r="CI447" s="275"/>
    </row>
    <row r="448" spans="1:87" s="55" customFormat="1">
      <c r="A448" s="392"/>
      <c r="B448" s="373"/>
      <c r="C448" s="275" t="s">
        <v>3902</v>
      </c>
      <c r="D448" s="12"/>
      <c r="E448" s="12"/>
      <c r="F448" s="12"/>
      <c r="G448" s="393"/>
      <c r="H448" s="393"/>
      <c r="I448" s="402"/>
      <c r="J448" s="393"/>
      <c r="K448" s="393"/>
      <c r="L448" s="393"/>
      <c r="M448" s="393"/>
      <c r="N448" s="393"/>
      <c r="O448" s="393"/>
      <c r="P448" s="393"/>
      <c r="Q448" s="12"/>
      <c r="R448" s="12"/>
      <c r="S448" s="393"/>
      <c r="T448" s="393"/>
      <c r="U448" s="403"/>
      <c r="V448" s="393"/>
      <c r="W448" s="12"/>
      <c r="X448" s="12"/>
      <c r="Y448" s="393"/>
      <c r="Z448" s="393"/>
      <c r="AA448" s="393"/>
      <c r="AB448" s="393"/>
      <c r="AC448" s="393"/>
      <c r="AD448" s="393"/>
      <c r="AE448" s="393"/>
      <c r="AF448" s="398"/>
      <c r="AG448" s="393"/>
      <c r="AH448" s="404"/>
      <c r="AI448" s="404"/>
      <c r="AJ448" s="404"/>
      <c r="AK448" s="398"/>
      <c r="AL448" s="398"/>
      <c r="AM448" s="398"/>
      <c r="AN448" s="393"/>
      <c r="AO448" s="393"/>
      <c r="AP448" s="397"/>
      <c r="AQ448" s="398"/>
      <c r="AR448" s="404"/>
      <c r="AS448" s="397"/>
      <c r="AT448" s="398"/>
      <c r="AU448" s="404"/>
      <c r="AV448" s="393"/>
      <c r="AW448" s="393"/>
      <c r="AX448" s="393"/>
      <c r="AY448" s="393"/>
      <c r="AZ448" s="393"/>
      <c r="BA448" s="393"/>
      <c r="BB448" s="393"/>
      <c r="BC448" s="393"/>
      <c r="BD448" s="393"/>
      <c r="BE448" s="393"/>
      <c r="BF448" s="393"/>
      <c r="BG448" s="393"/>
      <c r="BH448" s="393"/>
      <c r="BI448" s="393"/>
      <c r="BJ448" s="393"/>
      <c r="BK448" s="393"/>
      <c r="BL448" s="451">
        <f t="shared" si="44"/>
        <v>0</v>
      </c>
      <c r="BM448" s="393"/>
      <c r="BN448" s="393"/>
      <c r="BO448" s="393"/>
      <c r="BP448" s="393"/>
      <c r="BQ448" s="393"/>
      <c r="BR448" s="393"/>
      <c r="BS448" s="393"/>
      <c r="BT448" s="393"/>
      <c r="BU448" s="12"/>
      <c r="BV448" s="397"/>
      <c r="BW448" s="393"/>
      <c r="BX448" s="393"/>
      <c r="BY448" s="393"/>
      <c r="BZ448" s="393"/>
      <c r="CA448" s="393"/>
      <c r="CB448" s="393"/>
      <c r="CC448" s="393"/>
      <c r="CD448" s="393"/>
      <c r="CE448" s="393"/>
      <c r="CF448" s="393"/>
      <c r="CG448" s="12"/>
      <c r="CH448" s="393"/>
      <c r="CI448" s="275"/>
    </row>
    <row r="449" spans="1:87" s="55" customFormat="1">
      <c r="A449" s="392"/>
      <c r="B449" s="373"/>
      <c r="C449" s="275" t="s">
        <v>3904</v>
      </c>
      <c r="D449" s="12"/>
      <c r="E449" s="12"/>
      <c r="F449" s="12"/>
      <c r="G449" s="393"/>
      <c r="H449" s="393"/>
      <c r="I449" s="402"/>
      <c r="J449" s="393"/>
      <c r="K449" s="393"/>
      <c r="L449" s="393"/>
      <c r="M449" s="393"/>
      <c r="N449" s="393"/>
      <c r="O449" s="393"/>
      <c r="P449" s="393"/>
      <c r="Q449" s="12"/>
      <c r="R449" s="12"/>
      <c r="S449" s="393"/>
      <c r="T449" s="393"/>
      <c r="U449" s="403"/>
      <c r="V449" s="393"/>
      <c r="W449" s="12"/>
      <c r="X449" s="12"/>
      <c r="Y449" s="393"/>
      <c r="Z449" s="393"/>
      <c r="AA449" s="393"/>
      <c r="AB449" s="393"/>
      <c r="AC449" s="393"/>
      <c r="AD449" s="393"/>
      <c r="AE449" s="393"/>
      <c r="AF449" s="398"/>
      <c r="AG449" s="393"/>
      <c r="AH449" s="404"/>
      <c r="AI449" s="404"/>
      <c r="AJ449" s="404"/>
      <c r="AK449" s="398"/>
      <c r="AL449" s="398"/>
      <c r="AM449" s="398"/>
      <c r="AN449" s="393"/>
      <c r="AO449" s="393"/>
      <c r="AP449" s="397"/>
      <c r="AQ449" s="398"/>
      <c r="AR449" s="404"/>
      <c r="AS449" s="397"/>
      <c r="AT449" s="398"/>
      <c r="AU449" s="404"/>
      <c r="AV449" s="393"/>
      <c r="AW449" s="393"/>
      <c r="AX449" s="393"/>
      <c r="AY449" s="393"/>
      <c r="AZ449" s="393"/>
      <c r="BA449" s="393"/>
      <c r="BB449" s="393"/>
      <c r="BC449" s="393"/>
      <c r="BD449" s="393"/>
      <c r="BE449" s="393"/>
      <c r="BF449" s="393"/>
      <c r="BG449" s="393"/>
      <c r="BH449" s="393"/>
      <c r="BI449" s="393"/>
      <c r="BJ449" s="393"/>
      <c r="BK449" s="393"/>
      <c r="BL449" s="451">
        <f t="shared" si="44"/>
        <v>0</v>
      </c>
      <c r="BM449" s="393"/>
      <c r="BN449" s="393"/>
      <c r="BO449" s="393"/>
      <c r="BP449" s="393"/>
      <c r="BQ449" s="393"/>
      <c r="BR449" s="393"/>
      <c r="BS449" s="393"/>
      <c r="BT449" s="393"/>
      <c r="BU449" s="12"/>
      <c r="BV449" s="397"/>
      <c r="BW449" s="393"/>
      <c r="BX449" s="393"/>
      <c r="BY449" s="393"/>
      <c r="BZ449" s="393"/>
      <c r="CA449" s="393"/>
      <c r="CB449" s="393"/>
      <c r="CC449" s="393"/>
      <c r="CD449" s="393"/>
      <c r="CE449" s="393"/>
      <c r="CF449" s="393"/>
      <c r="CG449" s="12"/>
      <c r="CH449" s="393"/>
      <c r="CI449" s="275"/>
    </row>
    <row r="450" spans="1:87" s="55" customFormat="1">
      <c r="A450" s="392"/>
      <c r="B450" s="373"/>
      <c r="C450" s="275" t="s">
        <v>3906</v>
      </c>
      <c r="D450" s="12"/>
      <c r="E450" s="12"/>
      <c r="F450" s="12"/>
      <c r="G450" s="393"/>
      <c r="H450" s="393"/>
      <c r="I450" s="402"/>
      <c r="J450" s="393"/>
      <c r="K450" s="393"/>
      <c r="L450" s="393"/>
      <c r="M450" s="393"/>
      <c r="N450" s="393"/>
      <c r="O450" s="393"/>
      <c r="P450" s="393"/>
      <c r="Q450" s="12"/>
      <c r="R450" s="12"/>
      <c r="S450" s="393"/>
      <c r="T450" s="393"/>
      <c r="U450" s="403"/>
      <c r="V450" s="393"/>
      <c r="W450" s="12"/>
      <c r="X450" s="12"/>
      <c r="Y450" s="393"/>
      <c r="Z450" s="393"/>
      <c r="AA450" s="393"/>
      <c r="AB450" s="393"/>
      <c r="AC450" s="393"/>
      <c r="AD450" s="393"/>
      <c r="AE450" s="393"/>
      <c r="AF450" s="398"/>
      <c r="AG450" s="393"/>
      <c r="AH450" s="404"/>
      <c r="AI450" s="404"/>
      <c r="AJ450" s="404"/>
      <c r="AK450" s="398"/>
      <c r="AL450" s="398"/>
      <c r="AM450" s="398"/>
      <c r="AN450" s="393"/>
      <c r="AO450" s="393"/>
      <c r="AP450" s="397"/>
      <c r="AQ450" s="398"/>
      <c r="AR450" s="404"/>
      <c r="AS450" s="397"/>
      <c r="AT450" s="398"/>
      <c r="AU450" s="404"/>
      <c r="AV450" s="393"/>
      <c r="AW450" s="393"/>
      <c r="AX450" s="393"/>
      <c r="AY450" s="393"/>
      <c r="AZ450" s="393"/>
      <c r="BA450" s="393"/>
      <c r="BB450" s="393"/>
      <c r="BC450" s="393"/>
      <c r="BD450" s="393"/>
      <c r="BE450" s="393"/>
      <c r="BF450" s="393"/>
      <c r="BG450" s="393"/>
      <c r="BH450" s="393"/>
      <c r="BI450" s="393"/>
      <c r="BJ450" s="393"/>
      <c r="BK450" s="393"/>
      <c r="BL450" s="451">
        <f t="shared" si="44"/>
        <v>0</v>
      </c>
      <c r="BM450" s="393"/>
      <c r="BN450" s="393"/>
      <c r="BO450" s="393"/>
      <c r="BP450" s="393"/>
      <c r="BQ450" s="393"/>
      <c r="BR450" s="393"/>
      <c r="BS450" s="393"/>
      <c r="BT450" s="393"/>
      <c r="BU450" s="12"/>
      <c r="BV450" s="397"/>
      <c r="BW450" s="393"/>
      <c r="BX450" s="393"/>
      <c r="BY450" s="393"/>
      <c r="BZ450" s="393"/>
      <c r="CA450" s="393"/>
      <c r="CB450" s="393"/>
      <c r="CC450" s="393"/>
      <c r="CD450" s="393"/>
      <c r="CE450" s="393"/>
      <c r="CF450" s="393"/>
      <c r="CG450" s="12"/>
      <c r="CH450" s="393"/>
      <c r="CI450" s="275"/>
    </row>
    <row r="451" spans="1:87" s="55" customFormat="1">
      <c r="A451" s="392"/>
      <c r="B451" s="373"/>
      <c r="C451" s="427" t="s">
        <v>3882</v>
      </c>
      <c r="D451" s="12"/>
      <c r="E451" s="12"/>
      <c r="F451" s="12"/>
      <c r="G451" s="393"/>
      <c r="H451" s="393"/>
      <c r="I451" s="402"/>
      <c r="J451" s="393"/>
      <c r="K451" s="393"/>
      <c r="L451" s="393"/>
      <c r="M451" s="393"/>
      <c r="N451" s="393"/>
      <c r="O451" s="393"/>
      <c r="P451" s="393"/>
      <c r="Q451" s="12"/>
      <c r="R451" s="12"/>
      <c r="S451" s="393"/>
      <c r="T451" s="393"/>
      <c r="U451" s="403"/>
      <c r="V451" s="393"/>
      <c r="W451" s="12"/>
      <c r="X451" s="12"/>
      <c r="Y451" s="393"/>
      <c r="Z451" s="393"/>
      <c r="AA451" s="393"/>
      <c r="AB451" s="393"/>
      <c r="AC451" s="393"/>
      <c r="AD451" s="393"/>
      <c r="AE451" s="393"/>
      <c r="AF451" s="398"/>
      <c r="AG451" s="393"/>
      <c r="AH451" s="404"/>
      <c r="AI451" s="404"/>
      <c r="AJ451" s="404"/>
      <c r="AK451" s="398"/>
      <c r="AL451" s="398"/>
      <c r="AM451" s="398"/>
      <c r="AN451" s="393"/>
      <c r="AO451" s="393"/>
      <c r="AP451" s="397"/>
      <c r="AQ451" s="398"/>
      <c r="AR451" s="404"/>
      <c r="AS451" s="397"/>
      <c r="AT451" s="398"/>
      <c r="AU451" s="404"/>
      <c r="AV451" s="393"/>
      <c r="AW451" s="393"/>
      <c r="AX451" s="393"/>
      <c r="AY451" s="393"/>
      <c r="AZ451" s="393"/>
      <c r="BA451" s="393"/>
      <c r="BB451" s="393"/>
      <c r="BC451" s="393"/>
      <c r="BD451" s="393"/>
      <c r="BE451" s="393"/>
      <c r="BF451" s="393"/>
      <c r="BG451" s="393"/>
      <c r="BH451" s="393"/>
      <c r="BI451" s="393"/>
      <c r="BJ451" s="393"/>
      <c r="BK451" s="393"/>
      <c r="BL451" s="451">
        <f t="shared" si="44"/>
        <v>0</v>
      </c>
      <c r="BM451" s="393"/>
      <c r="BN451" s="393"/>
      <c r="BO451" s="393"/>
      <c r="BP451" s="393"/>
      <c r="BQ451" s="393"/>
      <c r="BR451" s="393"/>
      <c r="BS451" s="393"/>
      <c r="BT451" s="393"/>
      <c r="BU451" s="12"/>
      <c r="BV451" s="397"/>
      <c r="BW451" s="393"/>
      <c r="BX451" s="393"/>
      <c r="BY451" s="393"/>
      <c r="BZ451" s="393"/>
      <c r="CA451" s="393"/>
      <c r="CB451" s="393"/>
      <c r="CC451" s="393"/>
      <c r="CD451" s="393"/>
      <c r="CE451" s="393"/>
      <c r="CF451" s="393"/>
      <c r="CG451" s="12"/>
      <c r="CH451" s="393"/>
      <c r="CI451" s="275"/>
    </row>
    <row r="452" spans="1:87" s="472" customFormat="1" ht="20.25" customHeight="1">
      <c r="A452" s="470" t="s">
        <v>3935</v>
      </c>
      <c r="B452" s="471"/>
      <c r="C452" s="471"/>
      <c r="D452" s="471"/>
      <c r="E452" s="471"/>
      <c r="F452" s="471"/>
      <c r="G452" s="471"/>
      <c r="H452" s="471"/>
      <c r="I452" s="471"/>
      <c r="J452" s="471"/>
      <c r="K452" s="471"/>
      <c r="L452" s="471"/>
      <c r="M452" s="471"/>
      <c r="N452" s="471"/>
      <c r="O452" s="471"/>
      <c r="P452" s="471"/>
      <c r="Q452" s="471"/>
      <c r="R452" s="471"/>
      <c r="S452" s="471"/>
      <c r="T452" s="471"/>
      <c r="U452" s="471"/>
      <c r="V452" s="471"/>
      <c r="W452" s="471"/>
      <c r="X452" s="471"/>
      <c r="Y452" s="471"/>
      <c r="Z452" s="471"/>
      <c r="AA452" s="471"/>
      <c r="AB452" s="471"/>
      <c r="AC452" s="471"/>
      <c r="AD452" s="471"/>
      <c r="AE452" s="471"/>
      <c r="AF452" s="471"/>
      <c r="AG452" s="471"/>
      <c r="AH452" s="471"/>
      <c r="AI452" s="471"/>
      <c r="AJ452" s="471"/>
      <c r="AK452" s="471"/>
      <c r="AL452" s="471"/>
      <c r="AM452" s="471"/>
      <c r="AN452" s="471"/>
      <c r="AO452" s="471"/>
      <c r="AP452" s="471"/>
      <c r="AQ452" s="471"/>
      <c r="AR452" s="471"/>
      <c r="AS452" s="471"/>
      <c r="AT452" s="471"/>
      <c r="AU452" s="471"/>
      <c r="AV452" s="471"/>
      <c r="AW452" s="471"/>
      <c r="AX452" s="471"/>
      <c r="AY452" s="471"/>
      <c r="AZ452" s="471"/>
      <c r="BA452" s="471"/>
      <c r="BB452" s="471"/>
      <c r="BC452" s="471"/>
      <c r="BD452" s="471"/>
      <c r="BE452" s="471"/>
      <c r="BF452" s="471"/>
      <c r="BG452" s="471"/>
      <c r="BH452" s="471"/>
      <c r="BI452" s="471"/>
      <c r="BJ452" s="471"/>
      <c r="BK452" s="471"/>
      <c r="BL452" s="471"/>
      <c r="BM452" s="471"/>
      <c r="BN452" s="471"/>
      <c r="BO452" s="471"/>
      <c r="BP452" s="471"/>
      <c r="BQ452" s="471"/>
      <c r="BR452" s="471"/>
      <c r="BS452" s="471"/>
      <c r="BT452" s="471"/>
      <c r="BU452" s="471"/>
      <c r="BV452" s="471"/>
      <c r="BW452" s="471"/>
      <c r="BX452" s="471"/>
      <c r="BY452" s="471"/>
      <c r="BZ452" s="471"/>
      <c r="CA452" s="471"/>
      <c r="CB452" s="471"/>
      <c r="CC452" s="471"/>
      <c r="CD452" s="471"/>
      <c r="CE452" s="471"/>
      <c r="CF452" s="471"/>
      <c r="CG452" s="471"/>
      <c r="CH452" s="471"/>
      <c r="CI452" s="471"/>
    </row>
    <row r="453" spans="1:87" s="55" customFormat="1">
      <c r="A453" s="392"/>
      <c r="B453" s="373"/>
      <c r="C453" s="412" t="s">
        <v>3896</v>
      </c>
      <c r="D453" s="12"/>
      <c r="E453" s="12"/>
      <c r="F453" s="12"/>
      <c r="G453" s="393"/>
      <c r="H453" s="393"/>
      <c r="I453" s="402"/>
      <c r="J453" s="393"/>
      <c r="K453" s="393"/>
      <c r="L453" s="393"/>
      <c r="M453" s="393"/>
      <c r="N453" s="393"/>
      <c r="O453" s="393"/>
      <c r="P453" s="393"/>
      <c r="Q453" s="12"/>
      <c r="R453" s="12"/>
      <c r="S453" s="393"/>
      <c r="T453" s="393"/>
      <c r="U453" s="403"/>
      <c r="V453" s="393"/>
      <c r="W453" s="12"/>
      <c r="X453" s="12"/>
      <c r="Y453" s="393"/>
      <c r="Z453" s="393"/>
      <c r="AA453" s="393"/>
      <c r="AB453" s="393"/>
      <c r="AC453" s="393"/>
      <c r="AD453" s="393"/>
      <c r="AE453" s="393"/>
      <c r="AF453" s="398"/>
      <c r="AG453" s="393"/>
      <c r="AH453" s="404"/>
      <c r="AI453" s="404"/>
      <c r="AJ453" s="404"/>
      <c r="AK453" s="398"/>
      <c r="AL453" s="398"/>
      <c r="AM453" s="398"/>
      <c r="AN453" s="393"/>
      <c r="AO453" s="393"/>
      <c r="AP453" s="397"/>
      <c r="AQ453" s="398"/>
      <c r="AR453" s="404"/>
      <c r="AS453" s="397"/>
      <c r="AT453" s="398"/>
      <c r="AU453" s="404"/>
      <c r="AV453" s="393"/>
      <c r="AW453" s="393"/>
      <c r="AX453" s="393"/>
      <c r="AY453" s="393"/>
      <c r="AZ453" s="393"/>
      <c r="BA453" s="393"/>
      <c r="BB453" s="393"/>
      <c r="BC453" s="393"/>
      <c r="BD453" s="393"/>
      <c r="BE453" s="393"/>
      <c r="BF453" s="393"/>
      <c r="BG453" s="393"/>
      <c r="BH453" s="393"/>
      <c r="BI453" s="393"/>
      <c r="BJ453" s="393"/>
      <c r="BK453" s="393"/>
      <c r="BL453" s="451">
        <f t="shared" ref="BL453:BL474" si="45">AH453+BC453</f>
        <v>0</v>
      </c>
      <c r="BM453" s="393"/>
      <c r="BN453" s="393"/>
      <c r="BO453" s="393"/>
      <c r="BP453" s="393"/>
      <c r="BQ453" s="393"/>
      <c r="BR453" s="393"/>
      <c r="BS453" s="393"/>
      <c r="BT453" s="393"/>
      <c r="BU453" s="12"/>
      <c r="BV453" s="397"/>
      <c r="BW453" s="393"/>
      <c r="BX453" s="393"/>
      <c r="BY453" s="393"/>
      <c r="BZ453" s="393"/>
      <c r="CA453" s="393"/>
      <c r="CB453" s="393"/>
      <c r="CC453" s="393"/>
      <c r="CD453" s="393"/>
      <c r="CE453" s="393"/>
      <c r="CF453" s="393"/>
      <c r="CG453" s="12"/>
      <c r="CH453" s="393"/>
      <c r="CI453" s="275"/>
    </row>
    <row r="454" spans="1:87" s="55" customFormat="1">
      <c r="A454" s="392"/>
      <c r="B454" s="373"/>
      <c r="C454" s="412" t="s">
        <v>3934</v>
      </c>
      <c r="D454" s="12"/>
      <c r="E454" s="12"/>
      <c r="F454" s="12"/>
      <c r="G454" s="393"/>
      <c r="H454" s="393"/>
      <c r="I454" s="402"/>
      <c r="J454" s="393"/>
      <c r="K454" s="393"/>
      <c r="L454" s="393"/>
      <c r="M454" s="393"/>
      <c r="N454" s="393"/>
      <c r="O454" s="393"/>
      <c r="P454" s="393"/>
      <c r="Q454" s="12"/>
      <c r="R454" s="12"/>
      <c r="S454" s="393"/>
      <c r="T454" s="393"/>
      <c r="U454" s="403"/>
      <c r="V454" s="393"/>
      <c r="W454" s="12"/>
      <c r="X454" s="12"/>
      <c r="Y454" s="393"/>
      <c r="Z454" s="393"/>
      <c r="AA454" s="393"/>
      <c r="AB454" s="393"/>
      <c r="AC454" s="393"/>
      <c r="AD454" s="393"/>
      <c r="AE454" s="393"/>
      <c r="AF454" s="398"/>
      <c r="AG454" s="393"/>
      <c r="AH454" s="404"/>
      <c r="AI454" s="404"/>
      <c r="AJ454" s="404"/>
      <c r="AK454" s="398"/>
      <c r="AL454" s="398"/>
      <c r="AM454" s="398"/>
      <c r="AN454" s="393"/>
      <c r="AO454" s="393"/>
      <c r="AP454" s="397"/>
      <c r="AQ454" s="398"/>
      <c r="AR454" s="404"/>
      <c r="AS454" s="397"/>
      <c r="AT454" s="398"/>
      <c r="AU454" s="404"/>
      <c r="AV454" s="393"/>
      <c r="AW454" s="393"/>
      <c r="AX454" s="393"/>
      <c r="AY454" s="393"/>
      <c r="AZ454" s="393"/>
      <c r="BA454" s="393"/>
      <c r="BB454" s="393"/>
      <c r="BC454" s="393"/>
      <c r="BD454" s="393"/>
      <c r="BE454" s="393"/>
      <c r="BF454" s="393"/>
      <c r="BG454" s="393"/>
      <c r="BH454" s="393"/>
      <c r="BI454" s="393"/>
      <c r="BJ454" s="393"/>
      <c r="BK454" s="393"/>
      <c r="BL454" s="451">
        <f t="shared" si="45"/>
        <v>0</v>
      </c>
      <c r="BM454" s="393"/>
      <c r="BN454" s="393"/>
      <c r="BO454" s="393"/>
      <c r="BP454" s="393"/>
      <c r="BQ454" s="393"/>
      <c r="BR454" s="393"/>
      <c r="BS454" s="393"/>
      <c r="BT454" s="393"/>
      <c r="BU454" s="12"/>
      <c r="BV454" s="397"/>
      <c r="BW454" s="393"/>
      <c r="BX454" s="393"/>
      <c r="BY454" s="393"/>
      <c r="BZ454" s="393"/>
      <c r="CA454" s="393"/>
      <c r="CB454" s="393"/>
      <c r="CC454" s="393"/>
      <c r="CD454" s="393"/>
      <c r="CE454" s="393"/>
      <c r="CF454" s="393"/>
      <c r="CG454" s="12"/>
      <c r="CH454" s="393"/>
      <c r="CI454" s="275"/>
    </row>
    <row r="455" spans="1:87" s="465" customFormat="1" ht="15" customHeight="1">
      <c r="A455" s="463" t="s">
        <v>3936</v>
      </c>
      <c r="B455" s="464"/>
      <c r="C455" s="464"/>
      <c r="D455" s="464"/>
      <c r="E455" s="464"/>
      <c r="F455" s="464"/>
      <c r="G455" s="464"/>
      <c r="H455" s="464"/>
      <c r="I455" s="464"/>
      <c r="J455" s="464"/>
      <c r="K455" s="464"/>
      <c r="L455" s="464"/>
      <c r="M455" s="464"/>
      <c r="N455" s="464"/>
      <c r="O455" s="464"/>
      <c r="P455" s="464"/>
      <c r="Q455" s="464"/>
      <c r="R455" s="464"/>
      <c r="S455" s="464"/>
      <c r="T455" s="464"/>
      <c r="U455" s="464"/>
      <c r="V455" s="464"/>
      <c r="W455" s="464"/>
      <c r="X455" s="464"/>
      <c r="Y455" s="464"/>
      <c r="Z455" s="464"/>
      <c r="AA455" s="464"/>
      <c r="AB455" s="464"/>
      <c r="AC455" s="464"/>
      <c r="AD455" s="464"/>
      <c r="AE455" s="464"/>
      <c r="AF455" s="464"/>
      <c r="AG455" s="464"/>
      <c r="AH455" s="464"/>
      <c r="AI455" s="464"/>
      <c r="AJ455" s="464"/>
      <c r="AK455" s="464"/>
      <c r="AL455" s="464"/>
      <c r="AM455" s="464"/>
      <c r="AN455" s="464"/>
      <c r="AO455" s="464"/>
      <c r="AP455" s="464"/>
      <c r="AQ455" s="464"/>
      <c r="AR455" s="464"/>
      <c r="AS455" s="464"/>
      <c r="AT455" s="464"/>
      <c r="AU455" s="464"/>
      <c r="AV455" s="464"/>
      <c r="AW455" s="464"/>
      <c r="AX455" s="464"/>
      <c r="AY455" s="464"/>
      <c r="AZ455" s="464"/>
      <c r="BA455" s="464"/>
      <c r="BB455" s="464"/>
      <c r="BC455" s="464"/>
      <c r="BD455" s="464"/>
      <c r="BE455" s="464"/>
      <c r="BF455" s="464"/>
      <c r="BG455" s="464"/>
      <c r="BH455" s="464"/>
      <c r="BI455" s="464"/>
      <c r="BJ455" s="464"/>
      <c r="BK455" s="464"/>
      <c r="BL455" s="464"/>
      <c r="BM455" s="464"/>
      <c r="BN455" s="464"/>
      <c r="BO455" s="464"/>
      <c r="BP455" s="464"/>
      <c r="BQ455" s="464"/>
      <c r="BR455" s="464"/>
      <c r="BS455" s="464"/>
      <c r="BT455" s="464"/>
      <c r="BU455" s="464"/>
      <c r="BV455" s="464"/>
      <c r="BW455" s="464"/>
      <c r="BX455" s="464"/>
      <c r="BY455" s="464"/>
      <c r="BZ455" s="464"/>
      <c r="CA455" s="464"/>
      <c r="CB455" s="464"/>
      <c r="CC455" s="464"/>
      <c r="CD455" s="464"/>
      <c r="CE455" s="464"/>
      <c r="CF455" s="464"/>
      <c r="CG455" s="464"/>
      <c r="CH455" s="464"/>
      <c r="CI455" s="464"/>
    </row>
    <row r="456" spans="1:87" s="55" customFormat="1">
      <c r="A456" s="392"/>
      <c r="B456" s="373"/>
      <c r="C456" s="412" t="s">
        <v>3896</v>
      </c>
      <c r="D456" s="12"/>
      <c r="E456" s="12"/>
      <c r="F456" s="12"/>
      <c r="G456" s="393"/>
      <c r="H456" s="393"/>
      <c r="I456" s="402"/>
      <c r="J456" s="393"/>
      <c r="K456" s="393"/>
      <c r="L456" s="393"/>
      <c r="M456" s="393"/>
      <c r="N456" s="393"/>
      <c r="O456" s="393"/>
      <c r="P456" s="393"/>
      <c r="Q456" s="12"/>
      <c r="R456" s="12"/>
      <c r="S456" s="393"/>
      <c r="T456" s="393"/>
      <c r="U456" s="403"/>
      <c r="V456" s="393"/>
      <c r="W456" s="12"/>
      <c r="X456" s="12"/>
      <c r="Y456" s="393"/>
      <c r="Z456" s="393"/>
      <c r="AA456" s="393"/>
      <c r="AB456" s="393"/>
      <c r="AC456" s="393"/>
      <c r="AD456" s="393"/>
      <c r="AE456" s="393"/>
      <c r="AF456" s="398"/>
      <c r="AG456" s="393"/>
      <c r="AH456" s="404"/>
      <c r="AI456" s="404"/>
      <c r="AJ456" s="404"/>
      <c r="AK456" s="398"/>
      <c r="AL456" s="398"/>
      <c r="AM456" s="398"/>
      <c r="AN456" s="393"/>
      <c r="AO456" s="393"/>
      <c r="AP456" s="397"/>
      <c r="AQ456" s="398"/>
      <c r="AR456" s="404"/>
      <c r="AS456" s="397"/>
      <c r="AT456" s="398"/>
      <c r="AU456" s="404"/>
      <c r="AV456" s="393"/>
      <c r="AW456" s="393"/>
      <c r="AX456" s="393"/>
      <c r="AY456" s="393"/>
      <c r="AZ456" s="393"/>
      <c r="BA456" s="393"/>
      <c r="BB456" s="393"/>
      <c r="BC456" s="393"/>
      <c r="BD456" s="393"/>
      <c r="BE456" s="393"/>
      <c r="BF456" s="393"/>
      <c r="BG456" s="393"/>
      <c r="BH456" s="393"/>
      <c r="BI456" s="393"/>
      <c r="BJ456" s="393"/>
      <c r="BK456" s="393"/>
      <c r="BL456" s="451">
        <f t="shared" si="45"/>
        <v>0</v>
      </c>
      <c r="BM456" s="393"/>
      <c r="BN456" s="393"/>
      <c r="BO456" s="393"/>
      <c r="BP456" s="393"/>
      <c r="BQ456" s="393"/>
      <c r="BR456" s="393"/>
      <c r="BS456" s="393"/>
      <c r="BT456" s="393"/>
      <c r="BU456" s="12"/>
      <c r="BV456" s="397"/>
      <c r="BW456" s="393"/>
      <c r="BX456" s="393"/>
      <c r="BY456" s="393"/>
      <c r="BZ456" s="393"/>
      <c r="CA456" s="393"/>
      <c r="CB456" s="393"/>
      <c r="CC456" s="393"/>
      <c r="CD456" s="393"/>
      <c r="CE456" s="393"/>
      <c r="CF456" s="393"/>
      <c r="CG456" s="12"/>
      <c r="CH456" s="393"/>
      <c r="CI456" s="275"/>
    </row>
    <row r="457" spans="1:87" s="55" customFormat="1">
      <c r="A457" s="392"/>
      <c r="B457" s="373"/>
      <c r="C457" s="412" t="s">
        <v>3934</v>
      </c>
      <c r="D457" s="12"/>
      <c r="E457" s="12"/>
      <c r="F457" s="12"/>
      <c r="G457" s="393"/>
      <c r="H457" s="393"/>
      <c r="I457" s="402"/>
      <c r="J457" s="393"/>
      <c r="K457" s="393"/>
      <c r="L457" s="393"/>
      <c r="M457" s="393"/>
      <c r="N457" s="393"/>
      <c r="O457" s="393"/>
      <c r="P457" s="393"/>
      <c r="Q457" s="12"/>
      <c r="R457" s="12"/>
      <c r="S457" s="393"/>
      <c r="T457" s="393"/>
      <c r="U457" s="403"/>
      <c r="V457" s="393"/>
      <c r="W457" s="12"/>
      <c r="X457" s="12"/>
      <c r="Y457" s="393"/>
      <c r="Z457" s="393"/>
      <c r="AA457" s="393"/>
      <c r="AB457" s="393"/>
      <c r="AC457" s="393"/>
      <c r="AD457" s="393"/>
      <c r="AE457" s="393"/>
      <c r="AF457" s="398"/>
      <c r="AG457" s="393"/>
      <c r="AH457" s="404"/>
      <c r="AI457" s="404"/>
      <c r="AJ457" s="404"/>
      <c r="AK457" s="398"/>
      <c r="AL457" s="398"/>
      <c r="AM457" s="398"/>
      <c r="AN457" s="393"/>
      <c r="AO457" s="393"/>
      <c r="AP457" s="397"/>
      <c r="AQ457" s="398"/>
      <c r="AR457" s="404"/>
      <c r="AS457" s="397"/>
      <c r="AT457" s="398"/>
      <c r="AU457" s="404"/>
      <c r="AV457" s="393"/>
      <c r="AW457" s="393"/>
      <c r="AX457" s="393"/>
      <c r="AY457" s="393"/>
      <c r="AZ457" s="393"/>
      <c r="BA457" s="393"/>
      <c r="BB457" s="393"/>
      <c r="BC457" s="393"/>
      <c r="BD457" s="393"/>
      <c r="BE457" s="393"/>
      <c r="BF457" s="393"/>
      <c r="BG457" s="393"/>
      <c r="BH457" s="393"/>
      <c r="BI457" s="393"/>
      <c r="BJ457" s="393"/>
      <c r="BK457" s="393"/>
      <c r="BL457" s="451">
        <f t="shared" si="45"/>
        <v>0</v>
      </c>
      <c r="BM457" s="393"/>
      <c r="BN457" s="393"/>
      <c r="BO457" s="393"/>
      <c r="BP457" s="393"/>
      <c r="BQ457" s="393"/>
      <c r="BR457" s="393"/>
      <c r="BS457" s="393"/>
      <c r="BT457" s="393"/>
      <c r="BU457" s="12"/>
      <c r="BV457" s="397"/>
      <c r="BW457" s="393"/>
      <c r="BX457" s="393"/>
      <c r="BY457" s="393"/>
      <c r="BZ457" s="393"/>
      <c r="CA457" s="393"/>
      <c r="CB457" s="393"/>
      <c r="CC457" s="393"/>
      <c r="CD457" s="393"/>
      <c r="CE457" s="393"/>
      <c r="CF457" s="393"/>
      <c r="CG457" s="12"/>
      <c r="CH457" s="393"/>
      <c r="CI457" s="275"/>
    </row>
    <row r="458" spans="1:87" s="55" customFormat="1">
      <c r="A458" s="392"/>
      <c r="B458" s="373"/>
      <c r="C458" s="401"/>
      <c r="D458" s="12"/>
      <c r="E458" s="12"/>
      <c r="F458" s="12"/>
      <c r="G458" s="393"/>
      <c r="H458" s="393"/>
      <c r="I458" s="402"/>
      <c r="J458" s="393"/>
      <c r="K458" s="393"/>
      <c r="L458" s="393"/>
      <c r="M458" s="393"/>
      <c r="N458" s="393"/>
      <c r="O458" s="393"/>
      <c r="P458" s="393"/>
      <c r="Q458" s="12"/>
      <c r="R458" s="12"/>
      <c r="S458" s="393"/>
      <c r="T458" s="393"/>
      <c r="U458" s="403"/>
      <c r="V458" s="393"/>
      <c r="W458" s="12"/>
      <c r="X458" s="12"/>
      <c r="Y458" s="393"/>
      <c r="Z458" s="393"/>
      <c r="AA458" s="393"/>
      <c r="AB458" s="393"/>
      <c r="AC458" s="393"/>
      <c r="AD458" s="393"/>
      <c r="AE458" s="393"/>
      <c r="AF458" s="398"/>
      <c r="AG458" s="393"/>
      <c r="AH458" s="404"/>
      <c r="AI458" s="404"/>
      <c r="AJ458" s="404"/>
      <c r="AK458" s="398"/>
      <c r="AL458" s="398"/>
      <c r="AM458" s="398"/>
      <c r="AN458" s="393"/>
      <c r="AO458" s="393"/>
      <c r="AP458" s="397"/>
      <c r="AQ458" s="398"/>
      <c r="AR458" s="404"/>
      <c r="AS458" s="397"/>
      <c r="AT458" s="398"/>
      <c r="AU458" s="404"/>
      <c r="AV458" s="393"/>
      <c r="AW458" s="393"/>
      <c r="AX458" s="393"/>
      <c r="AY458" s="393"/>
      <c r="AZ458" s="393"/>
      <c r="BA458" s="393"/>
      <c r="BB458" s="393"/>
      <c r="BC458" s="393"/>
      <c r="BD458" s="393"/>
      <c r="BE458" s="393"/>
      <c r="BF458" s="393"/>
      <c r="BG458" s="393"/>
      <c r="BH458" s="393"/>
      <c r="BI458" s="393"/>
      <c r="BJ458" s="393"/>
      <c r="BK458" s="393"/>
      <c r="BL458" s="451">
        <f t="shared" si="45"/>
        <v>0</v>
      </c>
      <c r="BM458" s="393"/>
      <c r="BN458" s="393"/>
      <c r="BO458" s="393"/>
      <c r="BP458" s="393"/>
      <c r="BQ458" s="393"/>
      <c r="BR458" s="393"/>
      <c r="BS458" s="393"/>
      <c r="BT458" s="393"/>
      <c r="BU458" s="12"/>
      <c r="BV458" s="397"/>
      <c r="BW458" s="393"/>
      <c r="BX458" s="393"/>
      <c r="BY458" s="393"/>
      <c r="BZ458" s="393"/>
      <c r="CA458" s="393"/>
      <c r="CB458" s="393"/>
      <c r="CC458" s="393"/>
      <c r="CD458" s="393"/>
      <c r="CE458" s="393"/>
      <c r="CF458" s="393"/>
      <c r="CG458" s="12"/>
      <c r="CH458" s="393"/>
      <c r="CI458" s="275"/>
    </row>
    <row r="459" spans="1:87" s="55" customFormat="1">
      <c r="A459" s="392"/>
      <c r="B459" s="373"/>
      <c r="C459" s="401"/>
      <c r="D459" s="12"/>
      <c r="E459" s="12"/>
      <c r="F459" s="12"/>
      <c r="G459" s="393"/>
      <c r="H459" s="393"/>
      <c r="I459" s="402"/>
      <c r="J459" s="393"/>
      <c r="K459" s="393"/>
      <c r="L459" s="393"/>
      <c r="M459" s="393"/>
      <c r="N459" s="393"/>
      <c r="O459" s="393"/>
      <c r="P459" s="393"/>
      <c r="Q459" s="12"/>
      <c r="R459" s="12"/>
      <c r="S459" s="393"/>
      <c r="T459" s="393"/>
      <c r="U459" s="403"/>
      <c r="V459" s="393"/>
      <c r="W459" s="12"/>
      <c r="X459" s="12"/>
      <c r="Y459" s="393"/>
      <c r="Z459" s="393"/>
      <c r="AA459" s="393"/>
      <c r="AB459" s="393"/>
      <c r="AC459" s="393"/>
      <c r="AD459" s="393"/>
      <c r="AE459" s="393"/>
      <c r="AF459" s="398"/>
      <c r="AG459" s="393"/>
      <c r="AH459" s="404"/>
      <c r="AI459" s="404"/>
      <c r="AJ459" s="404"/>
      <c r="AK459" s="398"/>
      <c r="AL459" s="398"/>
      <c r="AM459" s="398"/>
      <c r="AN459" s="393"/>
      <c r="AO459" s="393"/>
      <c r="AP459" s="397"/>
      <c r="AQ459" s="398"/>
      <c r="AR459" s="404"/>
      <c r="AS459" s="397"/>
      <c r="AT459" s="398"/>
      <c r="AU459" s="404"/>
      <c r="AV459" s="393"/>
      <c r="AW459" s="393"/>
      <c r="AX459" s="393"/>
      <c r="AY459" s="393"/>
      <c r="AZ459" s="393"/>
      <c r="BA459" s="393"/>
      <c r="BB459" s="393"/>
      <c r="BC459" s="393"/>
      <c r="BD459" s="393"/>
      <c r="BE459" s="393"/>
      <c r="BF459" s="393"/>
      <c r="BG459" s="393"/>
      <c r="BH459" s="393"/>
      <c r="BI459" s="393"/>
      <c r="BJ459" s="393"/>
      <c r="BK459" s="393"/>
      <c r="BL459" s="451">
        <f t="shared" si="45"/>
        <v>0</v>
      </c>
      <c r="BM459" s="393"/>
      <c r="BN459" s="393"/>
      <c r="BO459" s="393"/>
      <c r="BP459" s="393"/>
      <c r="BQ459" s="393"/>
      <c r="BR459" s="393"/>
      <c r="BS459" s="393"/>
      <c r="BT459" s="393"/>
      <c r="BU459" s="12"/>
      <c r="BV459" s="397"/>
      <c r="BW459" s="393"/>
      <c r="BX459" s="393"/>
      <c r="BY459" s="393"/>
      <c r="BZ459" s="393"/>
      <c r="CA459" s="393"/>
      <c r="CB459" s="393"/>
      <c r="CC459" s="393"/>
      <c r="CD459" s="393"/>
      <c r="CE459" s="393"/>
      <c r="CF459" s="393"/>
      <c r="CG459" s="12"/>
      <c r="CH459" s="393"/>
      <c r="CI459" s="275"/>
    </row>
    <row r="460" spans="1:87" s="55" customFormat="1">
      <c r="A460" s="392"/>
      <c r="B460" s="373"/>
      <c r="C460" s="401"/>
      <c r="D460" s="12"/>
      <c r="E460" s="12"/>
      <c r="F460" s="12"/>
      <c r="G460" s="393"/>
      <c r="H460" s="393"/>
      <c r="I460" s="402"/>
      <c r="J460" s="393"/>
      <c r="K460" s="393"/>
      <c r="L460" s="393"/>
      <c r="M460" s="393"/>
      <c r="N460" s="393"/>
      <c r="O460" s="393"/>
      <c r="P460" s="393"/>
      <c r="Q460" s="12"/>
      <c r="R460" s="12"/>
      <c r="S460" s="393"/>
      <c r="T460" s="393"/>
      <c r="U460" s="403"/>
      <c r="V460" s="393"/>
      <c r="W460" s="12"/>
      <c r="X460" s="12"/>
      <c r="Y460" s="393"/>
      <c r="Z460" s="393"/>
      <c r="AA460" s="393"/>
      <c r="AB460" s="393"/>
      <c r="AC460" s="393"/>
      <c r="AD460" s="393"/>
      <c r="AE460" s="393"/>
      <c r="AF460" s="398"/>
      <c r="AG460" s="393"/>
      <c r="AH460" s="404"/>
      <c r="AI460" s="404"/>
      <c r="AJ460" s="404"/>
      <c r="AK460" s="398"/>
      <c r="AL460" s="398"/>
      <c r="AM460" s="398"/>
      <c r="AN460" s="393"/>
      <c r="AO460" s="393"/>
      <c r="AP460" s="397"/>
      <c r="AQ460" s="398"/>
      <c r="AR460" s="404"/>
      <c r="AS460" s="397"/>
      <c r="AT460" s="398"/>
      <c r="AU460" s="404"/>
      <c r="AV460" s="393"/>
      <c r="AW460" s="393"/>
      <c r="AX460" s="393"/>
      <c r="AY460" s="393"/>
      <c r="AZ460" s="393"/>
      <c r="BA460" s="393"/>
      <c r="BB460" s="393"/>
      <c r="BC460" s="393"/>
      <c r="BD460" s="393"/>
      <c r="BE460" s="393"/>
      <c r="BF460" s="393"/>
      <c r="BG460" s="393"/>
      <c r="BH460" s="393"/>
      <c r="BI460" s="393"/>
      <c r="BJ460" s="393"/>
      <c r="BK460" s="393"/>
      <c r="BL460" s="451">
        <f t="shared" si="45"/>
        <v>0</v>
      </c>
      <c r="BM460" s="393"/>
      <c r="BN460" s="393"/>
      <c r="BO460" s="393"/>
      <c r="BP460" s="393"/>
      <c r="BQ460" s="393"/>
      <c r="BR460" s="393"/>
      <c r="BS460" s="393"/>
      <c r="BT460" s="393"/>
      <c r="BU460" s="12"/>
      <c r="BV460" s="397"/>
      <c r="BW460" s="393"/>
      <c r="BX460" s="393"/>
      <c r="BY460" s="393"/>
      <c r="BZ460" s="393"/>
      <c r="CA460" s="393"/>
      <c r="CB460" s="393"/>
      <c r="CC460" s="393"/>
      <c r="CD460" s="393"/>
      <c r="CE460" s="393"/>
      <c r="CF460" s="393"/>
      <c r="CG460" s="12"/>
      <c r="CH460" s="393"/>
      <c r="CI460" s="275"/>
    </row>
    <row r="461" spans="1:87" s="55" customFormat="1">
      <c r="A461" s="392"/>
      <c r="B461" s="373"/>
      <c r="C461" s="401"/>
      <c r="D461" s="12"/>
      <c r="E461" s="12"/>
      <c r="F461" s="12"/>
      <c r="G461" s="393"/>
      <c r="H461" s="393"/>
      <c r="I461" s="402"/>
      <c r="J461" s="393"/>
      <c r="K461" s="393"/>
      <c r="L461" s="393"/>
      <c r="M461" s="393"/>
      <c r="N461" s="393"/>
      <c r="O461" s="393"/>
      <c r="P461" s="393"/>
      <c r="Q461" s="12"/>
      <c r="R461" s="12"/>
      <c r="S461" s="393"/>
      <c r="T461" s="393"/>
      <c r="U461" s="403"/>
      <c r="V461" s="393"/>
      <c r="W461" s="12"/>
      <c r="X461" s="12"/>
      <c r="Y461" s="393"/>
      <c r="Z461" s="393"/>
      <c r="AA461" s="393"/>
      <c r="AB461" s="393"/>
      <c r="AC461" s="393"/>
      <c r="AD461" s="393"/>
      <c r="AE461" s="393"/>
      <c r="AF461" s="398"/>
      <c r="AG461" s="393"/>
      <c r="AH461" s="404"/>
      <c r="AI461" s="404"/>
      <c r="AJ461" s="404"/>
      <c r="AK461" s="398"/>
      <c r="AL461" s="398"/>
      <c r="AM461" s="398"/>
      <c r="AN461" s="393"/>
      <c r="AO461" s="393"/>
      <c r="AP461" s="397"/>
      <c r="AQ461" s="398"/>
      <c r="AR461" s="404"/>
      <c r="AS461" s="397"/>
      <c r="AT461" s="398"/>
      <c r="AU461" s="404"/>
      <c r="AV461" s="393"/>
      <c r="AW461" s="393"/>
      <c r="AX461" s="393"/>
      <c r="AY461" s="393"/>
      <c r="AZ461" s="393"/>
      <c r="BA461" s="393"/>
      <c r="BB461" s="393"/>
      <c r="BC461" s="393"/>
      <c r="BD461" s="393"/>
      <c r="BE461" s="393"/>
      <c r="BF461" s="393"/>
      <c r="BG461" s="393"/>
      <c r="BH461" s="393"/>
      <c r="BI461" s="393"/>
      <c r="BJ461" s="393"/>
      <c r="BK461" s="393"/>
      <c r="BL461" s="451">
        <f t="shared" si="45"/>
        <v>0</v>
      </c>
      <c r="BM461" s="393"/>
      <c r="BN461" s="393"/>
      <c r="BO461" s="393"/>
      <c r="BP461" s="393"/>
      <c r="BQ461" s="393"/>
      <c r="BR461" s="393"/>
      <c r="BS461" s="393"/>
      <c r="BT461" s="393"/>
      <c r="BU461" s="12"/>
      <c r="BV461" s="397"/>
      <c r="BW461" s="393"/>
      <c r="BX461" s="393"/>
      <c r="BY461" s="393"/>
      <c r="BZ461" s="393"/>
      <c r="CA461" s="393"/>
      <c r="CB461" s="393"/>
      <c r="CC461" s="393"/>
      <c r="CD461" s="393"/>
      <c r="CE461" s="393"/>
      <c r="CF461" s="393"/>
      <c r="CG461" s="12"/>
      <c r="CH461" s="393"/>
      <c r="CI461" s="275"/>
    </row>
    <row r="462" spans="1:87" s="55" customFormat="1">
      <c r="A462" s="392"/>
      <c r="B462" s="373"/>
      <c r="C462" s="401"/>
      <c r="D462" s="12"/>
      <c r="E462" s="12"/>
      <c r="F462" s="12"/>
      <c r="G462" s="393"/>
      <c r="H462" s="393"/>
      <c r="I462" s="402"/>
      <c r="J462" s="393"/>
      <c r="K462" s="393"/>
      <c r="L462" s="393"/>
      <c r="M462" s="393"/>
      <c r="N462" s="393"/>
      <c r="O462" s="393"/>
      <c r="P462" s="393"/>
      <c r="Q462" s="12"/>
      <c r="R462" s="12"/>
      <c r="S462" s="393"/>
      <c r="T462" s="393"/>
      <c r="U462" s="403"/>
      <c r="V462" s="393"/>
      <c r="W462" s="12"/>
      <c r="X462" s="12"/>
      <c r="Y462" s="393"/>
      <c r="Z462" s="393"/>
      <c r="AA462" s="393"/>
      <c r="AB462" s="393"/>
      <c r="AC462" s="393"/>
      <c r="AD462" s="393"/>
      <c r="AE462" s="393"/>
      <c r="AF462" s="398"/>
      <c r="AG462" s="393"/>
      <c r="AH462" s="404"/>
      <c r="AI462" s="404"/>
      <c r="AJ462" s="404"/>
      <c r="AK462" s="398"/>
      <c r="AL462" s="398"/>
      <c r="AM462" s="398"/>
      <c r="AN462" s="393"/>
      <c r="AO462" s="393"/>
      <c r="AP462" s="397"/>
      <c r="AQ462" s="398"/>
      <c r="AR462" s="404"/>
      <c r="AS462" s="397"/>
      <c r="AT462" s="398"/>
      <c r="AU462" s="404"/>
      <c r="AV462" s="393"/>
      <c r="AW462" s="393"/>
      <c r="AX462" s="393"/>
      <c r="AY462" s="393"/>
      <c r="AZ462" s="393"/>
      <c r="BA462" s="393"/>
      <c r="BB462" s="393"/>
      <c r="BC462" s="393"/>
      <c r="BD462" s="393"/>
      <c r="BE462" s="393"/>
      <c r="BF462" s="393"/>
      <c r="BG462" s="393"/>
      <c r="BH462" s="393"/>
      <c r="BI462" s="393"/>
      <c r="BJ462" s="393"/>
      <c r="BK462" s="393"/>
      <c r="BL462" s="451">
        <f t="shared" si="45"/>
        <v>0</v>
      </c>
      <c r="BM462" s="393"/>
      <c r="BN462" s="393"/>
      <c r="BO462" s="393"/>
      <c r="BP462" s="393"/>
      <c r="BQ462" s="393"/>
      <c r="BR462" s="393"/>
      <c r="BS462" s="393"/>
      <c r="BT462" s="393"/>
      <c r="BU462" s="12"/>
      <c r="BV462" s="397"/>
      <c r="BW462" s="393"/>
      <c r="BX462" s="393"/>
      <c r="BY462" s="393"/>
      <c r="BZ462" s="393"/>
      <c r="CA462" s="393"/>
      <c r="CB462" s="393"/>
      <c r="CC462" s="393"/>
      <c r="CD462" s="393"/>
      <c r="CE462" s="393"/>
      <c r="CF462" s="393"/>
      <c r="CG462" s="12"/>
      <c r="CH462" s="393"/>
      <c r="CI462" s="275"/>
    </row>
    <row r="463" spans="1:87">
      <c r="A463" s="167"/>
      <c r="B463" s="97"/>
      <c r="C463" s="405"/>
      <c r="D463" s="13"/>
      <c r="E463" s="13"/>
      <c r="F463" s="13"/>
      <c r="G463" s="11"/>
      <c r="H463" s="11"/>
      <c r="I463" s="406"/>
      <c r="J463" s="11"/>
      <c r="K463" s="11"/>
      <c r="L463" s="11"/>
      <c r="M463" s="11"/>
      <c r="N463" s="11"/>
      <c r="O463" s="11"/>
      <c r="P463" s="11"/>
      <c r="Q463" s="13"/>
      <c r="R463" s="13"/>
      <c r="S463" s="11"/>
      <c r="T463" s="11"/>
      <c r="U463" s="407"/>
      <c r="V463" s="11"/>
      <c r="W463" s="13"/>
      <c r="X463" s="13"/>
      <c r="Y463" s="11"/>
      <c r="Z463" s="11"/>
      <c r="AA463" s="11"/>
      <c r="AB463" s="11"/>
      <c r="AC463" s="11"/>
      <c r="AD463" s="11"/>
      <c r="AE463" s="11"/>
      <c r="AF463" s="408"/>
      <c r="AG463" s="11"/>
      <c r="AH463" s="409"/>
      <c r="AI463" s="409"/>
      <c r="AJ463" s="409"/>
      <c r="AK463" s="408"/>
      <c r="AL463" s="408"/>
      <c r="AM463" s="408"/>
      <c r="AN463" s="11"/>
      <c r="AO463" s="11"/>
      <c r="AP463" s="281"/>
      <c r="AQ463" s="408"/>
      <c r="AR463" s="409"/>
      <c r="AS463" s="281"/>
      <c r="AT463" s="408"/>
      <c r="AU463" s="409"/>
      <c r="AV463" s="11"/>
      <c r="AW463" s="11"/>
      <c r="AX463" s="11"/>
      <c r="AY463" s="11"/>
      <c r="AZ463" s="11"/>
      <c r="BA463" s="11"/>
      <c r="BB463" s="11"/>
      <c r="BC463" s="11"/>
      <c r="BD463" s="11"/>
      <c r="BE463" s="11"/>
      <c r="BF463" s="11"/>
      <c r="BG463" s="11"/>
      <c r="BH463" s="11"/>
      <c r="BI463" s="11"/>
      <c r="BJ463" s="11"/>
      <c r="BK463" s="11"/>
      <c r="BL463" s="454">
        <f t="shared" si="45"/>
        <v>0</v>
      </c>
      <c r="BM463" s="11"/>
      <c r="BN463" s="11"/>
      <c r="BO463" s="11"/>
      <c r="BP463" s="11"/>
      <c r="BQ463" s="11"/>
      <c r="BR463" s="11"/>
      <c r="BS463" s="11"/>
      <c r="BT463" s="11"/>
      <c r="BU463" s="13"/>
      <c r="BV463" s="281"/>
      <c r="BW463" s="11"/>
      <c r="BX463" s="11"/>
      <c r="BY463" s="11"/>
      <c r="BZ463" s="11"/>
      <c r="CA463" s="11"/>
      <c r="CB463" s="11"/>
      <c r="CC463" s="11"/>
      <c r="CD463" s="11"/>
      <c r="CE463" s="11"/>
      <c r="CF463" s="11"/>
      <c r="CG463" s="13"/>
      <c r="CH463" s="11"/>
    </row>
    <row r="464" spans="1:87">
      <c r="A464" s="39"/>
      <c r="B464" s="40"/>
      <c r="C464" s="3"/>
      <c r="D464" s="1"/>
      <c r="E464" s="1"/>
      <c r="F464" s="1"/>
      <c r="G464" s="4"/>
      <c r="H464" s="4"/>
      <c r="I464" s="102"/>
      <c r="J464" s="4"/>
      <c r="K464" s="4"/>
      <c r="L464" s="4"/>
      <c r="M464" s="4"/>
      <c r="N464" s="4"/>
      <c r="O464" s="4"/>
      <c r="P464" s="4"/>
      <c r="Q464" s="1"/>
      <c r="R464" s="1"/>
      <c r="S464" s="4"/>
      <c r="T464" s="4"/>
      <c r="U464" s="257"/>
      <c r="V464" s="4"/>
      <c r="W464" s="1"/>
      <c r="X464" s="1"/>
      <c r="Y464" s="4"/>
      <c r="Z464" s="4"/>
      <c r="AA464" s="4"/>
      <c r="AB464" s="4"/>
      <c r="AC464" s="4"/>
      <c r="AD464" s="4"/>
      <c r="AE464" s="4"/>
      <c r="AF464" s="89"/>
      <c r="AG464" s="4"/>
      <c r="AH464" s="202"/>
      <c r="AI464" s="202"/>
      <c r="AJ464" s="202"/>
      <c r="AK464" s="89"/>
      <c r="AL464" s="89"/>
      <c r="AM464" s="89"/>
      <c r="AN464" s="4"/>
      <c r="AO464" s="4"/>
      <c r="AP464" s="226"/>
      <c r="AQ464" s="89"/>
      <c r="AR464" s="202"/>
      <c r="AS464" s="226"/>
      <c r="AT464" s="89"/>
      <c r="AU464" s="202"/>
      <c r="AV464" s="4"/>
      <c r="AW464" s="4"/>
      <c r="AX464" s="4"/>
      <c r="AY464" s="4"/>
      <c r="AZ464" s="4"/>
      <c r="BA464" s="4"/>
      <c r="BB464" s="4"/>
      <c r="BC464" s="4"/>
      <c r="BD464" s="4"/>
      <c r="BE464" s="4"/>
      <c r="BF464" s="4"/>
      <c r="BG464" s="4"/>
      <c r="BH464" s="4"/>
      <c r="BI464" s="4"/>
      <c r="BJ464" s="4"/>
      <c r="BK464" s="4"/>
      <c r="BL464" s="447">
        <f t="shared" si="45"/>
        <v>0</v>
      </c>
      <c r="BM464" s="4"/>
      <c r="BN464" s="4"/>
      <c r="BO464" s="4"/>
      <c r="BP464" s="4"/>
      <c r="BQ464" s="4"/>
      <c r="BR464" s="4"/>
      <c r="BS464" s="4"/>
      <c r="BT464" s="4"/>
      <c r="BU464" s="1"/>
      <c r="BV464" s="226"/>
      <c r="BW464" s="4"/>
      <c r="BX464" s="4"/>
      <c r="BY464" s="4"/>
      <c r="BZ464" s="4"/>
      <c r="CA464" s="4"/>
      <c r="CB464" s="4"/>
      <c r="CC464" s="4"/>
      <c r="CD464" s="4"/>
      <c r="CE464" s="4"/>
      <c r="CF464" s="4"/>
      <c r="CG464" s="1"/>
      <c r="CH464" s="4"/>
    </row>
    <row r="465" spans="1:87">
      <c r="A465" s="39"/>
      <c r="B465" s="40"/>
      <c r="C465" s="3"/>
      <c r="D465" s="1"/>
      <c r="E465" s="1"/>
      <c r="F465" s="1"/>
      <c r="G465" s="4"/>
      <c r="H465" s="4"/>
      <c r="I465" s="102"/>
      <c r="J465" s="4"/>
      <c r="K465" s="4"/>
      <c r="L465" s="4"/>
      <c r="M465" s="4"/>
      <c r="N465" s="4"/>
      <c r="O465" s="4"/>
      <c r="P465" s="4"/>
      <c r="Q465" s="1"/>
      <c r="R465" s="1"/>
      <c r="S465" s="4"/>
      <c r="T465" s="4"/>
      <c r="U465" s="257"/>
      <c r="V465" s="4"/>
      <c r="W465" s="1"/>
      <c r="X465" s="1"/>
      <c r="Y465" s="4"/>
      <c r="Z465" s="4"/>
      <c r="AA465" s="4"/>
      <c r="AB465" s="4"/>
      <c r="AC465" s="4"/>
      <c r="AD465" s="4"/>
      <c r="AE465" s="4"/>
      <c r="AF465" s="89"/>
      <c r="AG465" s="4"/>
      <c r="AH465" s="202"/>
      <c r="AI465" s="202"/>
      <c r="AJ465" s="202"/>
      <c r="AK465" s="89"/>
      <c r="AL465" s="89"/>
      <c r="AM465" s="89"/>
      <c r="AN465" s="4"/>
      <c r="AO465" s="4"/>
      <c r="AP465" s="226"/>
      <c r="AQ465" s="89"/>
      <c r="AR465" s="202"/>
      <c r="AS465" s="226"/>
      <c r="AT465" s="89"/>
      <c r="AU465" s="202"/>
      <c r="AV465" s="4"/>
      <c r="AW465" s="4"/>
      <c r="AX465" s="4"/>
      <c r="AY465" s="4"/>
      <c r="AZ465" s="4"/>
      <c r="BA465" s="4"/>
      <c r="BB465" s="4"/>
      <c r="BC465" s="4"/>
      <c r="BD465" s="4"/>
      <c r="BE465" s="4"/>
      <c r="BF465" s="4"/>
      <c r="BG465" s="4"/>
      <c r="BH465" s="4"/>
      <c r="BI465" s="4"/>
      <c r="BJ465" s="4"/>
      <c r="BK465" s="4"/>
      <c r="BL465" s="447">
        <f t="shared" si="45"/>
        <v>0</v>
      </c>
      <c r="BM465" s="4"/>
      <c r="BN465" s="4"/>
      <c r="BO465" s="4"/>
      <c r="BP465" s="4"/>
      <c r="BQ465" s="4"/>
      <c r="BR465" s="4"/>
      <c r="BS465" s="4"/>
      <c r="BT465" s="4"/>
      <c r="BU465" s="1"/>
      <c r="BV465" s="226"/>
      <c r="BW465" s="4"/>
      <c r="BX465" s="4"/>
      <c r="BY465" s="4"/>
      <c r="BZ465" s="4"/>
      <c r="CA465" s="4"/>
      <c r="CB465" s="4"/>
      <c r="CC465" s="4"/>
      <c r="CD465" s="4"/>
      <c r="CE465" s="4"/>
      <c r="CF465" s="4"/>
      <c r="CG465" s="1"/>
      <c r="CH465" s="4"/>
    </row>
    <row r="466" spans="1:87">
      <c r="A466" s="39"/>
      <c r="B466" s="40"/>
      <c r="C466" s="3"/>
      <c r="D466" s="1"/>
      <c r="E466" s="1"/>
      <c r="F466" s="1"/>
      <c r="G466" s="4"/>
      <c r="H466" s="4"/>
      <c r="I466" s="102"/>
      <c r="J466" s="4"/>
      <c r="K466" s="4"/>
      <c r="L466" s="4"/>
      <c r="M466" s="4"/>
      <c r="N466" s="4"/>
      <c r="O466" s="4"/>
      <c r="P466" s="4"/>
      <c r="Q466" s="1"/>
      <c r="R466" s="1"/>
      <c r="S466" s="4"/>
      <c r="T466" s="4"/>
      <c r="U466" s="257"/>
      <c r="V466" s="4"/>
      <c r="W466" s="1"/>
      <c r="X466" s="1"/>
      <c r="Y466" s="4"/>
      <c r="Z466" s="4"/>
      <c r="AA466" s="4"/>
      <c r="AB466" s="4"/>
      <c r="AC466" s="4"/>
      <c r="AD466" s="4"/>
      <c r="AE466" s="4"/>
      <c r="AF466" s="89"/>
      <c r="AG466" s="4"/>
      <c r="AH466" s="202"/>
      <c r="AI466" s="202"/>
      <c r="AJ466" s="202"/>
      <c r="AK466" s="89"/>
      <c r="AL466" s="89"/>
      <c r="AM466" s="89"/>
      <c r="AN466" s="4"/>
      <c r="AO466" s="4"/>
      <c r="AP466" s="226"/>
      <c r="AQ466" s="89"/>
      <c r="AR466" s="202"/>
      <c r="AS466" s="226"/>
      <c r="AT466" s="89"/>
      <c r="AU466" s="202"/>
      <c r="AV466" s="4"/>
      <c r="AW466" s="4"/>
      <c r="AX466" s="4"/>
      <c r="AY466" s="4"/>
      <c r="AZ466" s="4"/>
      <c r="BA466" s="4"/>
      <c r="BB466" s="4"/>
      <c r="BC466" s="4"/>
      <c r="BD466" s="4"/>
      <c r="BE466" s="4"/>
      <c r="BF466" s="4"/>
      <c r="BG466" s="4"/>
      <c r="BH466" s="4"/>
      <c r="BI466" s="4"/>
      <c r="BJ466" s="4"/>
      <c r="BK466" s="4"/>
      <c r="BL466" s="447">
        <f t="shared" si="45"/>
        <v>0</v>
      </c>
      <c r="BM466" s="4"/>
      <c r="BN466" s="4"/>
      <c r="BO466" s="4"/>
      <c r="BP466" s="4"/>
      <c r="BQ466" s="4"/>
      <c r="BR466" s="4"/>
      <c r="BS466" s="4"/>
      <c r="BT466" s="4"/>
      <c r="BU466" s="1"/>
      <c r="BV466" s="226"/>
      <c r="BW466" s="4"/>
      <c r="BX466" s="4"/>
      <c r="BY466" s="4"/>
      <c r="BZ466" s="4"/>
      <c r="CA466" s="4"/>
      <c r="CB466" s="4"/>
      <c r="CC466" s="4"/>
      <c r="CD466" s="4"/>
      <c r="CE466" s="4"/>
      <c r="CF466" s="4"/>
      <c r="CG466" s="1"/>
      <c r="CH466" s="4"/>
    </row>
    <row r="467" spans="1:87">
      <c r="A467" s="39"/>
      <c r="B467" s="40"/>
      <c r="C467" s="3"/>
      <c r="D467" s="1"/>
      <c r="E467" s="1"/>
      <c r="F467" s="1"/>
      <c r="G467" s="4"/>
      <c r="H467" s="4"/>
      <c r="I467" s="102"/>
      <c r="J467" s="4"/>
      <c r="K467" s="4"/>
      <c r="L467" s="4"/>
      <c r="M467" s="4"/>
      <c r="N467" s="4"/>
      <c r="O467" s="4"/>
      <c r="P467" s="4"/>
      <c r="Q467" s="1"/>
      <c r="R467" s="1"/>
      <c r="S467" s="4"/>
      <c r="T467" s="4"/>
      <c r="U467" s="257"/>
      <c r="V467" s="4"/>
      <c r="W467" s="1"/>
      <c r="X467" s="1"/>
      <c r="Y467" s="4"/>
      <c r="Z467" s="4"/>
      <c r="AA467" s="4"/>
      <c r="AB467" s="4"/>
      <c r="AC467" s="4"/>
      <c r="AD467" s="4"/>
      <c r="AE467" s="4"/>
      <c r="AF467" s="89"/>
      <c r="AG467" s="4"/>
      <c r="AH467" s="202"/>
      <c r="AI467" s="202"/>
      <c r="AJ467" s="202"/>
      <c r="AK467" s="89"/>
      <c r="AL467" s="89"/>
      <c r="AM467" s="89"/>
      <c r="AN467" s="4"/>
      <c r="AO467" s="4"/>
      <c r="AP467" s="226"/>
      <c r="AQ467" s="89"/>
      <c r="AR467" s="202"/>
      <c r="AS467" s="226"/>
      <c r="AT467" s="89"/>
      <c r="AU467" s="202"/>
      <c r="AV467" s="4"/>
      <c r="AW467" s="4"/>
      <c r="AX467" s="4"/>
      <c r="AY467" s="4"/>
      <c r="AZ467" s="4"/>
      <c r="BA467" s="4"/>
      <c r="BB467" s="4"/>
      <c r="BC467" s="4"/>
      <c r="BD467" s="4"/>
      <c r="BE467" s="4"/>
      <c r="BF467" s="4"/>
      <c r="BG467" s="4"/>
      <c r="BH467" s="4"/>
      <c r="BI467" s="4"/>
      <c r="BJ467" s="4"/>
      <c r="BK467" s="4"/>
      <c r="BL467" s="447">
        <f t="shared" si="45"/>
        <v>0</v>
      </c>
      <c r="BM467" s="4"/>
      <c r="BN467" s="4"/>
      <c r="BO467" s="4"/>
      <c r="BP467" s="4"/>
      <c r="BQ467" s="4"/>
      <c r="BR467" s="4"/>
      <c r="BS467" s="4"/>
      <c r="BT467" s="4"/>
      <c r="BU467" s="1"/>
      <c r="BV467" s="226"/>
      <c r="BW467" s="4"/>
      <c r="BX467" s="4"/>
      <c r="BY467" s="4"/>
      <c r="BZ467" s="4"/>
      <c r="CA467" s="4"/>
      <c r="CB467" s="4"/>
      <c r="CC467" s="4"/>
      <c r="CD467" s="4"/>
      <c r="CE467" s="4"/>
      <c r="CF467" s="4"/>
      <c r="CG467" s="1"/>
      <c r="CH467" s="4"/>
    </row>
    <row r="468" spans="1:87">
      <c r="A468" s="39"/>
      <c r="B468" s="40"/>
      <c r="C468" s="3"/>
      <c r="D468" s="1"/>
      <c r="E468" s="1"/>
      <c r="F468" s="1"/>
      <c r="G468" s="4"/>
      <c r="H468" s="4"/>
      <c r="I468" s="102"/>
      <c r="J468" s="4"/>
      <c r="K468" s="4"/>
      <c r="L468" s="4"/>
      <c r="M468" s="4"/>
      <c r="N468" s="4"/>
      <c r="O468" s="4"/>
      <c r="P468" s="4"/>
      <c r="Q468" s="1"/>
      <c r="R468" s="1"/>
      <c r="S468" s="4"/>
      <c r="T468" s="4"/>
      <c r="U468" s="257"/>
      <c r="V468" s="4"/>
      <c r="W468" s="1"/>
      <c r="X468" s="1"/>
      <c r="Y468" s="4"/>
      <c r="Z468" s="4"/>
      <c r="AA468" s="4"/>
      <c r="AB468" s="4"/>
      <c r="AC468" s="4"/>
      <c r="AD468" s="4"/>
      <c r="AE468" s="4"/>
      <c r="AF468" s="89"/>
      <c r="AG468" s="4"/>
      <c r="AH468" s="202"/>
      <c r="AI468" s="202"/>
      <c r="AJ468" s="202"/>
      <c r="AK468" s="89"/>
      <c r="AL468" s="89"/>
      <c r="AM468" s="89"/>
      <c r="AN468" s="4"/>
      <c r="AO468" s="4"/>
      <c r="AP468" s="226"/>
      <c r="AQ468" s="89"/>
      <c r="AR468" s="202"/>
      <c r="AS468" s="226"/>
      <c r="AT468" s="89"/>
      <c r="AU468" s="202"/>
      <c r="AV468" s="4"/>
      <c r="AW468" s="4"/>
      <c r="AX468" s="4"/>
      <c r="AY468" s="4"/>
      <c r="AZ468" s="4"/>
      <c r="BA468" s="4"/>
      <c r="BB468" s="4"/>
      <c r="BC468" s="4"/>
      <c r="BD468" s="4"/>
      <c r="BE468" s="4"/>
      <c r="BF468" s="4"/>
      <c r="BG468" s="4"/>
      <c r="BH468" s="4"/>
      <c r="BI468" s="4"/>
      <c r="BJ468" s="4"/>
      <c r="BK468" s="4"/>
      <c r="BL468" s="447">
        <f t="shared" si="45"/>
        <v>0</v>
      </c>
      <c r="BM468" s="4"/>
      <c r="BN468" s="4"/>
      <c r="BO468" s="4"/>
      <c r="BP468" s="4"/>
      <c r="BQ468" s="4"/>
      <c r="BR468" s="4"/>
      <c r="BS468" s="4"/>
      <c r="BT468" s="4"/>
      <c r="BU468" s="1"/>
      <c r="BV468" s="226"/>
      <c r="BW468" s="4"/>
      <c r="BX468" s="4"/>
      <c r="BY468" s="4"/>
      <c r="BZ468" s="4"/>
      <c r="CA468" s="4"/>
      <c r="CB468" s="4"/>
      <c r="CC468" s="4"/>
      <c r="CD468" s="4"/>
      <c r="CE468" s="4"/>
      <c r="CF468" s="4"/>
      <c r="CG468" s="1"/>
      <c r="CH468" s="4"/>
    </row>
    <row r="469" spans="1:87">
      <c r="A469" s="134"/>
      <c r="B469" s="135"/>
      <c r="C469" s="5"/>
      <c r="D469" s="6"/>
      <c r="E469" s="6"/>
      <c r="F469" s="6"/>
      <c r="G469" s="8"/>
      <c r="H469" s="8"/>
      <c r="I469" s="262"/>
      <c r="J469" s="8"/>
      <c r="K469" s="8"/>
      <c r="L469" s="8"/>
      <c r="M469" s="8"/>
      <c r="N469" s="8"/>
      <c r="O469" s="8"/>
      <c r="P469" s="8"/>
      <c r="Q469" s="136"/>
      <c r="R469" s="136"/>
      <c r="S469" s="8"/>
      <c r="T469" s="8"/>
      <c r="U469" s="258"/>
      <c r="V469" s="8"/>
      <c r="W469" s="6"/>
      <c r="X469" s="6"/>
      <c r="Y469" s="8"/>
      <c r="Z469" s="8"/>
      <c r="AA469" s="8"/>
      <c r="AB469" s="8"/>
      <c r="AC469" s="8"/>
      <c r="AD469" s="8"/>
      <c r="AE469" s="8"/>
      <c r="AF469" s="137"/>
      <c r="AG469" s="8"/>
      <c r="AH469" s="203"/>
      <c r="AI469" s="203"/>
      <c r="AJ469" s="203"/>
      <c r="AK469" s="137"/>
      <c r="AL469" s="137"/>
      <c r="AM469" s="137"/>
      <c r="AN469" s="8"/>
      <c r="AO469" s="8"/>
      <c r="AP469" s="230"/>
      <c r="AQ469" s="137"/>
      <c r="AR469" s="203"/>
      <c r="AS469" s="230"/>
      <c r="AT469" s="137"/>
      <c r="AU469" s="203"/>
      <c r="AV469" s="8"/>
      <c r="AW469" s="8"/>
      <c r="AX469" s="8"/>
      <c r="AY469" s="8"/>
      <c r="AZ469" s="8"/>
      <c r="BA469" s="8"/>
      <c r="BB469" s="8"/>
      <c r="BC469" s="8"/>
      <c r="BD469" s="8"/>
      <c r="BE469" s="8"/>
      <c r="BF469" s="8"/>
      <c r="BG469" s="8"/>
      <c r="BH469" s="8"/>
      <c r="BI469" s="8"/>
      <c r="BJ469" s="8"/>
      <c r="BK469" s="8"/>
      <c r="BL469" s="455">
        <f t="shared" si="45"/>
        <v>0</v>
      </c>
      <c r="BM469" s="8"/>
      <c r="BN469" s="8"/>
      <c r="BO469" s="8"/>
      <c r="BP469" s="8"/>
      <c r="BQ469" s="8"/>
      <c r="BR469" s="8"/>
      <c r="BS469" s="8"/>
      <c r="BT469" s="8"/>
      <c r="BU469" s="6"/>
      <c r="BV469" s="230"/>
      <c r="BW469" s="8"/>
      <c r="BX469" s="8"/>
      <c r="BY469" s="8"/>
      <c r="BZ469" s="8"/>
      <c r="CA469" s="8"/>
      <c r="CB469" s="8"/>
      <c r="CC469" s="8"/>
      <c r="CD469" s="8"/>
      <c r="CE469" s="8"/>
      <c r="CF469" s="8"/>
      <c r="CG469" s="1"/>
      <c r="CH469" s="8"/>
    </row>
    <row r="470" spans="1:87">
      <c r="A470" s="134"/>
      <c r="B470" s="135"/>
      <c r="C470" s="5"/>
      <c r="D470" s="6"/>
      <c r="E470" s="6"/>
      <c r="F470" s="6"/>
      <c r="G470" s="8"/>
      <c r="H470" s="8"/>
      <c r="I470" s="262"/>
      <c r="J470" s="8"/>
      <c r="K470" s="8"/>
      <c r="L470" s="8"/>
      <c r="M470" s="8"/>
      <c r="N470" s="8"/>
      <c r="O470" s="8"/>
      <c r="P470" s="8"/>
      <c r="Q470" s="136"/>
      <c r="R470" s="136"/>
      <c r="S470" s="8"/>
      <c r="T470" s="8"/>
      <c r="U470" s="258"/>
      <c r="V470" s="8"/>
      <c r="W470" s="6"/>
      <c r="X470" s="6"/>
      <c r="Y470" s="8"/>
      <c r="Z470" s="8"/>
      <c r="AA470" s="8"/>
      <c r="AB470" s="8"/>
      <c r="AC470" s="8"/>
      <c r="AD470" s="8"/>
      <c r="AE470" s="8"/>
      <c r="AF470" s="137"/>
      <c r="AG470" s="8"/>
      <c r="AH470" s="203"/>
      <c r="AI470" s="203"/>
      <c r="AJ470" s="203"/>
      <c r="AK470" s="137"/>
      <c r="AL470" s="137"/>
      <c r="AM470" s="137"/>
      <c r="AN470" s="8"/>
      <c r="AO470" s="8"/>
      <c r="AP470" s="230"/>
      <c r="AQ470" s="137"/>
      <c r="AR470" s="203"/>
      <c r="AS470" s="230"/>
      <c r="AT470" s="137"/>
      <c r="AU470" s="203"/>
      <c r="AV470" s="8"/>
      <c r="AW470" s="8"/>
      <c r="AX470" s="8"/>
      <c r="AY470" s="8"/>
      <c r="AZ470" s="8"/>
      <c r="BA470" s="8"/>
      <c r="BB470" s="8"/>
      <c r="BC470" s="8"/>
      <c r="BD470" s="8"/>
      <c r="BE470" s="8"/>
      <c r="BF470" s="8"/>
      <c r="BG470" s="8"/>
      <c r="BH470" s="8"/>
      <c r="BI470" s="8"/>
      <c r="BJ470" s="8"/>
      <c r="BK470" s="8"/>
      <c r="BL470" s="455">
        <f t="shared" si="45"/>
        <v>0</v>
      </c>
      <c r="BM470" s="8"/>
      <c r="BN470" s="8"/>
      <c r="BO470" s="8"/>
      <c r="BP470" s="8"/>
      <c r="BQ470" s="8"/>
      <c r="BR470" s="8"/>
      <c r="BS470" s="8"/>
      <c r="BT470" s="8"/>
      <c r="BU470" s="6"/>
      <c r="BV470" s="230"/>
      <c r="BW470" s="8"/>
      <c r="BX470" s="8"/>
      <c r="BY470" s="8"/>
      <c r="BZ470" s="8"/>
      <c r="CA470" s="8"/>
      <c r="CB470" s="8"/>
      <c r="CC470" s="8"/>
      <c r="CD470" s="8"/>
      <c r="CE470" s="8"/>
      <c r="CF470" s="8"/>
      <c r="CG470" s="1"/>
      <c r="CH470" s="8"/>
    </row>
    <row r="471" spans="1:87">
      <c r="A471" s="138"/>
      <c r="B471" s="139"/>
      <c r="C471" s="140"/>
      <c r="D471" s="141"/>
      <c r="E471" s="141"/>
      <c r="F471" s="142"/>
      <c r="G471" s="143"/>
      <c r="H471" s="143"/>
      <c r="I471" s="263"/>
      <c r="J471" s="143"/>
      <c r="K471" s="143"/>
      <c r="L471" s="143"/>
      <c r="M471" s="143"/>
      <c r="N471" s="143"/>
      <c r="O471" s="144"/>
      <c r="Q471" s="145"/>
      <c r="R471" s="146"/>
      <c r="S471" s="147"/>
      <c r="T471" s="143"/>
      <c r="U471" s="259"/>
      <c r="V471" s="143"/>
      <c r="W471" s="148"/>
      <c r="X471" s="148"/>
      <c r="Y471" s="143"/>
      <c r="Z471" s="143"/>
      <c r="AA471" s="143"/>
      <c r="AB471" s="143"/>
      <c r="AC471" s="143"/>
      <c r="AD471" s="143"/>
      <c r="AE471" s="143"/>
      <c r="AF471" s="149"/>
      <c r="AG471" s="143"/>
      <c r="AH471" s="204"/>
      <c r="AI471" s="204"/>
      <c r="AJ471" s="204"/>
      <c r="AK471" s="149"/>
      <c r="AL471" s="149"/>
      <c r="AM471" s="149"/>
      <c r="AN471" s="143"/>
      <c r="AO471" s="143"/>
      <c r="AP471" s="231"/>
      <c r="AQ471" s="149"/>
      <c r="AR471" s="204"/>
      <c r="AS471" s="231"/>
      <c r="AT471" s="149"/>
      <c r="AU471" s="204"/>
      <c r="AV471" s="143"/>
      <c r="AW471" s="143"/>
      <c r="AX471" s="143"/>
      <c r="AY471" s="143"/>
      <c r="AZ471" s="143"/>
      <c r="BA471" s="143"/>
      <c r="BB471" s="143"/>
      <c r="BC471" s="143"/>
      <c r="BD471" s="143"/>
      <c r="BE471" s="143"/>
      <c r="BF471" s="143"/>
      <c r="BG471" s="143"/>
      <c r="BH471" s="143"/>
      <c r="BI471" s="143"/>
      <c r="BJ471" s="143"/>
      <c r="BK471" s="143"/>
      <c r="BL471" s="456">
        <f t="shared" si="45"/>
        <v>0</v>
      </c>
      <c r="BM471" s="143"/>
      <c r="BN471" s="143"/>
      <c r="BO471" s="143"/>
      <c r="BP471" s="143"/>
      <c r="BQ471" s="143"/>
      <c r="BR471" s="143"/>
      <c r="BS471" s="143"/>
      <c r="BT471" s="143"/>
      <c r="BU471" s="148"/>
      <c r="BV471" s="283"/>
      <c r="BW471" s="143"/>
      <c r="BX471" s="143"/>
      <c r="BY471" s="143"/>
      <c r="BZ471" s="143"/>
      <c r="CA471" s="143"/>
      <c r="CB471" s="143"/>
      <c r="CC471" s="143"/>
      <c r="CD471" s="143"/>
      <c r="CE471" s="143"/>
      <c r="CF471" s="143"/>
      <c r="CG471" s="1"/>
      <c r="CH471" s="143"/>
    </row>
    <row r="472" spans="1:87">
      <c r="A472" s="150"/>
      <c r="B472" s="151"/>
      <c r="C472" s="152"/>
      <c r="D472" s="153"/>
      <c r="E472" s="153"/>
      <c r="F472" s="154"/>
      <c r="G472" s="55"/>
      <c r="H472" s="55"/>
      <c r="I472" s="264"/>
      <c r="J472" s="55"/>
      <c r="K472" s="55"/>
      <c r="L472" s="55"/>
      <c r="M472" s="55"/>
      <c r="N472" s="55"/>
      <c r="O472" s="155"/>
      <c r="Q472" s="156"/>
      <c r="R472" s="136"/>
      <c r="S472" s="157"/>
      <c r="T472" s="55"/>
      <c r="U472" s="260"/>
      <c r="V472" s="143"/>
      <c r="W472" s="148"/>
      <c r="X472" s="148"/>
      <c r="Y472" s="55"/>
      <c r="Z472" s="55"/>
      <c r="AA472" s="55"/>
      <c r="AB472" s="55"/>
      <c r="AC472" s="55"/>
      <c r="AD472" s="55"/>
      <c r="AE472" s="55"/>
      <c r="AF472" s="158"/>
      <c r="AG472" s="55"/>
      <c r="AH472" s="205"/>
      <c r="AI472" s="205"/>
      <c r="AJ472" s="205"/>
      <c r="AK472" s="158"/>
      <c r="AL472" s="158"/>
      <c r="AM472" s="158"/>
      <c r="AN472" s="55"/>
      <c r="AO472" s="55"/>
      <c r="AP472" s="232"/>
      <c r="AQ472" s="158"/>
      <c r="AR472" s="205"/>
      <c r="AS472" s="232"/>
      <c r="AT472" s="158"/>
      <c r="AU472" s="205"/>
      <c r="AV472" s="55"/>
      <c r="AW472" s="55"/>
      <c r="AX472" s="55"/>
      <c r="AY472" s="55"/>
      <c r="AZ472" s="55"/>
      <c r="BA472" s="55"/>
      <c r="BB472" s="55"/>
      <c r="BC472" s="55"/>
      <c r="BD472" s="55"/>
      <c r="BE472" s="55"/>
      <c r="BF472" s="55"/>
      <c r="BG472" s="55"/>
      <c r="BH472" s="55"/>
      <c r="BI472" s="55"/>
      <c r="BJ472" s="55"/>
      <c r="BK472" s="55"/>
      <c r="BL472" s="456">
        <f t="shared" si="45"/>
        <v>0</v>
      </c>
      <c r="BM472" s="55"/>
      <c r="BN472" s="55"/>
      <c r="BO472" s="55"/>
      <c r="BP472" s="55"/>
      <c r="BQ472" s="55"/>
      <c r="BR472" s="55"/>
      <c r="BS472" s="55"/>
      <c r="BT472" s="55"/>
      <c r="BV472" s="284"/>
      <c r="BW472" s="55"/>
      <c r="BX472" s="55"/>
      <c r="BY472" s="55"/>
      <c r="BZ472" s="55"/>
      <c r="CA472" s="55"/>
      <c r="CB472" s="55"/>
      <c r="CC472" s="55"/>
      <c r="CD472" s="55"/>
      <c r="CE472" s="55"/>
      <c r="CF472" s="55"/>
      <c r="CG472" s="1"/>
      <c r="CH472" s="55"/>
    </row>
    <row r="473" spans="1:87">
      <c r="A473" s="150"/>
      <c r="B473" s="151"/>
      <c r="C473" s="152"/>
      <c r="D473" s="153"/>
      <c r="E473" s="153"/>
      <c r="F473" s="154"/>
      <c r="G473" s="55"/>
      <c r="H473" s="55"/>
      <c r="I473" s="264"/>
      <c r="J473" s="55"/>
      <c r="K473" s="55"/>
      <c r="L473" s="55"/>
      <c r="M473" s="55"/>
      <c r="N473" s="55"/>
      <c r="O473" s="155"/>
      <c r="Q473" s="156"/>
      <c r="R473" s="136"/>
      <c r="S473" s="157"/>
      <c r="T473" s="55"/>
      <c r="U473" s="260"/>
      <c r="V473" s="143"/>
      <c r="W473" s="148"/>
      <c r="X473" s="148"/>
      <c r="Y473" s="55"/>
      <c r="Z473" s="55"/>
      <c r="AA473" s="55"/>
      <c r="AB473" s="55"/>
      <c r="AC473" s="55"/>
      <c r="AD473" s="55"/>
      <c r="AE473" s="55"/>
      <c r="AF473" s="158"/>
      <c r="AG473" s="55"/>
      <c r="AH473" s="205"/>
      <c r="AI473" s="205"/>
      <c r="AJ473" s="205"/>
      <c r="AK473" s="158"/>
      <c r="AL473" s="158"/>
      <c r="AM473" s="158"/>
      <c r="AN473" s="55"/>
      <c r="AO473" s="55"/>
      <c r="AP473" s="232"/>
      <c r="AQ473" s="158"/>
      <c r="AR473" s="205"/>
      <c r="AS473" s="232"/>
      <c r="AT473" s="158"/>
      <c r="AU473" s="205"/>
      <c r="AV473" s="55"/>
      <c r="AW473" s="55"/>
      <c r="AX473" s="55"/>
      <c r="AY473" s="55"/>
      <c r="AZ473" s="55"/>
      <c r="BA473" s="55"/>
      <c r="BB473" s="55"/>
      <c r="BC473" s="55"/>
      <c r="BD473" s="55"/>
      <c r="BE473" s="55"/>
      <c r="BF473" s="55"/>
      <c r="BG473" s="55"/>
      <c r="BH473" s="55"/>
      <c r="BI473" s="55"/>
      <c r="BJ473" s="55"/>
      <c r="BK473" s="55"/>
      <c r="BL473" s="456">
        <f t="shared" si="45"/>
        <v>0</v>
      </c>
      <c r="BM473" s="55"/>
      <c r="BN473" s="55"/>
      <c r="BO473" s="55"/>
      <c r="BP473" s="55"/>
      <c r="BQ473" s="55"/>
      <c r="BR473" s="55"/>
      <c r="BS473" s="55"/>
      <c r="BT473" s="55"/>
      <c r="BV473" s="284"/>
      <c r="BW473" s="55"/>
      <c r="BX473" s="55"/>
      <c r="BY473" s="55"/>
      <c r="BZ473" s="55"/>
      <c r="CA473" s="55"/>
      <c r="CB473" s="55"/>
      <c r="CC473" s="55"/>
      <c r="CD473" s="55"/>
      <c r="CE473" s="55"/>
      <c r="CF473" s="55"/>
      <c r="CG473" s="1"/>
      <c r="CH473" s="55"/>
    </row>
    <row r="474" spans="1:87">
      <c r="A474" s="150"/>
      <c r="B474" s="151"/>
      <c r="C474" s="152"/>
      <c r="D474" s="153"/>
      <c r="E474" s="153"/>
      <c r="F474" s="154"/>
      <c r="G474" s="55"/>
      <c r="H474" s="55"/>
      <c r="I474" s="264"/>
      <c r="J474" s="55"/>
      <c r="K474" s="55"/>
      <c r="L474" s="55"/>
      <c r="M474" s="55"/>
      <c r="N474" s="55"/>
      <c r="O474" s="155"/>
      <c r="Q474" s="156"/>
      <c r="R474" s="136"/>
      <c r="S474" s="157"/>
      <c r="T474" s="55"/>
      <c r="U474" s="260"/>
      <c r="V474" s="143"/>
      <c r="W474" s="148"/>
      <c r="X474" s="148"/>
      <c r="Y474" s="55"/>
      <c r="Z474" s="55"/>
      <c r="AA474" s="55"/>
      <c r="AB474" s="55"/>
      <c r="AC474" s="55"/>
      <c r="AD474" s="55"/>
      <c r="AE474" s="55"/>
      <c r="AF474" s="158"/>
      <c r="AG474" s="55"/>
      <c r="AH474" s="205"/>
      <c r="AI474" s="205"/>
      <c r="AJ474" s="205"/>
      <c r="AK474" s="158"/>
      <c r="AL474" s="158"/>
      <c r="AM474" s="158"/>
      <c r="AN474" s="55"/>
      <c r="AO474" s="55"/>
      <c r="AP474" s="232"/>
      <c r="AQ474" s="158"/>
      <c r="AR474" s="205"/>
      <c r="AS474" s="232"/>
      <c r="AT474" s="158"/>
      <c r="AU474" s="205"/>
      <c r="AV474" s="55"/>
      <c r="AW474" s="55"/>
      <c r="AX474" s="55"/>
      <c r="AY474" s="55"/>
      <c r="AZ474" s="55"/>
      <c r="BA474" s="55"/>
      <c r="BB474" s="55"/>
      <c r="BC474" s="55"/>
      <c r="BD474" s="55"/>
      <c r="BE474" s="55"/>
      <c r="BF474" s="55"/>
      <c r="BG474" s="55"/>
      <c r="BH474" s="55"/>
      <c r="BI474" s="55"/>
      <c r="BJ474" s="55"/>
      <c r="BK474" s="55"/>
      <c r="BL474" s="456">
        <f t="shared" si="45"/>
        <v>0</v>
      </c>
      <c r="BM474" s="55"/>
      <c r="BN474" s="55"/>
      <c r="BO474" s="55"/>
      <c r="BP474" s="55"/>
      <c r="BQ474" s="55"/>
      <c r="BR474" s="55"/>
      <c r="BS474" s="55"/>
      <c r="BT474" s="55"/>
      <c r="BV474" s="284"/>
      <c r="BW474" s="55"/>
      <c r="BX474" s="55"/>
      <c r="BY474" s="55"/>
      <c r="BZ474" s="55"/>
      <c r="CA474" s="55"/>
      <c r="CB474" s="55"/>
      <c r="CC474" s="55"/>
      <c r="CD474" s="55"/>
      <c r="CE474" s="55"/>
      <c r="CF474" s="55"/>
      <c r="CG474" s="1"/>
      <c r="CH474" s="55"/>
    </row>
    <row r="475" spans="1:87" ht="16">
      <c r="A475" s="159">
        <v>256</v>
      </c>
      <c r="B475" s="33" t="s">
        <v>2480</v>
      </c>
      <c r="Q475" s="438"/>
      <c r="R475" s="439"/>
      <c r="W475" s="440"/>
      <c r="X475" s="87"/>
      <c r="BL475" s="457">
        <f>SUM(BL3:BL474)</f>
        <v>21476509245.82</v>
      </c>
      <c r="BU475" s="441"/>
    </row>
    <row r="476" spans="1:87" s="55" customFormat="1">
      <c r="A476" s="436"/>
      <c r="C476" s="55">
        <v>93833</v>
      </c>
      <c r="I476" s="264"/>
      <c r="U476" s="260" t="s">
        <v>326</v>
      </c>
      <c r="W476" s="86"/>
      <c r="X476" s="86"/>
      <c r="AF476" s="158"/>
      <c r="AH476" s="205"/>
      <c r="AI476" s="205"/>
      <c r="AJ476" s="205"/>
      <c r="AK476" s="158"/>
      <c r="AL476" s="158"/>
      <c r="AM476" s="158"/>
      <c r="AP476" s="232"/>
      <c r="AQ476" s="158"/>
      <c r="AR476" s="205"/>
      <c r="AS476" s="232"/>
      <c r="AT476" s="158"/>
      <c r="AU476" s="205"/>
      <c r="BL476" s="458"/>
      <c r="BU476" s="86"/>
      <c r="BV476" s="437"/>
      <c r="CI476" s="275"/>
    </row>
    <row r="477" spans="1:87" s="55" customFormat="1" ht="49">
      <c r="A477" s="436"/>
      <c r="C477" s="55">
        <v>121362</v>
      </c>
      <c r="I477" s="264"/>
      <c r="U477" s="260" t="s">
        <v>326</v>
      </c>
      <c r="W477" s="86"/>
      <c r="X477" s="86"/>
      <c r="AF477" s="158"/>
      <c r="AH477" s="205"/>
      <c r="AI477" s="205"/>
      <c r="AJ477" s="205"/>
      <c r="AK477" s="158"/>
      <c r="AL477" s="158"/>
      <c r="AM477" s="158"/>
      <c r="AP477" s="232"/>
      <c r="AQ477" s="158"/>
      <c r="AR477" s="205"/>
      <c r="AS477" s="232"/>
      <c r="AT477" s="158"/>
      <c r="AU477" s="205"/>
      <c r="BL477" s="458"/>
      <c r="BU477" s="86" t="s">
        <v>3937</v>
      </c>
      <c r="BV477" s="437" t="s">
        <v>3938</v>
      </c>
      <c r="CI477" s="275"/>
    </row>
    <row r="478" spans="1:87">
      <c r="Q478" s="442"/>
      <c r="R478" s="443"/>
      <c r="W478" s="148"/>
      <c r="X478" s="87"/>
      <c r="BC478" s="429"/>
      <c r="BU478" s="86" t="s">
        <v>3939</v>
      </c>
      <c r="BV478" s="437">
        <v>20246520003983</v>
      </c>
    </row>
    <row r="479" spans="1:87">
      <c r="W479" s="148"/>
      <c r="X479" s="87"/>
      <c r="BC479" s="429"/>
    </row>
    <row r="480" spans="1:87">
      <c r="W480" s="148"/>
      <c r="X480" s="87"/>
      <c r="BC480" s="430"/>
    </row>
    <row r="481" spans="23:56">
      <c r="W481" s="148"/>
      <c r="X481" s="87"/>
      <c r="BC481" s="432"/>
    </row>
    <row r="482" spans="23:56">
      <c r="W482" s="148"/>
      <c r="X482" s="87"/>
      <c r="BC482" s="429"/>
      <c r="BD482" s="433"/>
    </row>
    <row r="483" spans="23:56">
      <c r="W483" s="148"/>
      <c r="X483" s="87"/>
      <c r="BC483" s="430"/>
    </row>
    <row r="484" spans="23:56">
      <c r="W484" s="148"/>
      <c r="X484" s="87"/>
      <c r="BC484" s="431"/>
    </row>
    <row r="485" spans="23:56">
      <c r="W485" s="148"/>
      <c r="X485" s="87"/>
      <c r="BC485" s="431"/>
    </row>
    <row r="486" spans="23:56">
      <c r="W486" s="148"/>
      <c r="X486" s="87"/>
      <c r="BD486" s="433"/>
    </row>
    <row r="487" spans="23:56">
      <c r="W487" s="148"/>
      <c r="X487" s="87"/>
    </row>
    <row r="488" spans="23:56">
      <c r="W488" s="148"/>
      <c r="X488" s="87"/>
    </row>
    <row r="489" spans="23:56">
      <c r="W489" s="148"/>
      <c r="X489" s="87"/>
    </row>
    <row r="490" spans="23:56">
      <c r="W490" s="148"/>
      <c r="X490" s="87"/>
    </row>
    <row r="491" spans="23:56">
      <c r="W491" s="148"/>
      <c r="X491" s="87"/>
    </row>
    <row r="492" spans="23:56">
      <c r="W492" s="148"/>
      <c r="X492" s="87"/>
    </row>
    <row r="493" spans="23:56">
      <c r="W493" s="148"/>
      <c r="X493" s="87"/>
    </row>
    <row r="494" spans="23:56">
      <c r="W494" s="148"/>
      <c r="X494" s="87"/>
    </row>
    <row r="495" spans="23:56">
      <c r="W495" s="148"/>
      <c r="X495" s="87"/>
    </row>
    <row r="496" spans="23:56">
      <c r="W496" s="148"/>
      <c r="X496" s="87"/>
    </row>
    <row r="497" spans="23:24">
      <c r="W497" s="148"/>
      <c r="X497" s="87"/>
    </row>
    <row r="498" spans="23:24">
      <c r="W498" s="148"/>
      <c r="X498" s="87"/>
    </row>
    <row r="499" spans="23:24">
      <c r="W499" s="148"/>
      <c r="X499" s="87"/>
    </row>
    <row r="500" spans="23:24">
      <c r="W500" s="148"/>
      <c r="X500" s="87"/>
    </row>
    <row r="501" spans="23:24">
      <c r="W501" s="148"/>
      <c r="X501" s="87"/>
    </row>
    <row r="502" spans="23:24">
      <c r="W502" s="148"/>
      <c r="X502" s="87"/>
    </row>
    <row r="503" spans="23:24">
      <c r="W503" s="148"/>
      <c r="X503" s="87"/>
    </row>
    <row r="504" spans="23:24">
      <c r="W504" s="148"/>
      <c r="X504" s="87"/>
    </row>
    <row r="505" spans="23:24">
      <c r="W505" s="148"/>
      <c r="X505" s="87"/>
    </row>
    <row r="506" spans="23:24">
      <c r="W506" s="148"/>
      <c r="X506" s="87"/>
    </row>
    <row r="507" spans="23:24">
      <c r="W507" s="148"/>
      <c r="X507" s="87"/>
    </row>
    <row r="508" spans="23:24">
      <c r="W508" s="148"/>
      <c r="X508" s="87"/>
    </row>
    <row r="509" spans="23:24">
      <c r="W509" s="148"/>
      <c r="X509" s="87"/>
    </row>
    <row r="510" spans="23:24">
      <c r="W510" s="148"/>
      <c r="X510" s="87"/>
    </row>
    <row r="511" spans="23:24">
      <c r="W511" s="148"/>
      <c r="X511" s="87"/>
    </row>
  </sheetData>
  <autoFilter ref="A2:CI478" xr:uid="{515C85A6-8C03-4276-A86F-7C781A24DF6A}"/>
  <mergeCells count="13">
    <mergeCell ref="A393:XFD393"/>
    <mergeCell ref="A379:XFD379"/>
    <mergeCell ref="A387:XFD387"/>
    <mergeCell ref="AV1:AX1"/>
    <mergeCell ref="AY1:BA1"/>
    <mergeCell ref="BB1:BK1"/>
    <mergeCell ref="BM1:BP1"/>
    <mergeCell ref="A1:AU1"/>
    <mergeCell ref="A411:XFD411"/>
    <mergeCell ref="A422:XFD422"/>
    <mergeCell ref="A444:XFD444"/>
    <mergeCell ref="A452:XFD452"/>
    <mergeCell ref="A455:XFD455"/>
  </mergeCells>
  <dataValidations count="7">
    <dataValidation type="list" allowBlank="1" showInputMessage="1" showErrorMessage="1" sqref="R471:R474 Q386 P384:Q384 Q345 Q375 Q388:Q392 Q394:Q410 Q412:Q421 Q423:Q443 Q445:Q451 Q453:Q454 Q456:Q474" xr:uid="{4F7EFE93-4F1A-4CEE-8867-5A415996EA3F}">
      <formula1>"Inversión , Funcionamiento"</formula1>
    </dataValidation>
    <dataValidation type="list" allowBlank="1" showInputMessage="1" showErrorMessage="1" sqref="W3:W8 W380:W386 W244:W246 W238:W242 W235:W236 W227:W233 W175:W225 W248:W259 W10:W168 W170:W173 W358:W361 W261:W355 W363:W378 W388:W392 W394:W410 W412:W421 W423:W443 W445:W451 W453:W454 W456:W511" xr:uid="{C4E4D6D6-8EA1-4FD5-B24C-F88A04FB6250}">
      <formula1>"NATURAL , JURIDICA"</formula1>
    </dataValidation>
    <dataValidation type="list" allowBlank="1" showInputMessage="1" showErrorMessage="1" sqref="R3:R8 R380:R386 R244:R246 R238:R242 R235:R236 R227:R233 R175:R225 R248:R259 R10:R168 R170:R173 R358:R361 R261:R355 R363:R378 R388:R392 R394:R410 R412:R421 R423:R443 R445:R451 R453:R454 R456:R470" xr:uid="{059425E5-F257-43F5-80F2-B2411549CA2B}">
      <formula1>"C.C , NIT , CE"</formula1>
    </dataValidation>
    <dataValidation type="list" showInputMessage="1" showErrorMessage="1" sqref="Q3:Q8 Q385 Q380:Q383 Q175:Q225 Q227:Q233 Q235:Q236 Q238:Q242 Q244:Q246 Q143:Q168 Q170:Q173 Q248:Q259 Q261:Q262 Q10:Q141 Q346:Q355 Q358:Q361 Q376:Q378 Q266:Q344 Q363:Q374" xr:uid="{2D9C7DE5-E800-4178-8957-46BE711ED566}">
      <formula1>"1 , 2 , 3 , 4, 5 , 6 , 7 , 8 , 9 , 10 , 11 , 12 , 13 , 14 , 15 , 16 , 17 , 18 , 19 , 20 , 21 , 22 , 23 , 24 , 25 , 26 , 27 , 28 , 29 , 30 , 31 , 32 , 33 , 34 , 35 ,36 ,37 ,38 , 39 , 40 ,41 ,42 ,43 ,44 ,45 ,46 ,47 ,48 ,49 ,50 ,51 ,52 ,53 ,54 ,55 ,56 , 57 "</formula1>
    </dataValidation>
    <dataValidation type="list" allowBlank="1" showInputMessage="1" showErrorMessage="1" sqref="CF248:CG259 CF157:CG157 CF380:CG386 CF388:CG392 CF62:CF68 CF70:CF71 CF73:CF75 CF78:CF81 CF83:CF88 CF125 CF119 CG152:CG155 CF115 CG456:CG474 CG10:CG101 CF244:CG246 CG3:CG8 CF242:CG242 CF175:CF202 CF130 CG238:CG241 CF261:CG261 CF263:CF321 CG105:CG112 CG114:CG116 CG118:CG119 CF121:CG121 CG146 CG158:CG168 CF172:CF173 CG170:CG173 CF204:CF225 CG227:CG233 CG235:CG236 CG175:CG225 CG358:CG360 CF394:CG394 CG395:CG410 CG412:CG421 CG423:CG443 CG445:CG451 CG453:CG454 CG262:CG355" xr:uid="{E966999A-E374-45BE-BE5F-B8AFF3ADD482}">
      <formula1>"EN EJECUCIÓN , TERMINADO, LIQUIDADO , SUSPENDIDO"</formula1>
    </dataValidation>
    <dataValidation type="list" allowBlank="1" showInputMessage="1" showErrorMessage="1" sqref="X123:X133 X136:X138 X207:X225 X2:X121 X248 X244:X246 X238:X242 X235:X236 X227:X233 X172:X173 X266:X337 X250:X259 X261 X167:X168 X140 X144 X142 X147:X151 X154:X155 X157:X163 X165 X170 X175:X199 X201:X202 X204:X205 X339:X341 X344:X349 X371:X378 X366:X369 X363 X358:X361 X351:X355 X395:X410 X412:X421 X423:X443 X445:X451 X453:X454 X456:X1048576" xr:uid="{67D48B23-54AF-4417-A84F-DFE66E7B1A47}">
      <formula1>"MASCULINO,FEMENINO,OTRO"</formula1>
    </dataValidation>
    <dataValidation type="list" allowBlank="1" showInputMessage="1" showErrorMessage="1" sqref="P385:P386 P380:P383 P244:P246 P238:P242 P235:P236 P227:P233 P175:P225 P2:P168 P248:P259 P170:P173 P358:P361 P261:P355 P363:P378 P388:P392 P394:P410 P412:P421 P423:P443 P445:P451 P453:P454 P456:P1048576" xr:uid="{720F620B-C40A-49DE-A6C9-94F957EF29FD}">
      <formula1>"INVERSION,FUNCIONAMIENTO"</formula1>
    </dataValidation>
  </dataValidations>
  <hyperlinks>
    <hyperlink ref="H3" r:id="rId1" xr:uid="{F2F2C8FA-5C64-43CB-8B61-A0E00392050C}"/>
    <hyperlink ref="H4" r:id="rId2" xr:uid="{8F1F9A40-57C1-45C5-B3FD-2FF1E6195C69}"/>
    <hyperlink ref="H5" r:id="rId3" xr:uid="{0693FC43-4AD0-4C40-B311-F3A4A6A81DD1}"/>
    <hyperlink ref="H6" r:id="rId4" xr:uid="{3E21F4C3-5DA1-47A4-A490-0860DE6B7F95}"/>
    <hyperlink ref="H7" r:id="rId5" xr:uid="{172BF83F-0962-4C46-9812-7C1A93B893F7}"/>
    <hyperlink ref="H8" r:id="rId6" xr:uid="{68D9D801-F172-4073-B806-AD08D00E21A7}"/>
    <hyperlink ref="H11" r:id="rId7" xr:uid="{229A648D-31B2-4774-AFCD-2132852B3954}"/>
    <hyperlink ref="H10" r:id="rId8" xr:uid="{8C4814DB-1785-4CF6-A93A-4A877C7C5B8D}"/>
    <hyperlink ref="H12" r:id="rId9" xr:uid="{CB347D01-7860-49D7-AD6C-BE58BE303DB3}"/>
    <hyperlink ref="H13" r:id="rId10" xr:uid="{F3720515-11F9-4441-BEF5-0A12C4859543}"/>
    <hyperlink ref="H15" r:id="rId11" xr:uid="{A94E5CF5-02E2-4DAC-A4B8-7ECEE136F661}"/>
    <hyperlink ref="H16" r:id="rId12" xr:uid="{1B3295CF-88BA-4B1C-AD46-00D7D9A47892}"/>
    <hyperlink ref="H18" r:id="rId13" xr:uid="{4004E83C-7F12-4D16-90B8-F802FB853B2C}"/>
    <hyperlink ref="H19" r:id="rId14" xr:uid="{26C3A1FE-6C40-425A-977C-A5B4529D3038}"/>
    <hyperlink ref="H20" r:id="rId15" xr:uid="{E3FF60DA-F7AE-4887-BFD8-5F383158096A}"/>
    <hyperlink ref="H21" r:id="rId16" xr:uid="{3522A12D-8114-44C5-BDC0-8063C377B8A2}"/>
    <hyperlink ref="H22" r:id="rId17" xr:uid="{1ADC3F5C-EFBD-4CCD-B591-9E7EA656DEF0}"/>
    <hyperlink ref="H23" r:id="rId18" xr:uid="{E855EB7C-2B78-49CC-AEDD-2C3EB6ACF45C}"/>
    <hyperlink ref="H24" r:id="rId19" xr:uid="{6586DE74-273D-4468-86E9-8F2C22D79B42}"/>
    <hyperlink ref="AA24" r:id="rId20" xr:uid="{9F55DEE6-CD67-4392-B526-CFA8D7950C75}"/>
    <hyperlink ref="H25" r:id="rId21" xr:uid="{838AA0F8-B509-4746-935A-111428FB8655}"/>
    <hyperlink ref="AA25" r:id="rId22" xr:uid="{7665CBED-851F-48D9-A765-9C8D5816D0E7}"/>
    <hyperlink ref="H26" r:id="rId23" xr:uid="{C28C7EE8-6629-4ABE-ADD4-2D53D75DC3A6}"/>
    <hyperlink ref="AA26" r:id="rId24" xr:uid="{2F2075F1-9CA4-40D8-913A-8DBAD0DFC2E5}"/>
    <hyperlink ref="H27" r:id="rId25" xr:uid="{2C25B778-3484-4864-A97B-1B54F324A53D}"/>
    <hyperlink ref="AA27" r:id="rId26" xr:uid="{CFEEA846-0B55-40A1-95AF-18A4325F11D7}"/>
    <hyperlink ref="H28" r:id="rId27" xr:uid="{AB219952-3AE7-4D21-A508-B970DA2B9F89}"/>
    <hyperlink ref="H29" r:id="rId28" xr:uid="{3F93DE52-CF8F-4046-80E8-9B9D567E28F0}"/>
    <hyperlink ref="H35" r:id="rId29" xr:uid="{45EA8739-A654-47D1-B253-7A6370C2132E}"/>
    <hyperlink ref="H36" r:id="rId30" xr:uid="{2776B0A6-9207-4241-A2DE-AD278615658B}"/>
    <hyperlink ref="H37" r:id="rId31" xr:uid="{2303717C-0B30-41F3-B5F1-31115680ACF8}"/>
    <hyperlink ref="H38" r:id="rId32" xr:uid="{E56A46D7-0F32-4775-9243-10132FDC186A}"/>
    <hyperlink ref="H39" r:id="rId33" xr:uid="{38A14506-F4DC-4D7F-9A48-881AE9E228EB}"/>
    <hyperlink ref="H40" r:id="rId34" xr:uid="{5BFEEDA0-9806-4BC0-A26D-2ADF97636F85}"/>
    <hyperlink ref="H41" r:id="rId35" xr:uid="{3AB84635-CDD5-434B-8E53-4D12AA9A76A4}"/>
    <hyperlink ref="H30" r:id="rId36" xr:uid="{645149F1-FAEC-4C5E-9483-121C806116CF}"/>
    <hyperlink ref="H17" r:id="rId37" xr:uid="{CE8FE78B-A1F6-46F7-9821-008EB6921CEB}"/>
    <hyperlink ref="H32" r:id="rId38" xr:uid="{DA198E20-17A6-498E-823F-F5D918887F57}"/>
    <hyperlink ref="H33" r:id="rId39" xr:uid="{B33D08BD-B0CF-411D-9C98-EE8A83C4D690}"/>
    <hyperlink ref="H14" r:id="rId40" xr:uid="{F8FFBB37-9B7D-4186-AB73-A5AA63101467}"/>
    <hyperlink ref="H31" r:id="rId41" xr:uid="{A1716BE2-877B-413A-97AF-7A25F1FD092C}"/>
    <hyperlink ref="H42" r:id="rId42" xr:uid="{EFD22429-2967-4D14-A2AB-91D9186B9EA3}"/>
    <hyperlink ref="H43" r:id="rId43" xr:uid="{64814CB1-C009-4CC0-8673-8E6DA2321B11}"/>
    <hyperlink ref="H44" r:id="rId44" xr:uid="{AAED78C3-6C84-4A99-B820-343163A70951}"/>
    <hyperlink ref="H45" r:id="rId45" xr:uid="{9016DAF2-55F7-4DC5-9AC0-91DFA903127C}"/>
    <hyperlink ref="H47" r:id="rId46" xr:uid="{3013F01A-309C-474D-8B02-F735C1290C7A}"/>
    <hyperlink ref="H48" r:id="rId47" xr:uid="{A7B66336-A7C0-45EE-803C-19329C589F84}"/>
    <hyperlink ref="H49" r:id="rId48" xr:uid="{A69F0F66-1A10-42CC-9888-D4B63EA32422}"/>
    <hyperlink ref="H50" r:id="rId49" xr:uid="{3AD6C355-C703-4AAC-8CD8-74424C06B76A}"/>
    <hyperlink ref="H51" r:id="rId50" xr:uid="{690644C5-C789-4E6C-9627-7E3D0BB90292}"/>
    <hyperlink ref="H52" r:id="rId51" xr:uid="{F035A0DA-7B48-489A-AB46-6B51329EC83B}"/>
    <hyperlink ref="H53" r:id="rId52" xr:uid="{BCDF7FC6-6DBC-4CCD-A64D-675990D42489}"/>
    <hyperlink ref="H54" r:id="rId53" xr:uid="{86FF7F17-7D7B-431B-9C13-811D5677CE42}"/>
    <hyperlink ref="H55" r:id="rId54" xr:uid="{CB29FDE9-2F50-4334-B94D-9A810EF5312D}"/>
    <hyperlink ref="H56" r:id="rId55" xr:uid="{472E3F80-CF3D-4633-BBA3-5BDF2837FC82}"/>
    <hyperlink ref="H57" r:id="rId56" xr:uid="{8A39B964-1C74-4A83-886D-2D784C021553}"/>
    <hyperlink ref="H58" r:id="rId57" xr:uid="{2561952D-DAA6-45BE-918A-C1F81BC76CCD}"/>
    <hyperlink ref="H34" r:id="rId58" xr:uid="{95365EEB-BB30-45D8-B9CC-4B9C2953FE72}"/>
    <hyperlink ref="H59" r:id="rId59" xr:uid="{F75D3985-B4D7-4257-BB48-6CA52FBE6A78}"/>
    <hyperlink ref="H60" r:id="rId60" xr:uid="{0C6556F6-10FA-4D9B-8DEB-AB13593ADAD0}"/>
    <hyperlink ref="H61" r:id="rId61" xr:uid="{CB38B212-6CCC-40A6-9EEB-5AEA31572D13}"/>
    <hyperlink ref="H62" r:id="rId62" xr:uid="{477CF855-A248-47E8-A8CB-700021EAD608}"/>
    <hyperlink ref="H63" r:id="rId63" xr:uid="{6885730F-DFB8-439A-9298-8E9B1BF9EA1C}"/>
    <hyperlink ref="H64" r:id="rId64" xr:uid="{EEA588B1-2270-4E76-9ACA-1F8F1BB842F8}"/>
    <hyperlink ref="H65" r:id="rId65" xr:uid="{B7C03214-223C-43FE-8DA0-4333D826DEE1}"/>
    <hyperlink ref="H66" r:id="rId66" xr:uid="{C724960B-1120-4D7E-8AD4-63374776255D}"/>
    <hyperlink ref="AA67" r:id="rId67" xr:uid="{03BE4860-E09C-4F78-AAD0-36906EA53979}"/>
    <hyperlink ref="H68" r:id="rId68" xr:uid="{B3AF3828-A62B-448D-AFB6-60202D0D0F05}"/>
    <hyperlink ref="AA68" r:id="rId69" xr:uid="{45BE763D-C791-4C68-919E-56231B15FE83}"/>
    <hyperlink ref="H69" r:id="rId70" xr:uid="{DA4D3FEA-E72C-411A-AF39-19F995E854E6}"/>
    <hyperlink ref="H70" r:id="rId71" xr:uid="{2458BD02-1231-43FB-9D76-9900CC4D1030}"/>
    <hyperlink ref="H71" r:id="rId72" xr:uid="{25AC8DF3-6C3C-49BF-8BEF-544F2B5DEE87}"/>
    <hyperlink ref="H73" r:id="rId73" xr:uid="{482AADAD-FA2C-4A51-9F35-09354193F5EC}"/>
    <hyperlink ref="H74" r:id="rId74" xr:uid="{8503093F-592A-43FC-BE89-DF620C87F60F}"/>
    <hyperlink ref="H76" r:id="rId75" xr:uid="{C09E0A26-BD6B-4BC8-8DC6-1D38D47E5458}"/>
    <hyperlink ref="H77" r:id="rId76" xr:uid="{E2A027BB-49E2-4FF5-B4E2-098C0659947C}"/>
    <hyperlink ref="H78" r:id="rId77" xr:uid="{5A3E5D6F-718E-4B8E-843B-E73396E2B725}"/>
    <hyperlink ref="H79" r:id="rId78" xr:uid="{5DE7A75A-D1E1-4CD6-9DF6-7486C1C0389A}"/>
    <hyperlink ref="H80" r:id="rId79" xr:uid="{DA3E8344-211F-4FA7-9092-31E87F7E86FB}"/>
    <hyperlink ref="H81" r:id="rId80" xr:uid="{BB6F5CEB-009D-471D-B83C-32C7094A616E}"/>
    <hyperlink ref="H82" r:id="rId81" xr:uid="{D9EB9524-DC08-4F4D-BF62-459404FB5682}"/>
    <hyperlink ref="H83" r:id="rId82" xr:uid="{1DE9EE1B-516D-405B-8278-97A29914E838}"/>
    <hyperlink ref="H84" r:id="rId83" xr:uid="{7FEEB60A-6A96-466D-94AB-F634CA4E65DA}"/>
    <hyperlink ref="H85" r:id="rId84" xr:uid="{343BF935-8EF6-43A0-8919-B0C0280A9AED}"/>
    <hyperlink ref="H46" r:id="rId85" xr:uid="{D705E381-B29C-4E60-8E94-9C108BF6FB09}"/>
    <hyperlink ref="H86" r:id="rId86" xr:uid="{0A6FFC53-30ED-4F79-BB3D-3B635678CB33}"/>
    <hyperlink ref="H87" r:id="rId87" xr:uid="{4B282171-0373-4898-BDA8-EDA15DE164F3}"/>
    <hyperlink ref="H88" r:id="rId88" xr:uid="{4D9E0F48-452D-4615-B05E-BF8A3C18248E}"/>
    <hyperlink ref="H89" r:id="rId89" xr:uid="{A7C6A17C-C7FE-4938-9A34-F85EEFC4F5CA}"/>
    <hyperlink ref="H90" r:id="rId90" xr:uid="{EEF4A27C-FC9B-4725-89D2-AC203A374152}"/>
    <hyperlink ref="H91" r:id="rId91" xr:uid="{DF0DE847-8A21-4190-AFF1-488BA8EE5CE7}"/>
    <hyperlink ref="H92" r:id="rId92" xr:uid="{BAA6545C-542C-4961-8113-87BE47C3DCAE}"/>
    <hyperlink ref="H93" r:id="rId93" xr:uid="{7513079D-D475-45B4-B0E3-53D920619C9A}"/>
    <hyperlink ref="H94" r:id="rId94" xr:uid="{D10B75BA-DBCB-4D33-8696-EC01EC6256DD}"/>
    <hyperlink ref="H95" r:id="rId95" xr:uid="{1296BE28-CFA3-4B1E-AF1F-ACBBACD3DDF3}"/>
    <hyperlink ref="H96" r:id="rId96" xr:uid="{2494D89C-6773-45F2-8F04-85A42E39416C}"/>
    <hyperlink ref="H98" r:id="rId97" xr:uid="{C5C76AFB-A172-42BB-81AB-D6F21505CC0B}"/>
    <hyperlink ref="H99" r:id="rId98" xr:uid="{1DB1AB0C-9125-42C7-8CF7-E4D1E85AE3BF}"/>
    <hyperlink ref="H102" r:id="rId99" xr:uid="{6E5B27D9-2539-4368-98A0-288828B37565}"/>
    <hyperlink ref="H103" r:id="rId100" xr:uid="{40F5C0C9-688F-4949-BE03-03D39D3BCF33}"/>
    <hyperlink ref="H104" r:id="rId101" xr:uid="{0ED19A6D-8457-4153-A1CC-8099A15C1570}"/>
    <hyperlink ref="H105" r:id="rId102" xr:uid="{E7775B32-E095-47A5-B36C-05878D3271C9}"/>
    <hyperlink ref="H106" r:id="rId103" xr:uid="{B4B39E37-4148-411B-9C65-D461277A885F}"/>
    <hyperlink ref="H109" r:id="rId104" xr:uid="{D22420DB-E44B-4A9D-97C2-C5C89BEBB150}"/>
    <hyperlink ref="H100" r:id="rId105" xr:uid="{F95AA332-FCF5-4972-91B1-32E8620DD8FC}"/>
    <hyperlink ref="AA100" r:id="rId106" xr:uid="{90E57284-4117-49E7-BDCD-FA27FE65D7E2}"/>
    <hyperlink ref="AA28" r:id="rId107" xr:uid="{F1E5F8C9-A12B-48C1-8B1D-0D0542F306B0}"/>
    <hyperlink ref="AA31" r:id="rId108" xr:uid="{F873CF5C-3A95-4B2D-9E91-E5E9BEBC5998}"/>
    <hyperlink ref="AA33" r:id="rId109" xr:uid="{6A391242-EDA0-43C2-8D17-F3DD6556B767}"/>
    <hyperlink ref="AA34" r:id="rId110" xr:uid="{FFA4883C-873D-455B-A25C-7AB563503585}"/>
    <hyperlink ref="AA35" r:id="rId111" xr:uid="{D15E8480-25BC-48AF-9719-0287C4426FD7}"/>
    <hyperlink ref="AA42" r:id="rId112" xr:uid="{F0B71843-ECE3-478A-9543-2F7EBAE85342}"/>
    <hyperlink ref="AA43" r:id="rId113" xr:uid="{7594A3CB-C3D9-4FFE-A73E-9F890DEBA69B}"/>
    <hyperlink ref="AA44" r:id="rId114" xr:uid="{7273E9A9-CCF8-43A4-A870-33F597FE498B}"/>
    <hyperlink ref="AA45" r:id="rId115" xr:uid="{AE619BEA-6EB1-4861-AD98-61D2C7C717BC}"/>
    <hyperlink ref="AA46" r:id="rId116" xr:uid="{E9CEE562-EEF4-41C4-9305-02BD6B277C8D}"/>
    <hyperlink ref="AA47" r:id="rId117" xr:uid="{7A1C5DAC-2916-40D4-B955-553A6A30D528}"/>
    <hyperlink ref="AA48" r:id="rId118" xr:uid="{F69700BA-CA27-40E4-831B-274B0BD03F6B}"/>
    <hyperlink ref="AA49" r:id="rId119" xr:uid="{1840FF98-25E4-4D2C-9FFE-A95F882C52F5}"/>
    <hyperlink ref="AA50" r:id="rId120" xr:uid="{8949CFA8-4300-4E07-BC57-B4A13CDFAEC6}"/>
    <hyperlink ref="AA51" r:id="rId121" xr:uid="{EA953CC8-295A-4A61-AC19-9F3351DE36A3}"/>
    <hyperlink ref="AA52" r:id="rId122" xr:uid="{8B41AF5A-E4B3-4F5C-B2DA-D4F40144779C}"/>
    <hyperlink ref="AA53" r:id="rId123" xr:uid="{12CACF2E-5163-48E0-B3B1-D2DCDC9727EE}"/>
    <hyperlink ref="H101" r:id="rId124" xr:uid="{C57D8176-5E8F-45ED-B992-D228B2330923}"/>
    <hyperlink ref="H75" r:id="rId125" xr:uid="{C2DBA463-51FD-44A3-8306-E9BFAAD331CC}"/>
    <hyperlink ref="H108" r:id="rId126" xr:uid="{38AD69ED-BD9D-458A-8CD3-323FA534139F}"/>
    <hyperlink ref="H110" r:id="rId127" xr:uid="{983ACAC0-E0CE-4555-9DDB-2C886903ED98}"/>
    <hyperlink ref="H111" r:id="rId128" xr:uid="{9B3DB8B2-B8D1-4529-9923-AC1356B922F2}"/>
    <hyperlink ref="H112" r:id="rId129" xr:uid="{F1C4B94D-5B45-4373-96C1-D858FAF6E51A}"/>
    <hyperlink ref="H113" r:id="rId130" xr:uid="{CF487745-DEAE-47A2-88DE-BBABE7419DE6}"/>
    <hyperlink ref="H114" r:id="rId131" xr:uid="{F6C864A7-AB33-42E7-9A0B-C9F9C42286C6}"/>
    <hyperlink ref="H115" r:id="rId132" xr:uid="{32E72B18-D892-48DD-99D8-B7E068CC5005}"/>
    <hyperlink ref="H116" r:id="rId133" xr:uid="{79F30962-4FD9-4C6B-AC10-A0BB6CD14F72}"/>
    <hyperlink ref="H118" r:id="rId134" xr:uid="{43AC90B8-80AE-486F-B00F-EB446D4B5590}"/>
    <hyperlink ref="H119" r:id="rId135" xr:uid="{15D45AA3-DC68-4BED-9B06-81063175CE4D}"/>
    <hyperlink ref="H120" r:id="rId136" xr:uid="{226940C2-CF60-4938-9100-5DF64969825E}"/>
    <hyperlink ref="H121" r:id="rId137" xr:uid="{30177FB8-C815-4945-9992-2832C4BED996}"/>
    <hyperlink ref="AA39" r:id="rId138" xr:uid="{73C0D15A-A502-4F63-80B7-24D292253542}"/>
    <hyperlink ref="H122" r:id="rId139" xr:uid="{412BC6B6-06FE-4CB4-A9E8-3FB88B364807}"/>
    <hyperlink ref="H123" r:id="rId140" xr:uid="{22C7413A-C17B-4B18-80B7-D0AEBFE71ECF}"/>
    <hyperlink ref="H124" r:id="rId141" xr:uid="{1C01D092-9DEB-4DE8-BD19-1ED0DF9BF8A4}"/>
    <hyperlink ref="AA54" r:id="rId142" xr:uid="{73E99963-3F74-4C87-A39E-D173A3635AFB}"/>
    <hyperlink ref="AA55" r:id="rId143" xr:uid="{B5FDBC47-ED69-49EC-A8F8-B5FBED8A94A5}"/>
    <hyperlink ref="AA56" r:id="rId144" xr:uid="{38C16EE9-B7A6-4AEA-96C7-C2E49BCC44AB}"/>
    <hyperlink ref="AA57" r:id="rId145" xr:uid="{3B15BDD6-083E-4F82-BFDD-878279618518}"/>
    <hyperlink ref="AA58" r:id="rId146" xr:uid="{2225E638-8015-4C2B-B51D-3810061593C9}"/>
    <hyperlink ref="AA60" r:id="rId147" xr:uid="{3FADB720-1134-4FCB-87CD-3BA964C27500}"/>
    <hyperlink ref="AA61" r:id="rId148" xr:uid="{B40CE493-F1E1-4A39-98C0-CBF3889147AD}"/>
    <hyperlink ref="AA62" r:id="rId149" xr:uid="{93422EF6-A431-44BE-A47F-1E02FB709D46}"/>
    <hyperlink ref="AA63" r:id="rId150" xr:uid="{4F6B1C81-38C4-4B3E-BB4C-8F53C43DA3A6}"/>
    <hyperlink ref="AA64" r:id="rId151" xr:uid="{0656BE46-FF1D-441C-98DE-E3FC706435B7}"/>
    <hyperlink ref="AA65" r:id="rId152" xr:uid="{C72FD105-F0C5-46D0-8D55-A5ACE3424117}"/>
    <hyperlink ref="AA66" r:id="rId153" xr:uid="{B56BBE9E-D842-49E7-A496-B0E92E77FE07}"/>
    <hyperlink ref="AA70" r:id="rId154" xr:uid="{5C326D5C-C99E-47B8-A552-0E886D6B1EE1}"/>
    <hyperlink ref="H125" r:id="rId155" xr:uid="{D2EBF405-CC0C-47D0-831C-EACEAC991495}"/>
    <hyperlink ref="H127" r:id="rId156" xr:uid="{B9478300-6DC9-4B5F-86E3-3BD9567C3C74}"/>
    <hyperlink ref="H128" r:id="rId157" xr:uid="{4E992205-4940-420F-A057-A9AECB3BB355}"/>
    <hyperlink ref="H126" r:id="rId158" xr:uid="{DCA72601-37DE-45A7-A65A-8ED346B3EEA2}"/>
    <hyperlink ref="H129" r:id="rId159" xr:uid="{93DE7787-CC1A-4FA5-BA3E-A48F77172008}"/>
    <hyperlink ref="H135" r:id="rId160" display="https://community.secop.gov.co/Public/Tendering/OpportunityDetail/Index?noticeUID=CO1.NTC.4069229&amp;isFromPublicArea=True&amp;isModal=False://community.secop.gov.co/Public/Tendering/ContractNoticePhases/View?PPI=CO1.PPI.23211517&amp;isFromPublicArea=True&amp;isModal=False" xr:uid="{ECD69584-4177-429A-AF3E-FBCEAB96704B}"/>
    <hyperlink ref="H130" r:id="rId161" xr:uid="{28A50A3E-3444-4318-8931-F374A761BCD2}"/>
    <hyperlink ref="H131" r:id="rId162" xr:uid="{B30E2250-C0CE-4371-A0C4-8A0313310BBF}"/>
    <hyperlink ref="H137" r:id="rId163" xr:uid="{7AFD1F34-C5E8-47D1-83CC-E9BC03CBD25F}"/>
    <hyperlink ref="H133" r:id="rId164" xr:uid="{1A222363-B769-4C4D-9C37-57EB63E48747}"/>
    <hyperlink ref="H132" r:id="rId165" xr:uid="{16782A1D-C3C3-49E6-BB07-73F3A52CAF9A}"/>
    <hyperlink ref="H136" r:id="rId166" xr:uid="{4D299E76-1356-4009-99F0-3AE2BAB7558C}"/>
    <hyperlink ref="AA71" r:id="rId167" xr:uid="{17055B77-623C-427A-9D97-53444D31B440}"/>
    <hyperlink ref="AA72" r:id="rId168" xr:uid="{77547B64-3F29-40D8-9EA5-AD9165C6AFD1}"/>
    <hyperlink ref="AA73" r:id="rId169" xr:uid="{3F49752C-92FC-4CD3-8991-334C3470309D}"/>
    <hyperlink ref="AA74" r:id="rId170" xr:uid="{EEFDD980-6B71-4596-9FB2-40E9A727621B}"/>
    <hyperlink ref="AA75" r:id="rId171" xr:uid="{EE547F3C-AC00-4B71-81B4-D7DB36509C0B}"/>
    <hyperlink ref="AA76" r:id="rId172" xr:uid="{48AD4975-BE49-4A23-9DE3-0B056EC03119}"/>
    <hyperlink ref="AA77" r:id="rId173" xr:uid="{007C973E-1D46-4782-B678-7CF1C6BB59C0}"/>
    <hyperlink ref="AA79" r:id="rId174" xr:uid="{E7AE9A12-4615-4920-9AEE-85098BDDE787}"/>
    <hyperlink ref="AA80" r:id="rId175" xr:uid="{6A08274E-913F-4184-9F7C-602A91D268F1}"/>
    <hyperlink ref="AA81" r:id="rId176" xr:uid="{12A307A7-D948-4419-BCCB-9D4B3C63B213}"/>
    <hyperlink ref="AA83" r:id="rId177" xr:uid="{EEE24FD2-C009-478E-A9A1-103747B21276}"/>
    <hyperlink ref="AA84" r:id="rId178" xr:uid="{80E43E66-7E8D-4CE6-8897-585B7CA14F9D}"/>
    <hyperlink ref="AA85" r:id="rId179" xr:uid="{306B4996-0855-4D2E-B33B-E6182509D955}"/>
    <hyperlink ref="AA87" r:id="rId180" xr:uid="{37C88ED8-3667-4EE7-AA37-8FA2C11CDCF0}"/>
    <hyperlink ref="AA89" r:id="rId181" xr:uid="{63AC3839-B0AC-4BF3-B316-9CD378AE9BDF}"/>
    <hyperlink ref="AA90" r:id="rId182" xr:uid="{BB69C3E8-BBB1-4969-868C-B08784F6A71F}"/>
    <hyperlink ref="AA91" r:id="rId183" xr:uid="{C30B07DB-BCC3-4D06-AFE4-1FEC4FA3CA26}"/>
    <hyperlink ref="AA92" r:id="rId184" xr:uid="{B85E5D0D-F215-406D-886A-309C9561B8B2}"/>
    <hyperlink ref="AA93" r:id="rId185" xr:uid="{C0951E37-1144-48B2-9FA3-948BADE1AF1E}"/>
    <hyperlink ref="AA94" r:id="rId186" xr:uid="{738E03FC-CEA9-41E3-BFFF-DCC080E54CAE}"/>
    <hyperlink ref="H139" r:id="rId187" xr:uid="{E8B1AF6D-E11A-4435-8A8F-5A0D660D0A29}"/>
    <hyperlink ref="H140" r:id="rId188" xr:uid="{CAF9EAE0-31A3-415A-BD3E-C07596A9078B}"/>
    <hyperlink ref="H138" r:id="rId189" xr:uid="{465DA52F-B105-4FC6-AA75-AABB297020A4}"/>
    <hyperlink ref="AA16" r:id="rId190" xr:uid="{50CC033E-1852-42E7-97C6-77ADEF5A4626}"/>
    <hyperlink ref="AA7" r:id="rId191" xr:uid="{BA4482CE-DF96-4981-AD13-F0141C09DD57}"/>
    <hyperlink ref="AA95" r:id="rId192" xr:uid="{7B67EBC5-CBA5-4AC2-9E9F-677ECFBD322A}"/>
    <hyperlink ref="AA96" r:id="rId193" xr:uid="{223A10E5-D259-4235-94C4-0BB9273E7AD5}"/>
    <hyperlink ref="AA97" r:id="rId194" xr:uid="{C32E94A1-39A7-4593-B113-F6B79C7AF31A}"/>
    <hyperlink ref="AA99" r:id="rId195" xr:uid="{2941B9B0-A715-497F-AE08-D6C4C5BE5F1B}"/>
    <hyperlink ref="AA102" r:id="rId196" xr:uid="{F1DB60DF-6F76-4AE6-9779-D9BD91D8AE7C}"/>
    <hyperlink ref="AA104" r:id="rId197" xr:uid="{50663CD9-0042-418D-B844-6A9FFA01CF0C}"/>
    <hyperlink ref="H107" r:id="rId198" xr:uid="{D1E0A50E-C117-4839-8D18-A7207A754D34}"/>
    <hyperlink ref="AA108" r:id="rId199" xr:uid="{F3CA3DEB-3430-4C42-9D1D-71363F4F72C7}"/>
    <hyperlink ref="AA109" r:id="rId200" xr:uid="{B3292D8F-D08A-45D4-B8BC-2588FE9F349F}"/>
    <hyperlink ref="AA110" r:id="rId201" xr:uid="{352F140A-BCA3-4DC2-BDAA-BB1272AD2466}"/>
    <hyperlink ref="AA111" r:id="rId202" xr:uid="{BB98AEA1-D98C-48DB-B641-2808E6B4945B}"/>
    <hyperlink ref="AA112" r:id="rId203" xr:uid="{C4308A28-29FA-4B4C-9CF8-160EAD423623}"/>
    <hyperlink ref="AA113" r:id="rId204" xr:uid="{D1136B95-EB76-4669-A365-3F82EA2E97D9}"/>
    <hyperlink ref="AA114" r:id="rId205" xr:uid="{9BCEB773-95A7-41DF-B870-D47D7458B1F0}"/>
    <hyperlink ref="AA115" r:id="rId206" xr:uid="{1B3F15EF-1DAB-4FA7-AFEB-60CF8EC4A164}"/>
    <hyperlink ref="AA116" r:id="rId207" xr:uid="{C316F80E-0A48-48F5-94D0-D9FE23C5D698}"/>
    <hyperlink ref="H117" r:id="rId208" xr:uid="{78E44D39-F4D3-4FCC-8BF8-6D3C2786CFFF}"/>
    <hyperlink ref="AA117" r:id="rId209" xr:uid="{3A323540-DDBB-4BB7-8A66-615F899AE9EE}"/>
    <hyperlink ref="AA118" r:id="rId210" xr:uid="{5F6A7327-72CF-44AF-AA32-47B6B88FBA1D}"/>
    <hyperlink ref="AA119" r:id="rId211" xr:uid="{47CC183A-B75B-4C2C-8FE5-13C79740305A}"/>
    <hyperlink ref="AA120" r:id="rId212" xr:uid="{A1111318-2881-4C85-ACAE-2B11AFAA469E}"/>
    <hyperlink ref="AA121" r:id="rId213" xr:uid="{A8D92177-3D8C-4FBC-BC2B-41173058D15D}"/>
    <hyperlink ref="BV10" r:id="rId214" display="https://cdi.gobiernobogota.gov.co/cdi/detalles.php?detrad=20236520000803&amp;old=" xr:uid="{CB657C9B-B7AD-4868-B595-1A65CA456A82}"/>
    <hyperlink ref="H134" r:id="rId215" xr:uid="{C7151B0D-C349-4442-885E-6F12140113A7}"/>
    <hyperlink ref="AA134" r:id="rId216" xr:uid="{27F0EB59-2B10-47D1-B8ED-761446EA9BB7}"/>
    <hyperlink ref="AA141" r:id="rId217" xr:uid="{F8A5937B-10DE-4CC7-BB33-C6C53D2BDF4F}"/>
    <hyperlink ref="AA144" r:id="rId218" xr:uid="{3A36DAE7-3AE6-4CB0-82BB-5C3D1FDD01E5}"/>
    <hyperlink ref="H145" r:id="rId219" xr:uid="{B88DC50F-E75B-4031-9608-5DECF7F817E7}"/>
    <hyperlink ref="AA145" r:id="rId220" xr:uid="{4901419F-0331-4614-BC4E-E1D34F4C1B25}"/>
    <hyperlink ref="H143" r:id="rId221" xr:uid="{6D1FA9BF-1F07-4CB2-995E-584D63C6C870}"/>
    <hyperlink ref="AA146" r:id="rId222" xr:uid="{FE0D502E-CFC0-46DB-B5C8-955E89469A81}"/>
    <hyperlink ref="H146" r:id="rId223" xr:uid="{106605A2-8F97-44C8-BA7C-E197AEB6ECC5}"/>
    <hyperlink ref="H147" r:id="rId224" xr:uid="{37C5C008-9CF3-4FAA-9EE9-758E97333A9C}"/>
    <hyperlink ref="AA147" r:id="rId225" xr:uid="{B48B08F9-2070-47D2-AB36-9985FD0F6CAD}"/>
    <hyperlink ref="H148" r:id="rId226" xr:uid="{AE7A1E3D-9FD2-43B2-94A1-9512F1E5640F}"/>
    <hyperlink ref="AA149" r:id="rId227" xr:uid="{F67F5DDD-24DC-4910-B130-CCBFB94B0206}"/>
    <hyperlink ref="H150" r:id="rId228" xr:uid="{77E0071E-89AF-4AD4-BE75-D2D1448D00F3}"/>
    <hyperlink ref="AA150" r:id="rId229" xr:uid="{2AE87AAB-EA03-4D1B-90EA-30FCCA4AB16E}"/>
    <hyperlink ref="H151" r:id="rId230" xr:uid="{13055539-D2AC-4EC8-B702-6091C9D3564F}"/>
    <hyperlink ref="AA151" r:id="rId231" xr:uid="{244A2A17-1394-4554-BFFE-D68D05402F9A}"/>
    <hyperlink ref="H152" r:id="rId232" xr:uid="{C4429E93-4DF8-4403-A0F8-008E258BC98F}"/>
    <hyperlink ref="AA152" r:id="rId233" xr:uid="{75FB85C5-676F-4359-98AE-58E5765F6EF3}"/>
    <hyperlink ref="H153" r:id="rId234" xr:uid="{FA3C0BCE-2631-4517-9EB5-D093917F22EB}"/>
    <hyperlink ref="AA153" r:id="rId235" xr:uid="{BEF83B81-89B5-424A-A58A-08170DBACCB9}"/>
    <hyperlink ref="H154" r:id="rId236" xr:uid="{BBAF2AD3-1086-49A8-816D-E2803FA28780}"/>
    <hyperlink ref="H155" r:id="rId237" xr:uid="{473FBC12-86DC-41DD-A791-2269E2287963}"/>
    <hyperlink ref="AA155" r:id="rId238" xr:uid="{628F0DF6-AFDD-420C-828E-9991970D57CB}"/>
    <hyperlink ref="AA156" r:id="rId239" xr:uid="{E5A4E559-2AA4-4E51-8C39-B144F3AE4360}"/>
    <hyperlink ref="AA157" r:id="rId240" xr:uid="{6C2622CD-AC34-43CD-94F7-C0F836D09D6D}"/>
    <hyperlink ref="AA142" r:id="rId241" xr:uid="{A111CD4B-A43D-42BD-8C07-F2B59AEF36E2}"/>
    <hyperlink ref="AA158" r:id="rId242" xr:uid="{14F15F9A-695E-43DE-9BDD-6222634C40F6}"/>
    <hyperlink ref="AA159" r:id="rId243" xr:uid="{7C7F350C-6094-477B-AAB9-EC7930A01A83}"/>
    <hyperlink ref="H160" r:id="rId244" xr:uid="{E4DC9E63-8569-499A-864D-BCA5A940E58F}"/>
    <hyperlink ref="AA160" r:id="rId245" xr:uid="{B3F6FF7E-8DF5-4B5C-BDFF-9930FE7B51FE}"/>
    <hyperlink ref="H161" r:id="rId246" xr:uid="{F7D5B708-415D-4054-B96B-2CB74E4B6854}"/>
    <hyperlink ref="AA161" r:id="rId247" xr:uid="{13E6C3C2-D1E4-4442-BD53-727701084C7A}"/>
    <hyperlink ref="H162" r:id="rId248" xr:uid="{073DF556-E124-40D1-BC51-69F6B6F22210}"/>
    <hyperlink ref="AA164" r:id="rId249" xr:uid="{FA9F2FF1-454B-4AE7-950B-173BEB4E2512}"/>
    <hyperlink ref="H165" r:id="rId250" xr:uid="{2610CD07-BCAA-476A-8DDF-96D02328ACDF}"/>
    <hyperlink ref="AA166" r:id="rId251" xr:uid="{FF5D13B8-67EE-41DF-A593-136A15DE5139}"/>
    <hyperlink ref="H167" r:id="rId252" xr:uid="{A5BDAE74-B444-4287-A65F-76653267BEB2}"/>
    <hyperlink ref="AA167" r:id="rId253" xr:uid="{41E76339-1B41-48DE-A6E0-7527A20E3E60}"/>
    <hyperlink ref="H168" r:id="rId254" xr:uid="{299E84AB-C984-404F-985A-EE1620FEA79C}"/>
    <hyperlink ref="AA168" r:id="rId255" xr:uid="{D1C88184-665E-49C0-B1A4-B0ECEFBA9CD7}"/>
    <hyperlink ref="H170" r:id="rId256" xr:uid="{FBB460B6-8C33-4047-A5D7-DFCEE5688494}"/>
    <hyperlink ref="AA170" r:id="rId257" xr:uid="{0063563B-D38C-4C6F-BCA2-05B060727D44}"/>
    <hyperlink ref="H171" r:id="rId258" xr:uid="{B4E23BB3-FC0D-4C83-81EB-505356CB4D06}"/>
    <hyperlink ref="AA171" r:id="rId259" xr:uid="{7B4B15E4-E7B7-4608-88A1-EC45D69F81F8}"/>
    <hyperlink ref="AA172" r:id="rId260" xr:uid="{047E9F65-733B-49C1-A448-FB3C220F9531}"/>
    <hyperlink ref="H175" r:id="rId261" xr:uid="{03B8E0C5-5BC6-4970-8799-F37C83761555}"/>
    <hyperlink ref="AA175" r:id="rId262" xr:uid="{7752D086-F3D3-45AA-A771-089052226910}"/>
    <hyperlink ref="H176" r:id="rId263" xr:uid="{BCFBB6FC-7374-441C-9881-3B59EEC6E071}"/>
    <hyperlink ref="AA177" r:id="rId264" xr:uid="{C548B56D-508F-427D-8E0F-F5F229CA10B1}"/>
    <hyperlink ref="AA178" r:id="rId265" xr:uid="{8650E743-E2F3-4238-8D82-961182DC7FDD}"/>
    <hyperlink ref="H179" r:id="rId266" xr:uid="{B6D28F54-4AA9-4A99-AC61-2820CBB74CE6}"/>
    <hyperlink ref="AA179" r:id="rId267" xr:uid="{D5C99A3E-8109-483F-B64C-954FAF7344BC}"/>
    <hyperlink ref="H180" r:id="rId268" xr:uid="{175E54C5-78E9-4DA9-A8E0-679808949C60}"/>
    <hyperlink ref="AA180" r:id="rId269" xr:uid="{FC8075C9-0AAD-4708-B5A2-150060A27134}"/>
    <hyperlink ref="H181" r:id="rId270" xr:uid="{BDC73DF1-E461-47A6-94D8-EBCB7EF2349B}"/>
    <hyperlink ref="AA181" r:id="rId271" xr:uid="{8050DD19-498C-48B2-B62B-F3B7681AF4D3}"/>
    <hyperlink ref="H182" r:id="rId272" xr:uid="{DACCBCBE-CFEC-46CE-84E1-F629026B6A85}"/>
    <hyperlink ref="AA182" r:id="rId273" xr:uid="{04DC4817-DEC0-49C8-9F6D-F33D96F211A8}"/>
    <hyperlink ref="H183" r:id="rId274" xr:uid="{988B85F6-26DB-448F-8E8B-4B6E1EEA6685}"/>
    <hyperlink ref="H184" r:id="rId275" xr:uid="{02D6781A-B86E-4F60-924C-3BA331264ED4}"/>
    <hyperlink ref="AA184" r:id="rId276" xr:uid="{3735944C-9576-46CE-93ED-5EABF38B1444}"/>
    <hyperlink ref="H186" r:id="rId277" display="https://community.secop.gov.co/Public/Tendering/OpportunityDetail/Index?noticeUID=CO1.NTC.4460430&amp;isFromPublicArea=True&amp;isModal=False" xr:uid="{3970D0D0-2158-4C6C-AA40-B0BEBFF19203}"/>
    <hyperlink ref="AA154" r:id="rId278" xr:uid="{F85C741C-0ED0-41F0-B7E5-076ACFD9FC5F}"/>
    <hyperlink ref="H384" r:id="rId279" display="https://www.contratos.gov.co/consultas/detalleProceso.do?numConstancia=23-22-69190&amp;g-recaptcha-response=03AAYGu2Qk1XfcuB7qxyxjekCiqJJ48GJhJ5FDj3fZxdlCqssYF1FfYEwsTMlmtGTmg025ebaUsKM4iD_n1DarEcNEI2L4eivtJjmvrhwracMip11R_Zn3IcQ92IyI3t-SG7l1OwJjVSk9cKAFeIwhpLIe69ixVaeKoosm2JLf8nvcSjlIt-1izPaa25t_2RAl5MZSMW8hQ9tAuIOenJi0QO2paivPSiH5FS4twgIuNJjOByWgT6_dstxsBSZykUaOSoAq7aV2WqY6SWDaLqELeyFUUUUxQ6A1jraYAZHuMD9qUPKVA6REoKowvgxzjlHI5rCwkaUxjioYQb8LWAqlXCsvMvELNt6ENBSxBqgp_4v6SwpZ_2BerVMo-3turOnJf_VovOyj9S7Nv8mowAbXp3eIq1XHplxhK-hx9JPwvxRIsWsNFkaI_RyN-SyvPhEuJr_jINni4EBnWDuwG5y-1k7H86BC10VyIXqMBm_AWBTGE953_2GKOEttTW8kdLcNQb5xIC-p4vXniQGYUucbwTNzjSyXGaAW1PBDtsoJwNEfE7CwhHPCtZXlQs9b-Xf7t0_QVX_cVGVCNTqQri5QCURLIvzOuI9Wyw" xr:uid="{9558E028-0CEE-4524-AAC3-A1ED0C110E04}"/>
    <hyperlink ref="H385" r:id="rId280" display="https://www.contratos.gov.co/consultas/detalleProceso.do?numConstancia=23-22-69321&amp;g-recaptcha-response=03AAYGu2QhRAe1fLIuwvJcGnLVbBacatIfU19v9eGyXjf0micwNYjlNakp_eeylXIuEupH20ZI3b1cLztmrfu2sC-1qzlG6JLHMWB_85lawSfmfdxEdyFOe17_VEwLSC5VG8RTl0dnmPmZIO2WJX6rphlDbu0f9LCZ5I9PVVKEbNI_ysUOh1beZc935_TDtlgEbqGLg4_StIAha-CFQrhK5Rq7vE2_usBB92k_rodvrYRuJnTZO3TVd1XMRvSLfUd_thLKpVDhYdJ66ocjZfu6MhrJfnHzQCrtTqPViaJq1v6MrxjZ-DVRqzmbiAZyWZsnX50eikhoz4ZXmzSnLcmt6T4CJHfPGDWUsG3EEnD6nLVXJ2-I8hBbMkFTu-wFWEna1xAQXqcgsgjdYioHSz6tcptRvg-NufMyKfe6k9-XYtT-ZpxkhSJRukJyjMCXgvsoorixyM8-9hU-UMDVIfDCkSvvPfflIx4WGl1DBvLXoeif4HnQzAT9wYLBVp0_ugnSBmJaxopueJh8pxWr0hUVxQq8fD2hBf2ODiTK6XHNN7QFKu2lDLRJJXKVGkVv6gKeDrND6SXqohbV" xr:uid="{6F83CCA6-A93D-455F-84F0-0183550D72B0}"/>
    <hyperlink ref="H380" r:id="rId281" display="https://www.contratos.gov.co/consultas/detalleProceso.do?numConstancia=23-22-66644&amp;g-recaptcha-response=03AAYGu2SZcReKAmRB_o2-U1SjJ6z3QNzNzcUG12AvnBWuMMxZY2Y_3djGS4eaIkWxLoNhpaQt2vkjxNd1s9NGZz8G74xR0GL0cuifBlMcc4o8FZZblUQtaf9GGv_8iX9-HV4-YexXkdA2d7O_Ms5MGNoMKXPoyCSxx9sOrY6JNfAmbmh4gIMqDCRE3Fk_AxFfpHr3BSrFQEOg0BUk-88t_3e5M3eqLuB7INRLQnfw896sqxeOqZHyEuOwD6Ri30KoFkMMKaD_pP-AJ89MEx_dJLfTKE8qgDWPDpt9GJnunR6AFTSIpLGScCU-H-eMlhOGX8nwkcO5U1MRVJvbCI-6g1vwkyINnU-Yigf206YJJBKmdj3SypJZHI8ikAiJ4PRxyExBWTg-WG3LuUU13BKa5qW-5lUpELWuGE5sEDFRdKlwD2khVpE0yfoyEripKSZAmpkkCD9AlaHNFb2NbgffVq3Bdl0c89dfD6iwazNRCsqHP6bw0BCi5II0OZ-kiBdc9pqSUBea0urauO6FXntuZk5tlcBg6szQKE106aTLtxd77-DLggJZEuPFJ9OD8fJ5bdcRtEh3d1Vg" xr:uid="{DE90ECF4-0AEF-407F-8DE2-00DA2B72C035}"/>
    <hyperlink ref="H388" r:id="rId282" xr:uid="{D9962FEA-E93C-4345-AB98-EFAC69BF981A}"/>
    <hyperlink ref="AA388" r:id="rId283" xr:uid="{A908D9AA-BFC5-491C-B3B7-D53E8BBB0B4A}"/>
    <hyperlink ref="H389" r:id="rId284" xr:uid="{5BD96FB5-C0F9-4020-AF2C-0CF68611490B}"/>
    <hyperlink ref="H391" r:id="rId285" xr:uid="{59C6210B-9B6D-4CE2-ABF6-3CBEF2D881C6}"/>
    <hyperlink ref="AA389" r:id="rId286" xr:uid="{CE0EA1ED-056C-42E9-8A1F-A851A9946CEE}"/>
    <hyperlink ref="AA390" r:id="rId287" xr:uid="{6B01B6C9-A62C-4765-9AF0-1BFA7BA8149A}"/>
    <hyperlink ref="AA391" r:id="rId288" xr:uid="{5CA28212-9F60-4A4F-94CC-86C4A11C9614}"/>
    <hyperlink ref="AA392" r:id="rId289" xr:uid="{04CF4D6D-CE16-481D-AE30-F15317DFFD08}"/>
    <hyperlink ref="H382" r:id="rId290" xr:uid="{B93B3D11-59EB-4A4A-991C-86963923DC11}"/>
    <hyperlink ref="H383" r:id="rId291" xr:uid="{B3A91E32-A56A-4AA0-83EA-56E4D466BFE3}"/>
    <hyperlink ref="AA383" r:id="rId292" xr:uid="{2E9841C2-52F1-4A51-83C3-3FA5EFEEE530}"/>
    <hyperlink ref="H381" r:id="rId293" xr:uid="{403398CB-1771-49B0-9A9B-441960E3BC65}"/>
    <hyperlink ref="AA381" r:id="rId294" xr:uid="{94751D9E-4A52-4CD9-AECA-61C45F634686}"/>
    <hyperlink ref="AA185" r:id="rId295" xr:uid="{25FAEF41-6E9B-4542-8585-B76DBEDD6A54}"/>
    <hyperlink ref="H185" r:id="rId296" xr:uid="{315B491C-6C70-436A-BE55-0085154B9154}"/>
    <hyperlink ref="H187" r:id="rId297" xr:uid="{501480EB-0AD0-428C-9B10-1BE518ABFBD3}"/>
    <hyperlink ref="AA187" r:id="rId298" xr:uid="{7771159B-1656-4654-836F-30F23093D32C}"/>
    <hyperlink ref="AA188" r:id="rId299" xr:uid="{34C7D414-36ED-4E35-AB18-3EE3C1B5E7DB}"/>
    <hyperlink ref="H189" r:id="rId300" xr:uid="{9386305E-E6B1-47BA-8F74-2F7B81A577DB}"/>
    <hyperlink ref="AA189" r:id="rId301" xr:uid="{9CDE65DB-7315-4636-AB63-CDD461BC27B6}"/>
    <hyperlink ref="H190" r:id="rId302" xr:uid="{920D6136-0B4B-45E6-A409-DD65DCE2FFEE}"/>
    <hyperlink ref="AA190" r:id="rId303" xr:uid="{2E9BDBB3-0DC4-43FF-A263-A1B1B90BAECC}"/>
    <hyperlink ref="H192" r:id="rId304" xr:uid="{6C76E4E9-14AD-41FE-A042-3852C1F23DB8}"/>
    <hyperlink ref="H194" r:id="rId305" xr:uid="{0CCE49B7-376E-4EA2-934C-79F847765DED}"/>
    <hyperlink ref="H195" r:id="rId306" xr:uid="{67081C19-1940-46B9-96BF-4727E101E9D1}"/>
    <hyperlink ref="AA195" r:id="rId307" xr:uid="{D41D4949-D9C2-4286-B4FF-EED6331BCFD9}"/>
    <hyperlink ref="H197" r:id="rId308" xr:uid="{B5BD3737-F318-489A-96E1-368A73D0EF1E}"/>
    <hyperlink ref="AA197" r:id="rId309" xr:uid="{742FD164-E689-40FF-B3DB-841B485DDABD}"/>
    <hyperlink ref="H198" r:id="rId310" xr:uid="{0105AC11-A026-4A74-AD53-34FA8F6D5450}"/>
    <hyperlink ref="AA198" r:id="rId311" xr:uid="{CF107806-40A2-49E3-ADDD-68F8CED6024E}"/>
    <hyperlink ref="H199" r:id="rId312" xr:uid="{51D2BA43-C0CF-4A0F-BCC8-F3D373773AC9}"/>
    <hyperlink ref="AA200" r:id="rId313" xr:uid="{69589608-4AD8-405B-9C2A-1C0AE158F032}"/>
    <hyperlink ref="AA201" r:id="rId314" xr:uid="{33B5685D-4521-4565-8F78-E83F268B9D73}"/>
    <hyperlink ref="AA202" r:id="rId315" xr:uid="{E2E44B2D-CB58-4AD0-B291-1302C7508B67}"/>
    <hyperlink ref="AA203" r:id="rId316" xr:uid="{6E34D38A-C695-460F-A690-CE7B92053535}"/>
    <hyperlink ref="AA204" r:id="rId317" xr:uid="{72A8AAD0-F121-4C0C-AA40-11672D40942E}"/>
    <hyperlink ref="AA206" r:id="rId318" xr:uid="{57523053-469E-41FB-856B-D994E19C3453}"/>
    <hyperlink ref="AA207" r:id="rId319" xr:uid="{87036315-4E36-4A88-94D6-BF1D9990B671}"/>
    <hyperlink ref="AA208" r:id="rId320" xr:uid="{F7FDF9F5-8C8B-4C1D-9F60-C1926CDFDA5A}"/>
    <hyperlink ref="AA209" r:id="rId321" xr:uid="{243A3480-E001-419C-90DD-B1763B711768}"/>
    <hyperlink ref="AA211" r:id="rId322" xr:uid="{D9AACB44-1C4F-4D44-AA72-B4DBE793DE57}"/>
    <hyperlink ref="AA233" r:id="rId323" xr:uid="{DEEFBF29-00ED-4AC4-94BB-917F44E1893E}"/>
    <hyperlink ref="AA212" r:id="rId324" xr:uid="{914FBB7A-4A5E-4E8F-BD25-CF1C17B3A25D}"/>
    <hyperlink ref="AA213" r:id="rId325" xr:uid="{5D5B7D71-843E-4CD3-BCDA-2FD572829B93}"/>
    <hyperlink ref="AA214" r:id="rId326" xr:uid="{6E8296B3-DA42-48BE-96A5-93A2DA217FBB}"/>
    <hyperlink ref="AA215" r:id="rId327" xr:uid="{59F3A86D-00F2-485E-BBA1-F89364549581}"/>
    <hyperlink ref="AA216" r:id="rId328" xr:uid="{C458C53A-B0E4-4371-B70A-879C543D6BA7}"/>
    <hyperlink ref="AA217" r:id="rId329" xr:uid="{57FA3D3E-F12F-4C8C-97E4-F4658394B6EF}"/>
    <hyperlink ref="AA218" r:id="rId330" xr:uid="{48EEEACA-E9C3-4306-9E92-D7FA174DD551}"/>
    <hyperlink ref="AA219" r:id="rId331" xr:uid="{6F7D3C18-0E3F-46FA-8D4A-0F105597864F}"/>
    <hyperlink ref="AA220" r:id="rId332" xr:uid="{A5B303E8-E154-460F-BC46-090E1695D9E9}"/>
    <hyperlink ref="AA221" r:id="rId333" xr:uid="{76DB0FAD-41DC-4C80-8994-6436C04C252B}"/>
    <hyperlink ref="AA222" r:id="rId334" xr:uid="{2ABDC317-2CAE-43EB-AE93-81140A51AC7D}"/>
    <hyperlink ref="AA244" r:id="rId335" xr:uid="{F5AF4B3E-B1A2-4AD3-8BAD-BBE9B08514E1}"/>
    <hyperlink ref="AA223" r:id="rId336" xr:uid="{C267AA1B-46BD-4418-B89E-7F6320FA1ECC}"/>
    <hyperlink ref="AA224" r:id="rId337" xr:uid="{89E0F560-A756-4B4D-B447-299E4F065813}"/>
    <hyperlink ref="AA225" r:id="rId338" xr:uid="{DD30A59F-0D92-4531-A961-CDBDA77132C2}"/>
    <hyperlink ref="AA246" r:id="rId339" xr:uid="{CEB0B63A-A6A8-4753-8C6C-904EC5182877}"/>
    <hyperlink ref="AA227" r:id="rId340" xr:uid="{EA97A432-F6F7-4BDB-B10F-B7A8C36217B6}"/>
    <hyperlink ref="AA228" r:id="rId341" xr:uid="{3F13323B-9C1C-489D-8C47-9CDFCD06EB97}"/>
    <hyperlink ref="AA248" r:id="rId342" xr:uid="{18AC9B13-6AAB-4D5D-88B8-25F4458ED4FF}"/>
    <hyperlink ref="AA229" r:id="rId343" xr:uid="{9E9E3626-C899-4CE5-B3A9-7CB1141B573B}"/>
    <hyperlink ref="AA230" r:id="rId344" xr:uid="{08FE2521-21FC-4F31-82FF-C13888F78279}"/>
    <hyperlink ref="AA231" r:id="rId345" xr:uid="{E06BB0B8-D921-449B-AC41-B1D903D3781F}"/>
    <hyperlink ref="AA232" r:id="rId346" xr:uid="{49E72E18-F293-453E-83D1-9303CAAD7F2E}"/>
    <hyperlink ref="H200" r:id="rId347" xr:uid="{B6325102-A961-40FD-87B6-EEB788F1052D}"/>
    <hyperlink ref="H201" r:id="rId348" xr:uid="{DC9ACAFA-DF46-4AD7-8BEA-E0CF38FB0DC2}"/>
    <hyperlink ref="H202" r:id="rId349" xr:uid="{8B011D9E-DB7A-4A80-9D53-17C04A787DBE}"/>
    <hyperlink ref="H203" r:id="rId350" xr:uid="{5A8AE23D-16B8-45BF-8ACE-58EA75F60CD1}"/>
    <hyperlink ref="H204" r:id="rId351" xr:uid="{3EC00731-025D-4A38-AF82-499445E2F4A7}"/>
    <hyperlink ref="H205" r:id="rId352" xr:uid="{72248B2C-3717-4B5F-92FE-99633F42BD73}"/>
    <hyperlink ref="H207" r:id="rId353" xr:uid="{3ED17B79-47A2-4A44-B0CD-26FA99BCF147}"/>
    <hyperlink ref="H208" r:id="rId354" xr:uid="{BE254022-3EED-4020-82CD-71141B83E92F}"/>
    <hyperlink ref="H209" r:id="rId355" xr:uid="{62C07ADA-8117-41C0-B0AF-CC28C952AF90}"/>
    <hyperlink ref="H210" r:id="rId356" xr:uid="{F6410B17-05F3-475B-9A39-9B2FC18AD9F6}"/>
    <hyperlink ref="AA210" r:id="rId357" xr:uid="{48E729FE-F0A0-452A-93DB-959D23DB7E41}"/>
    <hyperlink ref="H211" r:id="rId358" xr:uid="{A399E7FE-F5CC-45EA-84FA-FACC54255E05}"/>
    <hyperlink ref="H213" r:id="rId359" xr:uid="{93B50B6B-BECA-4C98-B976-95EBD57E3CF5}"/>
    <hyperlink ref="H214" r:id="rId360" xr:uid="{81F6BC02-B2A7-48F5-99D1-DBB3F81A9CDB}"/>
    <hyperlink ref="H216" r:id="rId361" xr:uid="{B784CAF5-3A9B-4C75-AB7E-772BBE71E4FE}"/>
    <hyperlink ref="H219" r:id="rId362" xr:uid="{C0258413-A0FC-498C-84EA-D7AB3073FE93}"/>
    <hyperlink ref="H220" r:id="rId363" xr:uid="{4585E2F6-A89C-4857-95E6-BCE762E59E90}"/>
    <hyperlink ref="H221" r:id="rId364" xr:uid="{D30B5498-A81A-4CCC-B437-F1E91D94DBBD}"/>
    <hyperlink ref="H222" r:id="rId365" xr:uid="{B52D5C92-DE96-4E71-8383-B32DD9ECF25B}"/>
    <hyperlink ref="H223" r:id="rId366" xr:uid="{658E9D9F-7629-4AEC-A52D-1FA3559B876C}"/>
    <hyperlink ref="H224" r:id="rId367" xr:uid="{06CC7460-1A7D-4515-A085-989DF3C6EDA7}"/>
    <hyperlink ref="H225" r:id="rId368" xr:uid="{ADF14729-4989-4A85-AFC0-69E892FB0BC5}"/>
    <hyperlink ref="H227" r:id="rId369" xr:uid="{36782D35-2BB2-460B-8704-511E3AF659EC}"/>
    <hyperlink ref="H228" r:id="rId370" xr:uid="{E600B109-6764-4EC0-ABBB-EDB7EA60B033}"/>
    <hyperlink ref="H231" r:id="rId371" xr:uid="{25E64B2E-42D7-43A9-A04E-AE4546A319C8}"/>
    <hyperlink ref="H232" r:id="rId372" xr:uid="{D28F3663-1A05-4EE3-92EC-A91F66C3829B}"/>
    <hyperlink ref="H235" r:id="rId373" xr:uid="{06E3D5B6-8BE9-4DD2-AFCF-D05A547FEEFC}"/>
    <hyperlink ref="H236" r:id="rId374" xr:uid="{B5ECE488-971D-4B6F-AC49-4424659F5FC7}"/>
    <hyperlink ref="H238" r:id="rId375" xr:uid="{4C665650-5E33-4A20-9310-1833B12047BA}"/>
    <hyperlink ref="H239" r:id="rId376" xr:uid="{CBA897C1-0899-426C-9680-52677DEA9189}"/>
    <hyperlink ref="H240" r:id="rId377" xr:uid="{DFF8AD48-255E-4A86-9D0E-7EF58C617F13}"/>
    <hyperlink ref="H241" r:id="rId378" xr:uid="{5699F42B-21E1-4155-9F8B-6CD445CCD869}"/>
    <hyperlink ref="H244" r:id="rId379" xr:uid="{793672D9-5E02-4B9C-BA0F-9DEDB07C63CA}"/>
    <hyperlink ref="H245" r:id="rId380" xr:uid="{F68EF203-50DC-417B-9F4C-6B2A718CC1EE}"/>
    <hyperlink ref="H248" r:id="rId381" xr:uid="{B1AF9FE9-625D-4AC4-9A18-6A45051B95F4}"/>
    <hyperlink ref="H242" r:id="rId382" xr:uid="{99750D8B-B2A9-41B4-BFE6-F60713C52821}"/>
    <hyperlink ref="H246" r:id="rId383" xr:uid="{5386BEF2-A702-40EF-AB7B-A03013327B7B}"/>
    <hyperlink ref="H163" r:id="rId384" xr:uid="{DFEB2C02-72EE-4051-923D-28D8E4B3AE14}"/>
    <hyperlink ref="H249" r:id="rId385" xr:uid="{D406DB8A-41F4-4552-9043-C7C6EF28341E}"/>
    <hyperlink ref="AA249" r:id="rId386" xr:uid="{62542348-ED8F-4433-B2A2-DA01C628AA73}"/>
    <hyperlink ref="H250" r:id="rId387" xr:uid="{6639B6DC-B1C0-4AF9-BB27-0FBE6F770DAF}"/>
    <hyperlink ref="AA250" r:id="rId388" xr:uid="{8F9E8B35-AB1D-402A-8F7B-B827EF220D4A}"/>
    <hyperlink ref="H251" r:id="rId389" xr:uid="{26B0531C-256B-40A8-8762-C28787E2766A}"/>
    <hyperlink ref="H252" r:id="rId390" xr:uid="{3BD9D0BC-0E2F-4080-9F83-B79830D37F7D}"/>
    <hyperlink ref="H253" r:id="rId391" xr:uid="{67FD5807-34D8-4980-AE7F-967CCA966E25}"/>
    <hyperlink ref="AA253" r:id="rId392" xr:uid="{5A0FA0A4-7561-4A2F-8D49-35DBCD2F8C1A}"/>
    <hyperlink ref="H255" r:id="rId393" xr:uid="{21B4BB04-C015-410C-9CCE-370C1F0F4020}"/>
    <hyperlink ref="AA255" r:id="rId394" xr:uid="{5F473420-AA63-47E5-9BEF-5A3CD85DF7BC}"/>
    <hyperlink ref="H256" r:id="rId395" xr:uid="{AE557C09-AF6E-40A7-AC88-FFBE965E691C}"/>
    <hyperlink ref="AA252" r:id="rId396" xr:uid="{D9AF29C4-BA72-4045-90E3-461C069A1CE0}"/>
    <hyperlink ref="AA251" r:id="rId397" xr:uid="{C2DDC626-4401-4FE2-A619-990B2373C44F}"/>
    <hyperlink ref="H257" r:id="rId398" xr:uid="{D9AE0BBF-099A-473D-BAB3-C697BE54EEFD}"/>
    <hyperlink ref="AA257" r:id="rId399" xr:uid="{FADE61D0-299F-4051-865F-5BB2780E0B18}"/>
    <hyperlink ref="H258" r:id="rId400" xr:uid="{EAD74B9C-B295-48EC-8882-55C3AFB77471}"/>
    <hyperlink ref="AA258" r:id="rId401" xr:uid="{B2E0E390-FF58-4C46-91A2-C660AAE82DAA}"/>
    <hyperlink ref="H259" r:id="rId402" xr:uid="{D1BFF1B0-FAAB-4883-A714-B4EBEFCA5EBC}"/>
    <hyperlink ref="AA259" r:id="rId403" xr:uid="{59AB93F3-4ADC-4D4B-B3DC-52DAB55AFC38}"/>
    <hyperlink ref="H261" r:id="rId404" xr:uid="{A0994A6B-B991-4624-BE1E-D08BEF0B9B87}"/>
    <hyperlink ref="AA261" r:id="rId405" xr:uid="{77703785-427A-4854-B184-CC5432D15FB5}"/>
    <hyperlink ref="H262" r:id="rId406" xr:uid="{4EA0A053-FCB4-4684-80A3-FC4EF72C51DB}"/>
    <hyperlink ref="H254" r:id="rId407" xr:uid="{C9C012BB-25FB-4B23-A729-3682CE6A0FAB}"/>
    <hyperlink ref="AA254" r:id="rId408" xr:uid="{97C852D2-D289-40DB-8E18-9BF90E9F9D98}"/>
    <hyperlink ref="H263" r:id="rId409" xr:uid="{80BA89A4-CDB9-4861-87E9-DF104F416F69}"/>
    <hyperlink ref="AA263" r:id="rId410" xr:uid="{31DD1980-60DD-456E-81E3-23C119AB18B5}"/>
    <hyperlink ref="H265" r:id="rId411" xr:uid="{0F4D5B1E-EDC4-4C4A-BF81-771241D5EF82}"/>
    <hyperlink ref="AA265" r:id="rId412" xr:uid="{39C306E2-1C10-4A3E-BF08-B0F500903416}"/>
    <hyperlink ref="AA264" r:id="rId413" xr:uid="{A5D95369-94AC-4027-AF96-77AD9489B393}"/>
    <hyperlink ref="H266" r:id="rId414" xr:uid="{3BE87847-F3A3-4A8B-B467-1FABDDFAC8D7}"/>
    <hyperlink ref="AA266" r:id="rId415" xr:uid="{1D0C458F-0E40-4C13-A6A9-B6519BFEA8BF}"/>
    <hyperlink ref="H267" r:id="rId416" xr:uid="{67D1E59B-D315-481F-A9D8-6CD62CF1ED9F}"/>
    <hyperlink ref="H268" r:id="rId417" xr:uid="{9222A214-BEF2-4BD0-9A71-7415FC51C9F1}"/>
    <hyperlink ref="AA268" r:id="rId418" xr:uid="{54425611-FAEA-4725-BB14-B55620838904}"/>
    <hyperlink ref="H269" r:id="rId419" xr:uid="{CCC74912-E0F3-4684-9D32-ECF402F6694D}"/>
    <hyperlink ref="AA269" r:id="rId420" xr:uid="{244FD754-A6CE-4635-8A43-299E2147745B}"/>
    <hyperlink ref="H270" r:id="rId421" xr:uid="{DDC76A30-FA7D-4F94-AED6-52CDE5BC5EFD}"/>
    <hyperlink ref="H271" r:id="rId422" xr:uid="{11B6ED54-FC51-4A03-82AA-117B33B0A588}"/>
    <hyperlink ref="AA271" r:id="rId423" xr:uid="{D2B2EB0B-C5CE-4304-B4F2-174D1630AF60}"/>
    <hyperlink ref="AA272" r:id="rId424" xr:uid="{06DE7D1D-7E02-4625-AEF4-83D565D829B1}"/>
    <hyperlink ref="H273" r:id="rId425" xr:uid="{D16FAF8B-4BA8-4CA1-8FD2-CCCF3C3A63C7}"/>
    <hyperlink ref="AA273" r:id="rId426" xr:uid="{E1189659-570C-4887-A780-0237AC544B8B}"/>
    <hyperlink ref="H274" r:id="rId427" xr:uid="{225AD5CE-044E-4E2A-88E7-C27D41D6A56B}"/>
    <hyperlink ref="AA274" r:id="rId428" xr:uid="{0BDF4AFD-AB2C-4611-B3D2-AE25C556B459}"/>
    <hyperlink ref="H275" r:id="rId429" xr:uid="{9A53345A-7868-47E1-8CE1-EEE19266D824}"/>
    <hyperlink ref="H276" r:id="rId430" xr:uid="{B8A25C19-5799-4144-95AE-32D341E9F405}"/>
    <hyperlink ref="H277" r:id="rId431" xr:uid="{21D57546-3944-42D3-860D-0C5D7693ECF5}"/>
    <hyperlink ref="AA277" r:id="rId432" xr:uid="{90B12F3B-071F-4775-96DF-C79A47146BE0}"/>
    <hyperlink ref="H279" r:id="rId433" xr:uid="{48D1516B-BD69-444B-A2C1-A52C109CE35B}"/>
    <hyperlink ref="AA279" r:id="rId434" xr:uid="{D2BA133F-C8F6-4413-A8FE-DA8B70348F72}"/>
    <hyperlink ref="H280" r:id="rId435" xr:uid="{6DA05A96-EE45-40C8-AABD-939A55CCB571}"/>
    <hyperlink ref="AA280" r:id="rId436" xr:uid="{A121AB34-DCF9-4836-8606-E214C14A841A}"/>
    <hyperlink ref="H281" r:id="rId437" xr:uid="{9426227C-8D81-4F1A-9072-729768387BEA}"/>
    <hyperlink ref="H282" r:id="rId438" xr:uid="{5DE75DF4-95E3-4C78-A79D-1E96338EE586}"/>
    <hyperlink ref="H284" r:id="rId439" xr:uid="{97860B6F-9AE6-44E2-9079-47FBB7AB2012}"/>
    <hyperlink ref="H285" r:id="rId440" xr:uid="{36751CC2-8E79-4328-81F0-C478121056C5}"/>
    <hyperlink ref="H286" r:id="rId441" xr:uid="{76193317-740B-41D2-B487-2EBA5E05A586}"/>
    <hyperlink ref="H287" r:id="rId442" xr:uid="{AE125528-364A-4364-BAA5-5E055B5F1571}"/>
    <hyperlink ref="H289" r:id="rId443" xr:uid="{1ABAFFE7-77E8-4F1A-8182-7937E57E2277}"/>
    <hyperlink ref="AA173" r:id="rId444" xr:uid="{C503FCAF-5326-4700-BAD5-F3599E2235F2}"/>
    <hyperlink ref="H173" r:id="rId445" xr:uid="{C55215E4-D901-4080-BBBF-43FBC265B40B}"/>
    <hyperlink ref="AA283" r:id="rId446" xr:uid="{827995C6-4013-4E2F-A05E-A0CBDF1E3CC4}"/>
    <hyperlink ref="H288" r:id="rId447" xr:uid="{70F59A8D-7FB8-44A1-A16F-2B5F363C61BB}"/>
    <hyperlink ref="AA288" r:id="rId448" xr:uid="{2697E22A-754C-4D64-8E6E-AABCA803B168}"/>
    <hyperlink ref="H290" r:id="rId449" xr:uid="{D6420B28-C719-43F0-9FC1-EF3934F69525}"/>
    <hyperlink ref="H291" r:id="rId450" xr:uid="{177C5507-7736-4A9A-9E36-ACC3089FF837}"/>
    <hyperlink ref="H174" r:id="rId451" xr:uid="{F6B9375F-9A36-47C9-A0CC-E127FD4A3495}"/>
    <hyperlink ref="AA284" r:id="rId452" xr:uid="{D3B45DE9-675F-4D36-93BD-A2CA23E109DB}"/>
    <hyperlink ref="AA287" r:id="rId453" xr:uid="{CD8DE95E-4BE6-4F06-8468-5484E41CF506}"/>
    <hyperlink ref="H292" r:id="rId454" xr:uid="{1B9D207F-7ACB-4470-860B-2F88C68D05B0}"/>
    <hyperlink ref="AA292" r:id="rId455" xr:uid="{E2E08872-A133-46AC-9C8B-D08087822736}"/>
    <hyperlink ref="H293" r:id="rId456" xr:uid="{5E92DC64-7E97-4B47-BEAB-61D5521261B3}"/>
    <hyperlink ref="H294" r:id="rId457" xr:uid="{A23738F1-6976-4999-9C30-9BD7C9DDE30E}"/>
    <hyperlink ref="H295" r:id="rId458" xr:uid="{879DCB2F-66D3-4CEE-8AE8-A58EA6C6F0F1}"/>
    <hyperlink ref="H296" r:id="rId459" xr:uid="{1971DC17-6AA3-4F6B-9968-629005A25E06}"/>
    <hyperlink ref="AA296" r:id="rId460" xr:uid="{869E81EC-57B7-4313-9589-7BAA7918AC8D}"/>
    <hyperlink ref="H158" r:id="rId461" xr:uid="{7096A9ED-CADC-416B-84E0-4D375F5EBD3C}"/>
    <hyperlink ref="H297" r:id="rId462" xr:uid="{2122392B-1454-4569-8462-B77289F8784C}"/>
    <hyperlink ref="AA297" r:id="rId463" xr:uid="{E1799232-1FFB-4468-9B4C-69FB77309077}"/>
    <hyperlink ref="H298" r:id="rId464" xr:uid="{0F2285B6-A4AD-4D86-AFC9-C6CA217C612F}"/>
    <hyperlink ref="AA298" r:id="rId465" xr:uid="{897F2D31-2FB9-4E27-8E24-A4F0B8B1D6E8}"/>
    <hyperlink ref="AA299" r:id="rId466" xr:uid="{933569D8-E453-4FC8-84C3-3806B5A2FEEC}"/>
    <hyperlink ref="H300" r:id="rId467" xr:uid="{BE6D259A-AE9C-4FE0-8CFF-0F107706DE48}"/>
    <hyperlink ref="AA300" r:id="rId468" xr:uid="{E5595C98-1DD9-4DE2-A9B6-AB611FE851EC}"/>
    <hyperlink ref="AA301" r:id="rId469" xr:uid="{6C542651-46B0-4D56-AAD9-C45B43E576EC}"/>
    <hyperlink ref="H302" r:id="rId470" xr:uid="{EC30F129-5EC1-4401-8B0A-CE5AF47CF163}"/>
    <hyperlink ref="H304" r:id="rId471" xr:uid="{C93DF1C2-01AE-4B4A-A9B6-6CC8E8373425}"/>
    <hyperlink ref="AA304" r:id="rId472" xr:uid="{846CABE6-1A2B-4D2F-963C-60A2C35F97B9}"/>
    <hyperlink ref="H305" r:id="rId473" xr:uid="{AA4056E8-AF1B-4688-A0CB-C63E053D6607}"/>
    <hyperlink ref="H306" r:id="rId474" xr:uid="{8AE65F43-62BA-4322-A44D-D3C1FA4BC5A8}"/>
    <hyperlink ref="AA306" r:id="rId475" xr:uid="{658B137E-C808-47D3-A0F5-E0429E061A89}"/>
    <hyperlink ref="H307" r:id="rId476" xr:uid="{86DF4BA0-FB1A-4AE9-B355-4A1C193BE147}"/>
    <hyperlink ref="AA307" r:id="rId477" xr:uid="{CD60CFA9-C0D1-4E54-A290-28C41648A282}"/>
    <hyperlink ref="AA275" r:id="rId478" xr:uid="{DCB0880D-7FAA-46E8-9C1E-91FD08E77591}"/>
    <hyperlink ref="AA308" r:id="rId479" xr:uid="{E9B7483A-7046-4E94-9F96-66F91C25DF0B}"/>
    <hyperlink ref="H309" r:id="rId480" xr:uid="{BE4CAB67-1A2B-4A5B-8C1F-822F2441D494}"/>
    <hyperlink ref="H310" r:id="rId481" xr:uid="{77CC84D0-FA1E-4924-A0AD-F656BA849037}"/>
    <hyperlink ref="AA310" r:id="rId482" xr:uid="{47B588E9-39B8-407F-B713-D62CE5499DBE}"/>
    <hyperlink ref="H311" r:id="rId483" xr:uid="{2A7165B2-4C88-4C32-892F-96DE4B3E2305}"/>
    <hyperlink ref="AA311" r:id="rId484" xr:uid="{4084D1AE-BC4B-4477-BFAA-1FF2227A9563}"/>
    <hyperlink ref="H312" r:id="rId485" xr:uid="{913A0AA7-F1A9-455E-9F45-B55390005A33}"/>
    <hyperlink ref="AA312" r:id="rId486" xr:uid="{943E66A6-C5A5-482C-A253-FA3C74FB7322}"/>
    <hyperlink ref="H313" r:id="rId487" xr:uid="{CA599F8D-266C-46B3-B02A-D60F038A5FF3}"/>
    <hyperlink ref="AA313" r:id="rId488" xr:uid="{11774A32-44F3-44DA-A54C-D7736F3ECC3A}"/>
    <hyperlink ref="H314" r:id="rId489" xr:uid="{824A6B9E-0AC5-4A0A-93DC-7799AA2EF80C}"/>
    <hyperlink ref="AA314" r:id="rId490" xr:uid="{8F9BF8B9-96BA-4A11-BDF5-48FE34CBFD60}"/>
    <hyperlink ref="H316" r:id="rId491" xr:uid="{0015AA1A-5E38-4E84-8DA7-67E9B5270073}"/>
    <hyperlink ref="AA316" r:id="rId492" xr:uid="{33F8D64D-A351-4729-B823-97AB7A0D7F95}"/>
    <hyperlink ref="H318" r:id="rId493" xr:uid="{A0F5CEAF-9A4E-4557-A2AA-C66F131CD184}"/>
    <hyperlink ref="AA319" r:id="rId494" xr:uid="{FC26D20B-2EE4-4C98-80CA-8B80C59445E6}"/>
    <hyperlink ref="H320" r:id="rId495" xr:uid="{E17FEF91-FCF9-4405-82DD-56EC03B13B7B}"/>
    <hyperlink ref="H321" r:id="rId496" xr:uid="{50A137BC-76AE-4AAE-B076-5316706446E5}"/>
    <hyperlink ref="AA321" r:id="rId497" xr:uid="{06A8277D-BC7F-49D4-8F34-E4DB5825BA47}"/>
    <hyperlink ref="H322" r:id="rId498" xr:uid="{4C61B9E2-B11C-46D7-B98A-EEE94DC3FAA3}"/>
    <hyperlink ref="AA322" r:id="rId499" xr:uid="{BF1A3379-8342-480A-9602-57B4B0CC8AEB}"/>
    <hyperlink ref="H323" r:id="rId500" xr:uid="{1CD26E5D-0A0D-4B7E-ACBC-D22D3834F7F4}"/>
    <hyperlink ref="AA323" r:id="rId501" xr:uid="{1492D6FC-7CC2-43AC-9741-6778C98FFB55}"/>
    <hyperlink ref="H324" r:id="rId502" xr:uid="{A8B7CF56-FE21-4388-B2FB-66E7FAC28283}"/>
    <hyperlink ref="AA324" r:id="rId503" xr:uid="{5866A0E5-F0D5-4EFB-946A-35579446337D}"/>
    <hyperlink ref="H325" r:id="rId504" xr:uid="{4F536F70-668A-4A78-8477-0AB6E1AD5279}"/>
    <hyperlink ref="H326" r:id="rId505" xr:uid="{3BFDD339-62AB-4B0D-B314-AAFD9D0507A7}"/>
    <hyperlink ref="AA326" r:id="rId506" xr:uid="{A77CC3CF-B2A8-4D82-835E-74EC117A91E5}"/>
    <hyperlink ref="AA302" r:id="rId507" xr:uid="{07C95EAC-2E0E-4893-B3AC-5B66C894E415}"/>
    <hyperlink ref="H327" r:id="rId508" xr:uid="{781F43BD-1671-4606-9D95-25BFB3DC8D17}"/>
    <hyperlink ref="AA327" r:id="rId509" xr:uid="{39E4ED4A-BF78-4438-AB9C-76AA4C2B4A73}"/>
    <hyperlink ref="H328" r:id="rId510" xr:uid="{EFC53F8D-4E59-4B1F-827C-BC0DDA76CE3B}"/>
    <hyperlink ref="AA329" r:id="rId511" xr:uid="{C6F0684D-5BA2-4698-9CD0-11F3063AE900}"/>
    <hyperlink ref="H330" r:id="rId512" xr:uid="{1F36AC16-9405-4D6C-8736-FE15D19F650F}"/>
    <hyperlink ref="AA330" r:id="rId513" xr:uid="{20C7F411-4FE2-407C-A979-F517E5CDBADE}"/>
    <hyperlink ref="H331" r:id="rId514" xr:uid="{3F603095-FF7B-4B3E-AB63-8FC73995D43C}"/>
    <hyperlink ref="AA331" r:id="rId515" xr:uid="{C1EE24D1-75C1-4A12-8B8A-1113AFCC1DC9}"/>
    <hyperlink ref="H332" r:id="rId516" xr:uid="{C271DCAE-3552-4052-A273-189229AFB2D4}"/>
    <hyperlink ref="AA332" r:id="rId517" xr:uid="{7AEA2360-EE6F-4C6A-98D5-3EA876EB2826}"/>
    <hyperlink ref="H333" r:id="rId518" xr:uid="{536E64CD-C5A8-4341-A2E9-A194CB74E685}"/>
    <hyperlink ref="AA333" r:id="rId519" xr:uid="{DBE64BC5-EB5E-47CD-9F42-5D6628028A23}"/>
    <hyperlink ref="H334" r:id="rId520" xr:uid="{FD7AB643-2FEE-49DC-B654-0BA97FE06CA8}"/>
    <hyperlink ref="AA334" r:id="rId521" xr:uid="{E8594089-B244-4D1E-9B85-527B80AF348A}"/>
    <hyperlink ref="H335" r:id="rId522" xr:uid="{8DDF5EE0-C836-47A1-BBD5-B2E18D6AE775}"/>
    <hyperlink ref="AA335" r:id="rId523" xr:uid="{5DADED6C-C170-4289-815C-598540982F29}"/>
    <hyperlink ref="H336" r:id="rId524" xr:uid="{6BBBB8F9-6A17-4443-8E1F-C85E10BAD15F}"/>
    <hyperlink ref="AA336" r:id="rId525" xr:uid="{CBEB00C5-FD8C-4C7F-B5C9-B34FC2A617A5}"/>
    <hyperlink ref="H337" r:id="rId526" xr:uid="{07DCEC4F-83F2-4B1B-889A-80C55954D8D6}"/>
    <hyperlink ref="AA337" r:id="rId527" xr:uid="{FEC1CC07-35DC-4AC8-B673-9D399A10FE3E}"/>
    <hyperlink ref="H338" r:id="rId528" xr:uid="{6FB1FB5B-380D-427C-BDF1-6A8D549C06F0}"/>
    <hyperlink ref="AA338" r:id="rId529" xr:uid="{F3100C36-548C-4C5B-B508-28B3773D8824}"/>
    <hyperlink ref="H339" r:id="rId530" xr:uid="{BEFD249E-452D-4237-83C7-AB66A4E2438F}"/>
    <hyperlink ref="AA339" r:id="rId531" xr:uid="{8F6CDAA6-A37F-4D12-8F83-388405C83FEB}"/>
    <hyperlink ref="H340" r:id="rId532" xr:uid="{136B2FBE-27F9-4517-88BE-6AA57869A427}"/>
    <hyperlink ref="AA340" r:id="rId533" xr:uid="{CDC3329A-124A-4A1A-BBA1-E988A879DC81}"/>
    <hyperlink ref="H341" r:id="rId534" xr:uid="{3745D5A4-CC04-4F60-89B4-5F7C2C81DC23}"/>
    <hyperlink ref="AA341" r:id="rId535" xr:uid="{46699BE2-F4CE-4D64-8A26-001FE458CA17}"/>
    <hyperlink ref="H342" r:id="rId536" xr:uid="{AB2C4150-075A-4AEB-AA34-0E82FD20B69A}"/>
    <hyperlink ref="AA342" r:id="rId537" xr:uid="{D8C7B54A-BD9F-48BB-ADDD-2932264F26B1}"/>
    <hyperlink ref="H343" r:id="rId538" xr:uid="{802E1008-A1C6-4A78-A9CE-23D0FFED9E82}"/>
    <hyperlink ref="AA343" r:id="rId539" xr:uid="{8A44BEFF-C104-4E36-AFF3-20A71A355AE0}"/>
    <hyperlink ref="H344" r:id="rId540" xr:uid="{C460D373-B8A1-42B2-B114-82F7E90E66D5}"/>
    <hyperlink ref="AA344" r:id="rId541" xr:uid="{BF317413-DA10-4322-9965-47FC4958C1A4}"/>
    <hyperlink ref="H346" r:id="rId542" xr:uid="{8501DC0C-D235-439D-B55D-64DA290AD6B6}"/>
    <hyperlink ref="H347" r:id="rId543" xr:uid="{C6A2B52E-40EF-4D10-8F33-3EAFC73B10BA}"/>
    <hyperlink ref="AA347" r:id="rId544" xr:uid="{4F87B229-B3B5-4C77-83B7-CBB3C254E5A5}"/>
    <hyperlink ref="H348" r:id="rId545" xr:uid="{A00E1A5D-0CAD-4817-B3CE-7463E42B428C}"/>
    <hyperlink ref="AA348" r:id="rId546" xr:uid="{B0C7135F-FF52-4B03-9E80-4E2CC5A5BA48}"/>
    <hyperlink ref="H349" r:id="rId547" xr:uid="{59DDF8E9-4A49-4185-830D-FA3BEA75FF58}"/>
    <hyperlink ref="AA349" r:id="rId548" xr:uid="{596992BA-548C-4BC3-B2D4-953BED5FE21C}"/>
    <hyperlink ref="H350" r:id="rId549" xr:uid="{EFCC9BF1-F02A-4461-B3E7-C859254C062B}"/>
    <hyperlink ref="AA350" r:id="rId550" xr:uid="{E39BF25B-10A5-4040-B6E4-BC6E2C3832C1}"/>
    <hyperlink ref="H351" r:id="rId551" xr:uid="{AF0298B9-51F3-493B-9DB4-B80E221652E6}"/>
    <hyperlink ref="AA351" r:id="rId552" xr:uid="{BE64919B-412A-4A52-8415-39BF8198C33B}"/>
    <hyperlink ref="H352" r:id="rId553" xr:uid="{C290D5BB-CDEF-4F8C-863F-9137CF4DFA52}"/>
    <hyperlink ref="H353" r:id="rId554" xr:uid="{AE6A7A85-6188-4BA1-812B-891604F3CBD5}"/>
    <hyperlink ref="H354" r:id="rId555" xr:uid="{2A95E193-6167-459B-99EC-28463E80EE28}"/>
    <hyperlink ref="AA354" r:id="rId556" xr:uid="{896E36D8-5C0A-4858-AF39-3087AB4B9424}"/>
    <hyperlink ref="H355" r:id="rId557" xr:uid="{EC3ADBDE-79D0-4F7B-8AF9-D18609830025}"/>
    <hyperlink ref="AA355" r:id="rId558" xr:uid="{4032CAE6-7794-449B-BE79-2A7E2E68B7F9}"/>
    <hyperlink ref="H358" r:id="rId559" xr:uid="{A95D7D0D-8D13-499A-AD7F-4A54DBB241EF}"/>
    <hyperlink ref="AA358" r:id="rId560" xr:uid="{0AE2E70E-DB7C-4C7F-9590-1980A5979FA4}"/>
    <hyperlink ref="H359" r:id="rId561" xr:uid="{2BFDC5A6-8FD4-483E-B008-944E2D6F60D8}"/>
    <hyperlink ref="AA359" r:id="rId562" xr:uid="{2ADBF137-E80E-4A2A-8BD0-8129C2B7D148}"/>
    <hyperlink ref="H360" r:id="rId563" xr:uid="{70B6A3AB-1994-4201-A8F8-986F0632CFDC}"/>
    <hyperlink ref="AA360" r:id="rId564" xr:uid="{8CE38535-6CF6-44A8-93F6-6F9E253B45B7}"/>
    <hyperlink ref="AA361" r:id="rId565" xr:uid="{B3BD693B-E333-4D65-8414-311B2EAE6763}"/>
    <hyperlink ref="H363" r:id="rId566" xr:uid="{8E0718FF-8D17-49A1-8655-739F97BD8206}"/>
    <hyperlink ref="AA363" r:id="rId567" xr:uid="{327F5504-24CA-460B-BDC8-38902F613114}"/>
    <hyperlink ref="AA364" r:id="rId568" xr:uid="{8FCC8CEA-A419-4E5B-A99A-68039DAD054E}"/>
    <hyperlink ref="H365" r:id="rId569" xr:uid="{CFCFA413-03FC-4EEB-A9DB-022010E48F99}"/>
    <hyperlink ref="AA365" r:id="rId570" xr:uid="{D7BB96EF-84DB-4D86-AED0-866CE9D38099}"/>
    <hyperlink ref="H366" r:id="rId571" xr:uid="{98F65329-5642-471D-A51E-7EEF3CB34A3B}"/>
    <hyperlink ref="AA366" r:id="rId572" xr:uid="{005CD4C8-658D-4347-B5A5-51C7AE33AC12}"/>
    <hyperlink ref="H367" r:id="rId573" xr:uid="{E1C68B75-926D-433D-AE1A-7F38BA407D07}"/>
    <hyperlink ref="AA367" r:id="rId574" xr:uid="{2983C11D-92E5-4C7F-A0CC-F41E760DB155}"/>
    <hyperlink ref="H368" r:id="rId575" xr:uid="{C934B0C9-A9A8-49E8-A68C-23FA6CDC523C}"/>
    <hyperlink ref="H378" r:id="rId576" xr:uid="{5616C827-44B5-4783-B1E9-9EDED5364449}"/>
    <hyperlink ref="H377" r:id="rId577" xr:uid="{51B791EA-AF1C-430A-AB1A-711166FB8B21}"/>
    <hyperlink ref="H376" r:id="rId578" xr:uid="{468D06CF-BD41-4F30-9922-808726E80782}"/>
    <hyperlink ref="H374" r:id="rId579" xr:uid="{A11F9D27-76A5-4213-81C0-B4FC5F30FE58}"/>
    <hyperlink ref="H373" r:id="rId580" xr:uid="{079CC26E-1606-4AF8-B5F2-C0AED831C896}"/>
    <hyperlink ref="H372" r:id="rId581" xr:uid="{D0EBAAB7-0D0F-48D7-B0EB-E602238833F1}"/>
    <hyperlink ref="H371" r:id="rId582" xr:uid="{1552C38A-9FD8-4745-88D5-942529885BE9}"/>
    <hyperlink ref="H370" r:id="rId583" xr:uid="{F08620DD-4AD3-408C-B55E-04FA36610793}"/>
    <hyperlink ref="H369" r:id="rId584" xr:uid="{7017F7DB-AC40-4A21-8CAB-3C24A7485FBE}"/>
    <hyperlink ref="AA370" r:id="rId585" xr:uid="{F4D03537-07E7-447F-880C-468F5DDE0811}"/>
    <hyperlink ref="AA378" r:id="rId586" xr:uid="{DB683E64-FE08-45AA-8D8D-58E529368561}"/>
    <hyperlink ref="AA376" r:id="rId587" xr:uid="{39B70E42-F115-4FA9-9C5D-0B66113468E9}"/>
    <hyperlink ref="AA375" r:id="rId588" xr:uid="{42E72BF7-E21B-4561-A864-7AC6F5B04492}"/>
    <hyperlink ref="AA374" r:id="rId589" xr:uid="{5B0B088A-3957-4746-9ADE-0BAA8EAC4916}"/>
    <hyperlink ref="AA373" r:id="rId590" xr:uid="{F3D384D7-7A58-4763-89EB-D8300A08850D}"/>
    <hyperlink ref="AA372" r:id="rId591" xr:uid="{DF49200F-33D6-4F94-A7AA-8E5236F29FF5}"/>
    <hyperlink ref="AA371" r:id="rId592" xr:uid="{D11FFB54-E4F0-4BCB-84F9-E6353137DB12}"/>
    <hyperlink ref="AA353" r:id="rId593" xr:uid="{41DA65F4-351E-446C-9BB2-0FE666BB10BB}"/>
    <hyperlink ref="H386" r:id="rId594" xr:uid="{617A2CD1-FEB7-41E5-8E7F-1B7E819C0A00}"/>
    <hyperlink ref="AA386" r:id="rId595" xr:uid="{118029EC-020E-42B0-A531-6D3A8C6EE68F}"/>
    <hyperlink ref="H394" r:id="rId596" xr:uid="{A890F240-98EC-481A-8567-6CCD1435D6B3}"/>
    <hyperlink ref="AA394" r:id="rId597" xr:uid="{53A77541-BAB5-4BA5-9313-9EE8C3F436F0}"/>
    <hyperlink ref="H395" r:id="rId598" xr:uid="{2BD2523E-6F48-41ED-91DE-5A3EC3302984}"/>
    <hyperlink ref="H396" r:id="rId599" xr:uid="{13502ABC-D7FB-49EF-8F51-44B64181F0B9}"/>
    <hyperlink ref="H397" r:id="rId600" display="https://www.secop.gov.co/CO1BusinessLine/Tendering/ProcedureEdit/View?docUniqueIdentifier=CO1.REQ.4601629&amp;prevCtxLbl=Proceso&amp;prevCtxUrl=https%3a%2f%2fwww.secop.gov.co%3a443%2fCO1BusinessLine%2fTendering%2fBuyerWorkArea%2fIndex%3fdocUniqueIdentifier%3dCO1.BDOS.4392903" xr:uid="{326CC7C7-A1AA-4593-883F-704A47194DBC}"/>
    <hyperlink ref="H398" r:id="rId601" xr:uid="{8E301945-6E18-4BD8-BEAB-BE248CE5A4AB}"/>
    <hyperlink ref="H399" r:id="rId602" xr:uid="{BF7F158F-C962-41C3-AB7A-C81534167806}"/>
    <hyperlink ref="H406" r:id="rId603" xr:uid="{165ABFFD-B8DD-45F6-81FB-5495BFE8A503}"/>
    <hyperlink ref="H409" r:id="rId604" xr:uid="{4C65D621-E0A1-4520-B3F4-C0DF06DC1A3D}"/>
    <hyperlink ref="H407" r:id="rId605" xr:uid="{F6570C1B-AE73-477D-B944-69DD2E75AEA1}"/>
    <hyperlink ref="H405" r:id="rId606" xr:uid="{F5935CCC-5EC3-4DE5-8C03-39B34A4D4F72}"/>
    <hyperlink ref="H401" r:id="rId607" xr:uid="{2B9719F7-0107-4C28-81B7-4FCDB4FCCD51}"/>
    <hyperlink ref="H402" r:id="rId608" xr:uid="{8903E85E-B680-48E0-AA27-F6EE14631C5B}"/>
    <hyperlink ref="H412" r:id="rId609" xr:uid="{F26A998C-EBC8-44F7-BDD4-8C4943B88806}"/>
    <hyperlink ref="H414" r:id="rId610" xr:uid="{9BF8EC5C-CE7C-4A22-A563-715113A5EAB0}"/>
    <hyperlink ref="H413" r:id="rId611" xr:uid="{FF206AD8-1C31-493A-9CCC-26D834D33FE6}"/>
    <hyperlink ref="H415" r:id="rId612" display="https://www.secop.gov.co/CO1BusinessLine/Tendering/ProcedureEdit/View?docUniqueIdentifier=CO1.REQ.4322918&amp;prevCtxLbl=Proceso&amp;prevCtxUrl=https%3a%2f%2fwww.secop.gov.co%3a443%2fCO1BusinessLine%2fTendering%2fBuyerWorkArea%2fIndex%3fdocUniqueIdentifier%3dCO1.BDOS.4224115" xr:uid="{0D9F74D2-4839-47DE-9C02-7802229B5651}"/>
    <hyperlink ref="H416" r:id="rId613" display="https://www.secop.gov.co/CO1BusinessLine/Tendering/ProcedureEdit/View?docUniqueIdentifier=CO1.REQ.4446513&amp;prevCtxLbl=Proceso&amp;prevCtxUrl=https%3a%2f%2fwww.secop.gov.co%3a443%2fCO1BusinessLine%2fTendering%2fBuyerWorkArea%2fIndex%3fdocUniqueIdentifier%3dCO1.BDOS.4345232" xr:uid="{E905B0FE-7D09-4BCC-A1BD-F4100D0AB4EF}"/>
    <hyperlink ref="H417" r:id="rId614" display="https://www.secop.gov.co/CO1BusinessLine/Tendering/ProcedureEdit/View?docUniqueIdentifier=CO1.REQ.4424777&amp;prevCtxLbl=Proceso&amp;prevCtxUrl=https%3a%2f%2fwww.secop.gov.co%3a443%2fCO1BusinessLine%2fTendering%2fBuyerWorkArea%2fIndex%3fdocUniqueIdentifier%3dCO1.BDOS.4324577" xr:uid="{DEA7B302-F99E-4E9A-931F-A1A7371ACAFD}"/>
    <hyperlink ref="H423" r:id="rId615" xr:uid="{A29420A8-3745-44DF-817F-590008300DD7}"/>
    <hyperlink ref="H426" r:id="rId616" xr:uid="{B609C774-DE5B-4867-88AB-CE6AA1F7A997}"/>
    <hyperlink ref="H425" r:id="rId617" xr:uid="{EE989CD0-5FCF-4DA4-9FA7-7F314E5E8357}"/>
    <hyperlink ref="H424" r:id="rId618" xr:uid="{5EBB0430-59CB-4944-88F2-E37BC2BD7879}"/>
    <hyperlink ref="H427" r:id="rId619" xr:uid="{C41D2920-49D7-4E29-B059-9D556E7AFA9E}"/>
    <hyperlink ref="H428" r:id="rId620" xr:uid="{7EF18332-F888-4212-BD9C-F0CD09E7DB36}"/>
    <hyperlink ref="H429" r:id="rId621" display="https://www.secop.gov.co/CO1BusinessLine/Tendering/BuyerWorkArea/Index?docUniqueIdentifier=CO1.BDOS.4223012&amp;prevCtxUrl=https%3a%2f%2fwww.secop.gov.co%2fCO1BusinessLine%2fTendering%2fBuyerDossierWorkspace%2fIndex%3fcreateDateFrom%3d03%2f11%2f2022+19%3a37%3a19%26createDateTo%3d03%2f05%2f2023+19%3a37%3a19%26filteringState%3d0%26sortingState%3dLastModifiedDESC%26showAdvancedSearch%3dFalse%26showAdvancedSearchFields%3dFalse%26folderCode%3dALL%26selectedDossier%3dCO1.BDOS.4223012%26selectedRequest%3dCO1.REQ.4321476%26&amp;prevCtxLbl=Procesos+de+la+Entidad+Estatal" xr:uid="{78A48C95-9F5D-4576-A13E-A89E90FA112D}"/>
    <hyperlink ref="H430" r:id="rId622" display="https://www.secop.gov.co/CO1BusinessLine/Tendering/BuyerWorkArea/Index?docUniqueIdentifier=CO1.BDOS.4280216&amp;prevCtxUrl=https%3a%2f%2fwww.secop.gov.co%2fCO1BusinessLine%2fTendering%2fBuyerDossierWorkspace%2fIndex%3fcreateDateFrom%3d03%2f11%2f2022+19%3a39%3a47%26createDateTo%3d03%2f05%2f2023+19%3a39%3a47%26filteringState%3d0%26sortingState%3dLastModifiedDESC%26showAdvancedSearch%3dFalse%26showAdvancedSearchFields%3dFalse%26folderCode%3dALL%26selectedDossier%3dCO1.BDOS.4280216%26selectedRequest%3dCO1.REQ.4379411%26&amp;prevCtxLbl=Procesos+de+la+Entidad+Estatal" xr:uid="{58F157B6-4980-47EA-B6D0-CFA666CEE393}"/>
    <hyperlink ref="AA377" r:id="rId623" xr:uid="{201496DB-5179-4822-898D-0FB81094844B}"/>
    <hyperlink ref="H72" r:id="rId624" xr:uid="{4B3EF5CC-790F-402B-824C-BD1B1C9C476B}"/>
    <hyperlink ref="H97" r:id="rId625" xr:uid="{1B55194F-03F3-4E52-94B3-34C80E50BB17}"/>
    <hyperlink ref="H215" r:id="rId626" xr:uid="{BEB87A4E-C5B4-437E-80AB-473A0FE28CF2}"/>
  </hyperlinks>
  <pageMargins left="0.25" right="0.25" top="0.75" bottom="0.75" header="0.3" footer="0.3"/>
  <pageSetup paperSize="5" fitToWidth="0" fitToHeight="0" orientation="portrait" r:id="rId627"/>
  <legacyDrawing r:id="rId62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9163FBCCDFC7F4D8475918C9B8E7430" ma:contentTypeVersion="12" ma:contentTypeDescription="Crear nuevo documento." ma:contentTypeScope="" ma:versionID="a4176254cff1a2c24845c631118750b1">
  <xsd:schema xmlns:xsd="http://www.w3.org/2001/XMLSchema" xmlns:xs="http://www.w3.org/2001/XMLSchema" xmlns:p="http://schemas.microsoft.com/office/2006/metadata/properties" xmlns:ns3="11994930-2a31-49ef-9c48-8eee9093cb3a" xmlns:ns4="5d39a770-0eda-4cdc-95bc-b43cc6fb09c8" targetNamespace="http://schemas.microsoft.com/office/2006/metadata/properties" ma:root="true" ma:fieldsID="af27ae023a202c14eec660160c14eac1" ns3:_="" ns4:_="">
    <xsd:import namespace="11994930-2a31-49ef-9c48-8eee9093cb3a"/>
    <xsd:import namespace="5d39a770-0eda-4cdc-95bc-b43cc6fb09c8"/>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994930-2a31-49ef-9c48-8eee9093cb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_activity" ma:index="19"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d39a770-0eda-4cdc-95bc-b43cc6fb09c8"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SharingHintHash" ma:index="14"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11994930-2a31-49ef-9c48-8eee9093cb3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DE276B-E942-4CE2-B313-F107497E93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994930-2a31-49ef-9c48-8eee9093cb3a"/>
    <ds:schemaRef ds:uri="5d39a770-0eda-4cdc-95bc-b43cc6fb09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3A4288-6868-47D6-B5D5-D23361B63B9A}">
  <ds:schemaRefs>
    <ds:schemaRef ds:uri="http://schemas.microsoft.com/office/2006/metadata/properties"/>
    <ds:schemaRef ds:uri="http://schemas.microsoft.com/office/infopath/2007/PartnerControls"/>
    <ds:schemaRef ds:uri="11994930-2a31-49ef-9c48-8eee9093cb3a"/>
  </ds:schemaRefs>
</ds:datastoreItem>
</file>

<file path=customXml/itemProps3.xml><?xml version="1.0" encoding="utf-8"?>
<ds:datastoreItem xmlns:ds="http://schemas.openxmlformats.org/officeDocument/2006/customXml" ds:itemID="{00BABADB-70FA-4A98-ACDE-96FC2124059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2023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Edwin Johan Choconta Quintero</dc:creator>
  <cp:keywords/>
  <dc:description/>
  <cp:lastModifiedBy>Checho Sasa</cp:lastModifiedBy>
  <cp:revision/>
  <dcterms:created xsi:type="dcterms:W3CDTF">2023-02-19T00:04:26Z</dcterms:created>
  <dcterms:modified xsi:type="dcterms:W3CDTF">2026-05-28T03:56:40Z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0x01010089163FBCCDFC7F4D8475918C9B8E7430</vt:lpwstr>
  </property>
</Properties>
</file>