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B4CDF4F1-A904-4D06-B668-021D90184735}"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1" l="1"/>
  <c r="AQ21" i="1"/>
  <c r="AQ27" i="1"/>
  <c r="AQ25" i="1"/>
  <c r="AQ23" i="1"/>
  <c r="AQ18" i="1"/>
  <c r="AL25" i="1"/>
  <c r="AQ19" i="1"/>
  <c r="AQ22" i="1"/>
  <c r="AB19" i="1"/>
  <c r="AQ26" i="1"/>
  <c r="AR26" i="1" s="1"/>
  <c r="AQ17" i="1"/>
  <c r="AQ16" i="1"/>
  <c r="AM26" i="1"/>
  <c r="AF26" i="1"/>
  <c r="AH26" i="1" s="1"/>
  <c r="AC26" i="1"/>
  <c r="V27" i="1"/>
  <c r="X27" i="1" s="1"/>
  <c r="V26" i="1"/>
  <c r="X26" i="1" s="1"/>
  <c r="V23" i="1"/>
  <c r="X23" i="1" s="1"/>
  <c r="V21" i="1"/>
  <c r="X21" i="1" s="1"/>
  <c r="W25" i="1"/>
  <c r="W24" i="1"/>
  <c r="AP19" i="1"/>
  <c r="AK19" i="1"/>
  <c r="AM19" i="1" s="1"/>
  <c r="AF19" i="1"/>
  <c r="AH19" i="1" s="1"/>
  <c r="AA19" i="1"/>
  <c r="AC19" i="1" s="1"/>
  <c r="V19" i="1"/>
  <c r="X19" i="1" s="1"/>
  <c r="AA18" i="1"/>
  <c r="AC18" i="1" s="1"/>
  <c r="AF18" i="1"/>
  <c r="AH18" i="1" s="1"/>
  <c r="AK18" i="1"/>
  <c r="AM18" i="1" s="1"/>
  <c r="AP18" i="1"/>
  <c r="V18" i="1"/>
  <c r="X18" i="1" s="1"/>
  <c r="V17" i="1"/>
  <c r="X17" i="1" s="1"/>
  <c r="V16" i="1"/>
  <c r="X16" i="1" s="1"/>
  <c r="X20" i="1" s="1"/>
  <c r="AP27" i="1"/>
  <c r="AK27" i="1"/>
  <c r="AM27" i="1" s="1"/>
  <c r="AF27" i="1"/>
  <c r="AH27" i="1" s="1"/>
  <c r="AA27" i="1"/>
  <c r="AC27" i="1" s="1"/>
  <c r="AP25" i="1"/>
  <c r="AK25" i="1"/>
  <c r="AM25" i="1" s="1"/>
  <c r="AF25" i="1"/>
  <c r="AH25" i="1" s="1"/>
  <c r="AA25" i="1"/>
  <c r="AC25" i="1" s="1"/>
  <c r="V25" i="1"/>
  <c r="AP24" i="1"/>
  <c r="AK24" i="1"/>
  <c r="AM24" i="1" s="1"/>
  <c r="AF24" i="1"/>
  <c r="AH24" i="1" s="1"/>
  <c r="AA24" i="1"/>
  <c r="AC24" i="1" s="1"/>
  <c r="V24" i="1"/>
  <c r="AP23" i="1"/>
  <c r="AK23" i="1"/>
  <c r="AM23" i="1" s="1"/>
  <c r="AF23" i="1"/>
  <c r="AH23" i="1" s="1"/>
  <c r="AA23" i="1"/>
  <c r="AC23" i="1" s="1"/>
  <c r="AP22" i="1"/>
  <c r="AK22" i="1"/>
  <c r="AM22" i="1" s="1"/>
  <c r="AF22" i="1"/>
  <c r="AH22" i="1" s="1"/>
  <c r="AH28" i="1" s="1"/>
  <c r="AA22" i="1"/>
  <c r="AC22" i="1" s="1"/>
  <c r="V22" i="1"/>
  <c r="X22" i="1" s="1"/>
  <c r="AP21" i="1"/>
  <c r="AK21" i="1"/>
  <c r="AM21" i="1" s="1"/>
  <c r="AM28" i="1" s="1"/>
  <c r="AF21" i="1"/>
  <c r="AH21" i="1" s="1"/>
  <c r="AA21" i="1"/>
  <c r="AC21" i="1" s="1"/>
  <c r="AC28" i="1" s="1"/>
  <c r="AR25" i="1" l="1"/>
  <c r="AR18" i="1"/>
  <c r="AR23" i="1"/>
  <c r="AR27" i="1"/>
  <c r="AR19" i="1"/>
  <c r="AR21" i="1"/>
  <c r="AR22" i="1"/>
  <c r="AQ24" i="1"/>
  <c r="AR24" i="1" s="1"/>
  <c r="X24" i="1"/>
  <c r="X25" i="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6" i="1"/>
  <c r="AR16" i="1" s="1"/>
  <c r="AK16" i="1"/>
  <c r="AM16" i="1" s="1"/>
  <c r="AP17" i="1"/>
  <c r="AR17" i="1" s="1"/>
  <c r="AK17" i="1"/>
  <c r="AM17" i="1" s="1"/>
  <c r="AF17" i="1"/>
  <c r="AH17" i="1" s="1"/>
  <c r="AF16" i="1"/>
  <c r="AH16" i="1" s="1"/>
  <c r="AH20" i="1" s="1"/>
  <c r="AH29" i="1" s="1"/>
  <c r="AA17" i="1"/>
  <c r="AC17" i="1" s="1"/>
  <c r="AA16" i="1"/>
  <c r="AC16" i="1" s="1"/>
  <c r="AC20" i="1" s="1"/>
  <c r="AC29" i="1" s="1"/>
  <c r="AR20" i="1" l="1"/>
  <c r="AM20" i="1"/>
  <c r="AM29" i="1" s="1"/>
  <c r="X28" i="1"/>
  <c r="X29" i="1" s="1"/>
  <c r="AR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3" authorId="1" shapeId="0" xr:uid="{F0AF0265-0A24-4C53-9A8F-D8B71FD53AA9}">
      <text>
        <r>
          <rPr>
            <b/>
            <sz val="9"/>
            <color indexed="81"/>
            <rFont val="Tahoma"/>
            <family val="2"/>
          </rPr>
          <t>Seleccione la política de MIPG asociada a la meta</t>
        </r>
      </text>
    </comment>
    <comment ref="R13" authorId="1" shapeId="0" xr:uid="{A9500B29-80DB-409C-866E-A3D042657059}">
      <text>
        <r>
          <rPr>
            <b/>
            <sz val="9"/>
            <color indexed="81"/>
            <rFont val="Tahoma"/>
            <family val="2"/>
          </rPr>
          <t>Seleccione el proyecto de inversión que financia o aporta al cumplimiento de la meta. En caso contrario, indique NO APLICA</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Eficancia 
- Eficiencia 
- Efectividad </t>
        </r>
      </text>
    </comment>
    <comment ref="S15" authorId="0" shapeId="0" xr:uid="{F21E4E22-60F3-48C1-9204-B22990CF58E2}">
      <text>
        <r>
          <rPr>
            <b/>
            <sz val="9"/>
            <color indexed="81"/>
            <rFont val="Tahoma"/>
            <family val="2"/>
          </rPr>
          <t>Indique la evidencia a presentar del cumplimiento de la meta. Se debe redactar de forma concreta y coherente con la meta</t>
        </r>
      </text>
    </comment>
    <comment ref="T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29D96EE3-F7F5-47F6-888D-8FBFF7195BF0}">
      <text>
        <r>
          <rPr>
            <b/>
            <sz val="9"/>
            <color indexed="81"/>
            <rFont val="Tahoma"/>
            <family val="2"/>
          </rPr>
          <t>Indique el área y grupo de trabajo (si se tiene), responsable de cumplir o ejecutar la meta</t>
        </r>
      </text>
    </comment>
    <comment ref="V15" authorId="0" shapeId="0" xr:uid="{F773CF66-93F3-45C1-8401-3500EA5DFE30}">
      <text>
        <r>
          <rPr>
            <b/>
            <sz val="9"/>
            <color indexed="81"/>
            <rFont val="Tahoma"/>
            <family val="2"/>
          </rPr>
          <t>Indique la magnitud programada</t>
        </r>
      </text>
    </comment>
    <comment ref="W15" authorId="0" shapeId="0" xr:uid="{F5228218-2E22-4357-BBA2-F05EC2E0672D}">
      <text>
        <r>
          <rPr>
            <b/>
            <sz val="9"/>
            <color indexed="81"/>
            <rFont val="Tahoma"/>
            <family val="2"/>
          </rPr>
          <t>Indique la magnitud ejecutada. Corresponde al resultado de medir el indicador de la meta</t>
        </r>
      </text>
    </comment>
    <comment ref="X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D0D90FBE-E6E2-4075-87AB-6F323F2D84BC}">
      <text>
        <r>
          <rPr>
            <b/>
            <sz val="9"/>
            <color indexed="81"/>
            <rFont val="Tahoma"/>
            <family val="2"/>
          </rPr>
          <t xml:space="preserve">Indicar el nombre concreto de la evidencia aportada. </t>
        </r>
      </text>
    </comment>
    <comment ref="AA15" authorId="0" shapeId="0" xr:uid="{B6305720-C9BD-47A6-9225-C9206B502FD0}">
      <text>
        <r>
          <rPr>
            <b/>
            <sz val="9"/>
            <color indexed="81"/>
            <rFont val="Tahoma"/>
            <family val="2"/>
          </rPr>
          <t>Indique la magnitud programada</t>
        </r>
      </text>
    </comment>
    <comment ref="AB15" authorId="0" shapeId="0" xr:uid="{49896E7A-471D-4CA3-B6D2-CA055AA84F85}">
      <text>
        <r>
          <rPr>
            <b/>
            <sz val="9"/>
            <color indexed="81"/>
            <rFont val="Tahoma"/>
            <family val="2"/>
          </rPr>
          <t>Indique la magnitud ejecutada. Corresponde al resultado de medir el indicador de la meta</t>
        </r>
      </text>
    </comment>
    <comment ref="AC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BF2915B6-D49D-4DC1-86C3-8A2E656FD968}">
      <text>
        <r>
          <rPr>
            <b/>
            <sz val="9"/>
            <color indexed="81"/>
            <rFont val="Tahoma"/>
            <family val="2"/>
          </rPr>
          <t xml:space="preserve">Indicar el nombre concreto de la evidencia aportada. </t>
        </r>
      </text>
    </comment>
    <comment ref="AF15" authorId="0" shapeId="0" xr:uid="{5CCDF014-BF0B-42B7-92F7-6CBF58EA98EF}">
      <text>
        <r>
          <rPr>
            <b/>
            <sz val="9"/>
            <color indexed="81"/>
            <rFont val="Tahoma"/>
            <family val="2"/>
          </rPr>
          <t>Indique la magnitud programada</t>
        </r>
      </text>
    </comment>
    <comment ref="AG15" authorId="0" shapeId="0" xr:uid="{A3FA785E-EDEC-4164-99A5-88C5B890A708}">
      <text>
        <r>
          <rPr>
            <b/>
            <sz val="9"/>
            <color indexed="81"/>
            <rFont val="Tahoma"/>
            <family val="2"/>
          </rPr>
          <t>Indique la magnitud ejecutada. Corresponde al resultado de medir el indicador de la meta</t>
        </r>
      </text>
    </comment>
    <comment ref="AH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7F8A95D-778F-4057-9D7F-FC1A1EDBDEC6}">
      <text>
        <r>
          <rPr>
            <b/>
            <sz val="9"/>
            <color indexed="81"/>
            <rFont val="Tahoma"/>
            <family val="2"/>
          </rPr>
          <t xml:space="preserve">Indicar el nombre concreto de la evidencia aportada. </t>
        </r>
      </text>
    </comment>
    <comment ref="AK15" authorId="0" shapeId="0" xr:uid="{1CF6DDD2-D0F7-497B-A878-3984E176C12A}">
      <text>
        <r>
          <rPr>
            <b/>
            <sz val="9"/>
            <color indexed="81"/>
            <rFont val="Tahoma"/>
            <family val="2"/>
          </rPr>
          <t>Indique la magnitud programada</t>
        </r>
      </text>
    </comment>
    <comment ref="AL15" authorId="0" shapeId="0" xr:uid="{978B8E67-E2CF-4EA1-B0E8-C23EE154AD33}">
      <text>
        <r>
          <rPr>
            <b/>
            <sz val="9"/>
            <color indexed="81"/>
            <rFont val="Tahoma"/>
            <family val="2"/>
          </rPr>
          <t>Indique la magnitud ejecutada. Corresponde al resultado de medir el indicador de la meta</t>
        </r>
      </text>
    </comment>
    <comment ref="AM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517F2593-F76E-4236-90C8-0209530447DA}">
      <text>
        <r>
          <rPr>
            <b/>
            <sz val="9"/>
            <color indexed="81"/>
            <rFont val="Tahoma"/>
            <family val="2"/>
          </rPr>
          <t xml:space="preserve">Indicar el nombre concreto de la evidencia aportada. </t>
        </r>
      </text>
    </comment>
    <comment ref="AP15" authorId="0" shapeId="0" xr:uid="{A3C321AB-87DC-4E7F-8C8F-8F767BB0A1DF}">
      <text>
        <r>
          <rPr>
            <b/>
            <sz val="9"/>
            <color indexed="81"/>
            <rFont val="Tahoma"/>
            <family val="2"/>
          </rPr>
          <t>Indique la magnitud total programada para la vigencia</t>
        </r>
      </text>
    </comment>
    <comment ref="AQ15" authorId="0" shapeId="0" xr:uid="{FC771540-1D2C-4B21-9686-7D6684444881}">
      <text>
        <r>
          <rPr>
            <b/>
            <sz val="9"/>
            <color indexed="81"/>
            <rFont val="Tahoma"/>
            <family val="2"/>
          </rPr>
          <t xml:space="preserve">Indique la magnitud ejecutada acumulada para la vigencia </t>
        </r>
      </text>
    </comment>
    <comment ref="AR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5" authorId="0" shapeId="0" xr:uid="{308CE112-015B-49F8-A4DA-7DB95EB2D67D}">
      <text>
        <r>
          <rPr>
            <b/>
            <sz val="9"/>
            <color indexed="81"/>
            <rFont val="Tahoma"/>
            <family val="2"/>
          </rPr>
          <t>Es la descripción detallada de los avances y logros obtenidos con la ejecución de la meta acumulados para la vigencia</t>
        </r>
      </text>
    </comment>
    <comment ref="D20" authorId="0" shapeId="0" xr:uid="{CD94BD62-55DA-4C1E-96B6-1A5F6A4412D7}">
      <text>
        <r>
          <rPr>
            <b/>
            <sz val="9"/>
            <color indexed="81"/>
            <rFont val="Tahoma"/>
            <family val="2"/>
          </rPr>
          <t>Promedio obtenido para el periodo x 80%</t>
        </r>
      </text>
    </comment>
    <comment ref="D28" authorId="0" shapeId="0" xr:uid="{9871DD7B-59A9-4D33-830E-91A8A028A8A2}">
      <text>
        <r>
          <rPr>
            <b/>
            <sz val="9"/>
            <color indexed="81"/>
            <rFont val="Tahoma"/>
            <family val="2"/>
          </rPr>
          <t>Promedio obtenido en las metas transversales para el periodo x 20%</t>
        </r>
      </text>
    </comment>
    <comment ref="D29"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<sst xmlns="http://schemas.openxmlformats.org/spreadsheetml/2006/main" count="466" uniqueCount="260">
  <si>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</si>
  <si>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</si>
  <si>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</si>
  <si>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</si>
  <si>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</si>
  <si>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</si>
  <si>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</si>
  <si>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</si>
  <si>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</si>
  <si>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</si>
  <si>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</si>
  <si>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</si>
  <si>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</si>
  <si>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</si>
  <si>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</si>
  <si>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</si>
  <si>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</si>
  <si>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</si>
  <si>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</si>
  <si>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</si>
  <si>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</si>
  <si>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</si>
  <si>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</si>
  <si>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</si>
  <si>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</si>
  <si>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</si>
  <si>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</si>
  <si>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</si>
  <si>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</si>
  <si>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</si>
  <si>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</si>
  <si>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</si>
  <si>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</si>
  <si>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</si>
  <si>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</si>
  <si>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</si>
  <si>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</si>
  <si>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</si>
  <si>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</si>
  <si>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</si>
  <si>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COMUNICACIÓN ESTRATÉGICA</t>
    </r>
  </si>
  <si>
    <r>
      <rPr>
        <b/>
        <sz val="11"/>
        <color rgb="FF000000"/>
        <rFont val="Calibri Light"/>
        <family val="2"/>
        <scheme val="major"/>
      </rPr>
      <t xml:space="preserve">Código: </t>
    </r>
    <r>
      <rPr>
        <sz val="11"/>
        <color rgb="FF000000"/>
        <rFont val="Calibri Light"/>
        <family val="2"/>
        <scheme val="major"/>
      </rPr>
      <t xml:space="preserve">PLE-PIN-F017
</t>
    </r>
    <r>
      <rPr>
        <b/>
        <sz val="11"/>
        <color rgb="FF000000"/>
        <rFont val="Calibri Light"/>
        <family val="2"/>
        <scheme val="major"/>
      </rPr>
      <t xml:space="preserve">Versión: </t>
    </r>
    <r>
      <rPr>
        <sz val="11"/>
        <color rgb="FF000000"/>
        <rFont val="Calibri Light"/>
        <family val="2"/>
        <scheme val="major"/>
      </rPr>
      <t xml:space="preserve">07
</t>
    </r>
    <r>
      <rPr>
        <b/>
        <sz val="11"/>
        <color rgb="FF000000"/>
        <rFont val="Calibri Light"/>
        <family val="2"/>
        <scheme val="major"/>
      </rPr>
      <t xml:space="preserve">Vigencia: </t>
    </r>
    <r>
      <rPr>
        <sz val="11"/>
        <color rgb="FF000000"/>
        <rFont val="Calibri Light"/>
        <family val="2"/>
        <scheme val="major"/>
      </rPr>
      <t xml:space="preserve">21 de enero de 2025
</t>
    </r>
    <r>
      <rPr>
        <b/>
        <sz val="11"/>
        <color rgb="FF000000"/>
        <rFont val="Calibri Light"/>
        <family val="2"/>
        <scheme val="major"/>
      </rPr>
      <t xml:space="preserve">Caso HOLA: </t>
    </r>
    <r>
      <rPr>
        <sz val="11"/>
        <color rgb="FF000000"/>
        <rFont val="Calibri Light"/>
        <family val="2"/>
        <scheme val="major"/>
      </rPr>
      <t>113317</t>
    </r>
  </si>
  <si>
    <t>VIGENCIA DE LA PLANEACIÓN 2025</t>
  </si>
  <si>
    <t>OFICINA ASESORA DE COMUNICACIONES</t>
  </si>
  <si>
    <t>CONTROL DE CAMBIOS</t>
  </si>
  <si>
    <t>VERSIÓN</t>
  </si>
  <si>
    <t>28 de enero de 2025</t>
  </si>
  <si>
    <t>Publicación del plan de gestión aprobado. Caso HOLA: 115939</t>
  </si>
  <si>
    <t>16 de abril de 2025</t>
  </si>
  <si>
    <t>Para el primer trimestre de la vigencia 2025, el Plan de Gestión del proceso Comunicación Estrategica  alcanzó un nivel de desempeño del 93,33% y 23,89%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</si>
  <si>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</si>
  <si>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</si>
  <si>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</si>
  <si>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Comunicación Estrategica  alcanzó un nivel de desempeño del 99,85% y 47,44% acumulado para la vigencia.</t>
  </si>
  <si>
    <t>16 de octubre de 2025</t>
  </si>
  <si>
    <t>Para el III trimestre de la vigencia 2025, el Plan de Gestión del proceso Comunicación Estrategica  alcanzó un nivel de desempeño del 95,00% y 72,02% acumulado para la vigencia.</t>
  </si>
  <si>
    <t>19 de enero de 2026</t>
  </si>
  <si>
    <t>Para el IV trimestre de la vigencia 2025, el Plan de Gestión del proceso Comunicación Estrategica  alcanzó un nivel de desempeño del 92,45% y 95,75% acumulado para la vigencia.</t>
  </si>
  <si>
    <t>META</t>
  </si>
  <si>
    <t>RESULTADO</t>
  </si>
  <si>
    <t xml:space="preserve">No. Meta </t>
  </si>
  <si>
    <t>META PLAN DE GESTIÓN VIGENCIA</t>
  </si>
  <si>
    <t>TIPO DE META</t>
  </si>
  <si>
    <t>TIPO DE PROGRAMACIÓN</t>
  </si>
  <si>
    <t>ENTREGABLE</t>
  </si>
  <si>
    <t>Fortalecer la identidad de ciudad mediante la comunicación estratégica y la innovación publica y social, generando cambios comportamentales y valor público.</t>
  </si>
  <si>
    <t>1</t>
  </si>
  <si>
    <t xml:space="preserve">Realizar 12 campañas externas durante la vigencia, que permitan realizar difusión a diferentes temas claves para la entidad como: Transparencia, Gobierno Abierto, Rendición de Cuentas y Oferta institucional de la SDG. </t>
  </si>
  <si>
    <t>Gestión</t>
  </si>
  <si>
    <t>Campañas Externas realizadas</t>
  </si>
  <si>
    <t>Número de campañas externas realizadas</t>
  </si>
  <si>
    <t>SUMA</t>
  </si>
  <si>
    <t>Campaña Externa realizada</t>
  </si>
  <si>
    <t>EFICACIA</t>
  </si>
  <si>
    <t>Política 11. Transparencia, acceso a la información pública y lucha contra la corrupción</t>
  </si>
  <si>
    <t>8037- Implementación de acciones orientadas a la gestión pública efectiva y transparente en la Secretaria Distrital de Gobierno de Bogotá D.C.</t>
  </si>
  <si>
    <t xml:space="preserve">Piezas gráficas y registro en medios </t>
  </si>
  <si>
    <t>Registro en medios externos</t>
  </si>
  <si>
    <t xml:space="preserve">Oficina Asesora de Comunicaciones - Equipo de Comunicación Externa y creativos </t>
  </si>
  <si>
    <t xml:space="preserve">La Oficina Asesora de Comunicaciones elaboró dos campañas las cuales respondieron a los temas de Rendición de Cuentas y Trámites y Servicios. </t>
  </si>
  <si>
    <t xml:space="preserve">archivo word de reporte y Piezas gráficas. </t>
  </si>
  <si>
    <t>Durante el segundo trimestre de la vigencia 2025, la Oficina Asesora de Comunicaciones realizó 3 campañas externas, que se relacionan a continuación: 
1. Campaña Difusión Consejo de Contratación Local ( Unidad de Transparencia). 
2. Campaña de Difusión qué estamos haciendo. (Muestra de manera mensual lo que la SDG hace en beneficio de la ciudadanía en sus localidades). 
3. Estrategia y Campaña "La magia del Servicio, Trámites y Servicios" (Fue divulgada a nivel interno y externo)</t>
  </si>
  <si>
    <t xml:space="preserve">Piezas gráficas y registro en medios de las campañas externas realizadas. </t>
  </si>
  <si>
    <t xml:space="preserve">Durante el tercer trimestre de la vigencia 2025, la Oficina Asesora de Comunicaciones realizó 4 campañas externas, que se relacionan a continuación:        
1. Campaña de Difusión qué estamos haciendo: (Muestra de manera mensual lo que la SDG hace en beneficio de la ciudadanía en sus localidades, en el marco de la rendición permanente de cuentas).     
2. Estrategia y Campaña "La magia del Servicio, Trámites y Servicios”: , esta campaña tuvo 3 activaciones durante los meses de julio, agosto y septiembre y cada una contó con un enfoque particular y con Plan de medios en radio comercial, en las que se hizo difusión de la siguiente manera:
1. La Magia del Servicio, Trámites y Servicios – Certificado de Residencia. (julio)
2. La Magia del Servicio, Trámites y Servicios – Registro Único de Administradores. (agosto)
3. La Magia del Servicio, Trámites y Servicios – Conectar para Transformar. (septiembre)
                                                         </t>
  </si>
  <si>
    <t>Registro en medios de las campañas externas realizadas. audios de Cuñas radiales difundidas, informe de ejecucíón.</t>
  </si>
  <si>
    <t xml:space="preserve">Durante el cuarto trimestre de la vigencia 2025, la Oficina Asesora de Comunicaciones realizó 3 campañas externas enfocadas en la temáticas de Transparencia, Rendición de Cuentas y Trámites y Servicios, las cuales se relacionan a continuación:        
1. Campaña Proyecta Local:     La ciudadanía decide en qué invierte los recursos de su localidad. 
2. Diálogo Ciudadano sobre Bogotaneidad: se realizó campaña de difusión a este encuentro que se realizó para reflexionar sobre lo que somos como ciudad, la forma en que convivimos y cómo fortalecemos nuestra identidad, diversidad y sentido de pertenencia con Bogotá
3. La Magia del Servicio, Trámites y Servicios:   la campaña tuvo 3 activaciones de difusión externa durante el cuarto trimestre de 2025: 
1. octubre “la Magia del Servicio - Trámite Solicitud de uso y protocolo de la Plaza de Bolívar”. 
2. noviembre “la Magia del Servicio – Acontecimiento de Ciudad”.
3. diciembre “Uso de la Plaza de Bolívar”. 
Para estas activaciones se generó Plan de Medios radial. 
                                                         </t>
  </si>
  <si>
    <t xml:space="preserve">Registro en medios de las campañas externas realizadas. Audios de cuñas radiales difundidas. </t>
  </si>
  <si>
    <t>Se alcanzó un avance de 100,00% sobre el programado de la vigencia.</t>
  </si>
  <si>
    <t>2</t>
  </si>
  <si>
    <t xml:space="preserve">Realizar 9 informes de  análisis de monitoreo de medios durante la vigencia. </t>
  </si>
  <si>
    <t xml:space="preserve">Informe mensual de análisis de monitoreo de medios
</t>
  </si>
  <si>
    <t>Número de informes de análisis de monitoreo de medios</t>
  </si>
  <si>
    <t>Informe de monitreo</t>
  </si>
  <si>
    <t xml:space="preserve">Informe Mensual de monitoreo de medios </t>
  </si>
  <si>
    <t xml:space="preserve">Informe de actividades de la empresa monitora contratada. 
</t>
  </si>
  <si>
    <t>Oficina Asesora de Comunicaciones - Empresa monitora y equipo de comunicación externa</t>
  </si>
  <si>
    <t xml:space="preserve">Se elaboró un informe mensual de monitoreo de Medios. </t>
  </si>
  <si>
    <t xml:space="preserve">Informe mensual de monitoreo de medios, archivo word. </t>
  </si>
  <si>
    <t xml:space="preserve">Se realizaron 2 informes de monitoreo de medios durante el  segundo trimestre los cuales contribuyen a identificar la percepción de los medios masivos sobre la labor de la Secretaría Distrital de Gobierno. </t>
  </si>
  <si>
    <t xml:space="preserve">Dos (2) Informes de análisis de monitoreo de medios realizados durante el trimestre.  </t>
  </si>
  <si>
    <t>Se realizaron 3 informes de monitoreo de medios durante el tercer trimestre los cuales contribuyen a identificar la percepción de los medios masivos sobre la labor de la Secretaría Distrital de Gobierno.</t>
  </si>
  <si>
    <t xml:space="preserve">Tres (3) informes de análisis de monitoreo de medios realizados durante el trimestre en formato word y tres archivos de excel de las noticias registradas por la plataforma de moitoreo de medios contratada por la entidad. </t>
  </si>
  <si>
    <t xml:space="preserve">En el cuarto trimestre se realizaron 3 informes de monitoreo de medios, estos informes han contribuido a identificar la percepción de los medios masivos sobre la labor de la entidad y de esta manera implementar estrategias para mejorar los contenidos y mensajes a la ciuddanía con el fin de cautivar una mayor audiencia.  </t>
  </si>
  <si>
    <t xml:space="preserve">Tres (3) informes de análisis de monitoreo de medios realizados durante el trimestre en formato word y tres archivos de Excel de las noticias  registradas por la plataforma de monitoreo de medios contratada por la entidad. </t>
  </si>
  <si>
    <t>3</t>
  </si>
  <si>
    <t xml:space="preserve">Realizar 4 campañas internas durante la vigencia, que contribuyan al mejoramiento del clima organizacional. </t>
  </si>
  <si>
    <t xml:space="preserve">Campañas Internas realizadas
</t>
  </si>
  <si>
    <t>Número de campañas internas realizadas</t>
  </si>
  <si>
    <t>Campaña Interna realizada</t>
  </si>
  <si>
    <t xml:space="preserve">EFICACIA </t>
  </si>
  <si>
    <t>Piezas gráficas y registro en medios</t>
  </si>
  <si>
    <t xml:space="preserve">Registro en medios internos </t>
  </si>
  <si>
    <t xml:space="preserve">Oficina Asesora de Comunicaciones - Equipo de comunicación interna y creativos </t>
  </si>
  <si>
    <t xml:space="preserve">La Oficina Asesora de Comunicaciones elaboró una campaña interna denominada 8M la cual fue se realizó para conmemorar el Día Internacional de la Mujer. </t>
  </si>
  <si>
    <t xml:space="preserve">Se realizó Difusión a la Estrategia Interna y Campaña "La Magia del Servicio, Trámites y Servicios". </t>
  </si>
  <si>
    <t xml:space="preserve">Piezas gráficas y registro en medios internos. </t>
  </si>
  <si>
    <t>Durante el tercer trimestre de la vigencia 2025, la Oficina Asesora de Comunicaciones dio continuidad a la implementación de la estrategia y campaña “La Magia del Servicio, Trámites y servicios”. La Difusión a nivel interno se ha realizado principalmente a través de la intranet, pero también ha tenido difusión externa.</t>
  </si>
  <si>
    <t xml:space="preserve">Registro de la campaña en medios internos. </t>
  </si>
  <si>
    <t xml:space="preserve">Durante el cuarto trimestre de la vigencia 2025, la Oficina Asesora de Comunicaciones dio continuidad a la implementación de la estrategia y campaña "La Magia del Servicio, Trámites y Servicios". La difusión  a nivel interno se realizó a través de intranet pero la campaña también contó con difusión externa. </t>
  </si>
  <si>
    <t>registro de la campaña en medios internos. Video elaborado</t>
  </si>
  <si>
    <t>4</t>
  </si>
  <si>
    <t xml:space="preserve">Atender el 100% de  las solicitudes de comunicaciones internas presentadas por las diferentes dependencias del nivel central. </t>
  </si>
  <si>
    <t xml:space="preserve">Solicitudes de Comunicaciones </t>
  </si>
  <si>
    <t>(Número de solicitudes atendidas/número de solicitudes presentadas por las dependencias de nivel central)*100</t>
  </si>
  <si>
    <t xml:space="preserve">Constante </t>
  </si>
  <si>
    <t>Porcentaje de solicitudes de Comunicaciones atendidas</t>
  </si>
  <si>
    <t xml:space="preserve">Formatos de solicitudes tramitadas y solucionadas. </t>
  </si>
  <si>
    <t xml:space="preserve">Archivo digital de solicitudes de comunicaciones </t>
  </si>
  <si>
    <t xml:space="preserve">Oficina Asesora de Comunicaciones - Equipo administrativo </t>
  </si>
  <si>
    <t xml:space="preserve">Se atendieron al 100% las solicitudes de servicios de comunicaciones internas realizadas por las diferentes dependencias del nivel central de la entidad durante el primer trimestre de 2025. </t>
  </si>
  <si>
    <t xml:space="preserve">Se reporta la carpeta de solicitudes de servicios de comunicaciones internas de los meses enero, febrero y  marzo de 2025. </t>
  </si>
  <si>
    <t xml:space="preserve">Se atendieron al 100% las solicitudes de comunicaciones internas presentadas por las diferentes dependencias de la entidad durante los meses de abril, mayo y junio de 2025. </t>
  </si>
  <si>
    <t xml:space="preserve">Se atendieron al 100% las solicitudes de comunicaciones internas presentadas por las diferentes dependencias de la entidad durante los meses de julio, agosto y septiembre de 2025. </t>
  </si>
  <si>
    <t xml:space="preserve">Formatos de solicitudes de servicios de comunicaciones tramitadas y solucionadas </t>
  </si>
  <si>
    <t xml:space="preserve">Se atendieron al 100% las solicitudes de comunicaciones internas presentadas por las diferentes áreas de la entidad, en total se recibieron 39 solicitudes las cuales fueron atendidas por el equipo OAC, durante los meses de octubre, noviembre y diciembre de 2025. </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</si>
  <si>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</si>
  <si>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</si>
  <si>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</si>
  <si>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</si>
  <si>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</si>
  <si>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</si>
  <si>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</si>
  <si>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</si>
  <si>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Constante</t>
  </si>
  <si>
    <t>Porcentaje de cumplimiento de los criterios ambientales</t>
  </si>
  <si>
    <t>No programada</t>
  </si>
  <si>
    <t>Eficacia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</si>
  <si>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</si>
  <si>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</si>
  <si>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</si>
  <si>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</si>
  <si>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</si>
  <si>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</si>
  <si>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Oficina Asesora de comunicaciones: calificación 77%
Reporte consumo de papel: Información al día con corte a 30 de mayo de 2025.
Impresiones: Presenta una reducción del 32,8% en comparación con el periodo enero-mayo 2024.
Participación en actividades: 
Circular 26 : de 23 personas de la dependencia participaron 0 personas.
Economía circular:de 23 personas de la dependencia participaron 0 personas.
Semana ambiental: de 23 personas de la dependencia participaron 0 personas.
Campaña puesto a puesto: reciben puntuación máxima por su participación 
Adopta tu punto ecológico: En las inspecciones efectuados el 06 de mayo y 13 de junio se identificó mezcla en dos de tres contenedores.
Socialización Sistema de Gestión Ambiental: de 23 personas de la dependencia participaron 15 personas.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</si>
  <si>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</si>
  <si>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Oficina Asesora de Comunicaciones : calificación 73%
Reporte consumo de papel: Reporte hasta el mes de octubre de 2025
Impresiones: Mantiene impresiones con respecto al periodo anterior
Participación en actividades:  Socialización reglamentos técnicos seguridad eléctrica en casa y Jornada cultura del agua y estrategias para el consumo sostenible: no participaron de la dependencia.
Campaña puesto a puesto: Se obtiene la calificación máxima 
Adopta tu punto ecológico:  En las inspecciones efectuados el 22 de agosto y 19 de diciembre se identificó mezcla de residuos en los contenedores.
Indicadores de agua y energía: De acuerdo con reporte con corte a 30 de noviembre de 2025 presentado en Comité Institucional de Gestión y Desempeño se van cumpliendo las meta de consumo de agua 0,9 m3 y energía 70,7 kw/h</t>
  </si>
  <si>
    <t>Reporte de la Oficina Asesora de Planeacción - Gestión Ambiental del 31-12-2025</t>
  </si>
  <si>
    <t>Se alcanzó un avance de 93,75%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</si>
  <si>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</si>
  <si>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</si>
  <si>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</si>
  <si>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</si>
  <si>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</si>
  <si>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Suma</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</si>
  <si>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</si>
  <si>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</si>
  <si>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</si>
  <si>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</si>
  <si>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</si>
  <si>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Realizó la actualización de 0 documento de 1 documento programado.</t>
  </si>
  <si>
    <t>Reporte OAP-SG actualización documental por proceso</t>
  </si>
  <si>
    <t>Se cumplio al 100% con la programación de los documentos a actualizar de acuerdo a la programación trimestral.</t>
  </si>
  <si>
    <t>Reporte realizado por la OAP - Gestión por Procesos el día 03-07-2025 a traves de correo electrónico.</t>
  </si>
  <si>
    <t>Segun reporte del grupo de Sistema de Gestion de la OAP</t>
  </si>
  <si>
    <t xml:space="preserve">Medicion de meta de actualizacion documental </t>
  </si>
  <si>
    <t xml:space="preserve">No se cumplió con la actualización de los documentos programados para IV trimestre de 2025. </t>
  </si>
  <si>
    <t>Reporte de la Oficina Asesora de Planeacción - Procesos de Gestión del 05-01-2026</t>
  </si>
  <si>
    <t>Se alcanzó un avance de 50,00 %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</si>
  <si>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</si>
  <si>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</si>
  <si>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</si>
  <si>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</si>
  <si>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</si>
  <si>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</si>
  <si>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</si>
  <si>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</si>
  <si>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grabación de la reunión.</t>
  </si>
  <si>
    <t xml:space="preserve">El proceso /alcaldía local  realizó jornada de capacitación sobre el Sistema de gestión acorde con lo programado. </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</si>
  <si>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</si>
  <si>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</si>
  <si>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</si>
  <si>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</si>
  <si>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</si>
  <si>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</si>
  <si>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</si>
  <si>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</si>
  <si>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</si>
  <si>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2 de 2 requerimientos ciudadanos asignados a las dependencias de nivel central con corte a 31 de diciembre de 2024 registradas y tipificadas como Derechos de Petición en el aplicativo Bogotá te Escucha y gestor documental ORFEO.
Corresponde a la Oficina Asesora de Comunicaciones.</t>
  </si>
  <si>
    <t>Reporte SGI-SAC de seguimiento a requerimientos ciudadanos por dependencia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</si>
  <si>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</si>
  <si>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</si>
  <si>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</si>
  <si>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</si>
  <si>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</si>
  <si>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</si>
  <si>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</si>
  <si>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0 de 0 requerimientos tipificados como derecho de petición ciudadano en los aplicativos Bogotá Te Escucha y ORFEO asignados.
Corresponde a la Oficina Asesora de Comunicaciones.</t>
  </si>
  <si>
    <t>Se gestionó oportunamente 0 de 0 solicitudes registradas.</t>
  </si>
  <si>
    <t>Reporte realizado por la SGI-SAC el día 08-07-2025 a traves dde memorando 20254600258433</t>
  </si>
  <si>
    <t xml:space="preserve">Dio a respuesta a 1 requerimiento de 2 programados para el periodo </t>
  </si>
  <si>
    <t>Radicado No. 20254600383923
Fecha: 07-10-2025</t>
  </si>
  <si>
    <t>Se respondió oportunamente 2 de 2 requerimientos.</t>
  </si>
  <si>
    <t>Reporte de la Subsecretaría de Gestión Institucional - Servicio de Atención a la Ciudadanía del 06-01-2026.</t>
  </si>
  <si>
    <t>Se alcanzó un avance de 87,50%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</si>
  <si>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</si>
  <si>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</si>
  <si>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</si>
  <si>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</si>
  <si>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</si>
  <si>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</si>
  <si>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</si>
  <si>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Entregaron la matriz de 
activos y tiene el visto 
bueno del jefe</t>
  </si>
  <si>
    <t>Reporte realizado por la DTI el día 02-07-2025 a traves dde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</si>
  <si>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</si>
  <si>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</si>
  <si>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</si>
  <si>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</si>
  <si>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</si>
  <si>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</si>
  <si>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Iniciaron el proceso, pero no llegaron 
a entregar ningún borrador de matriz</t>
  </si>
  <si>
    <t>Reporte de la Dirección de Tecnología e Información del 26-12-2025.</t>
  </si>
  <si>
    <t>Se alcanzó un avance de 20,0% sobre el programado de la vigencia.</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</si>
  <si>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</si>
  <si>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</si>
  <si>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</si>
  <si>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</si>
  <si>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</si>
  <si>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</si>
  <si>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</si>
  <si>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</si>
  <si>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</si>
  <si>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</si>
  <si>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</si>
  <si>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</si>
  <si>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</si>
  <si>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</si>
  <si>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</si>
  <si>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</si>
  <si>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</si>
  <si>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Política 10. Gobierno Digital</t>
  </si>
  <si>
    <t>8048-Fortalecimiento Tecnológico para una Administración Más Eficiente en la Secretaría Distrital de Gobierno Bogotá D.C.</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</si>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</sst>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8" tint="-0.249977111117893"/>
      <name val="Calibri Light"/>
      <family val="2"/>
      <scheme val="major"/>
    </font>
    <font>
      <sz val="11"/>
      <color theme="8" tint="-0.249977111117893"/>
      <name val="Calibri Light"/>
      <family val="2"/>
    </font>
    <font>
      <b/>
      <sz val="11"/>
      <color rgb="FF000000"/>
      <name val="Calibri Light"/>
      <family val="2"/>
      <scheme val="major"/>
    </font>
    <font>
      <sz val="11"/>
      <color rgb="FF000000"/>
      <name val="Calibri Light"/>
      <family val="2"/>
      <scheme val="major"/>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8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1"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9" fontId="16"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0" xfId="0" applyFont="1" applyAlignment="1">
      <alignment horizontal="justify" vertical="center" wrapText="1"/>
    </xf>
    <xf numFmtId="0" fontId="15" fillId="9" borderId="1" xfId="0" applyFont="1" applyFill="1" applyBorder="1" applyAlignment="1">
      <alignment horizontal="justify" vertical="center" wrapText="1"/>
    </xf>
    <xf numFmtId="1" fontId="15" fillId="9" borderId="1" xfId="0" applyNumberFormat="1" applyFont="1" applyFill="1" applyBorder="1" applyAlignment="1">
      <alignment horizontal="center" vertical="center" wrapText="1"/>
    </xf>
    <xf numFmtId="9" fontId="15" fillId="9"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xf>
    <xf numFmtId="9" fontId="7" fillId="3" borderId="1" xfId="1" applyFont="1" applyFill="1" applyBorder="1" applyAlignment="1">
      <alignment vertical="center" wrapText="1"/>
    </xf>
    <xf numFmtId="9" fontId="7" fillId="3" borderId="1" xfId="1" applyFont="1" applyFill="1" applyBorder="1" applyAlignment="1">
      <alignment horizontal="right" vertical="center" wrapText="1"/>
    </xf>
    <xf numFmtId="0" fontId="6" fillId="0" borderId="0" xfId="0" applyFont="1" applyAlignment="1">
      <alignment vertical="center" wrapText="1"/>
    </xf>
    <xf numFmtId="0" fontId="10" fillId="3" borderId="1" xfId="0" applyFont="1" applyFill="1" applyBorder="1" applyAlignment="1">
      <alignment vertical="center" wrapText="1"/>
    </xf>
    <xf numFmtId="9" fontId="10" fillId="3" borderId="1" xfId="0" applyNumberFormat="1" applyFont="1" applyFill="1" applyBorder="1" applyAlignment="1">
      <alignment vertical="center" wrapText="1"/>
    </xf>
    <xf numFmtId="9" fontId="10" fillId="3" borderId="1" xfId="0" applyNumberFormat="1" applyFont="1" applyFill="1" applyBorder="1" applyAlignment="1">
      <alignment horizontal="right" vertical="center" wrapText="1"/>
    </xf>
    <xf numFmtId="0" fontId="8" fillId="2" borderId="1" xfId="0" applyFont="1" applyFill="1" applyBorder="1" applyAlignment="1">
      <alignment vertical="center" wrapText="1"/>
    </xf>
    <xf numFmtId="0" fontId="9" fillId="2" borderId="1" xfId="0" applyFont="1" applyFill="1" applyBorder="1" applyAlignment="1">
      <alignment vertical="center" wrapText="1"/>
    </xf>
    <xf numFmtId="9" fontId="8" fillId="2" borderId="1" xfId="1" applyFont="1" applyFill="1" applyBorder="1" applyAlignment="1">
      <alignment vertical="center" wrapText="1"/>
    </xf>
    <xf numFmtId="9" fontId="8" fillId="2" borderId="1" xfId="1" applyFont="1" applyFill="1" applyBorder="1" applyAlignment="1">
      <alignment horizontal="right" vertical="center" wrapText="1"/>
    </xf>
    <xf numFmtId="0" fontId="8" fillId="0" borderId="0" xfId="0" applyFont="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9" fontId="3" fillId="0" borderId="1" xfId="1" applyFont="1" applyBorder="1" applyAlignment="1">
      <alignment horizontal="left" vertical="center" wrapText="1"/>
    </xf>
    <xf numFmtId="9" fontId="3" fillId="0" borderId="1" xfId="0" applyNumberFormat="1" applyFont="1" applyBorder="1" applyAlignment="1">
      <alignment horizontal="left" vertical="center" wrapText="1"/>
    </xf>
    <xf numFmtId="0" fontId="1" fillId="9" borderId="0" xfId="0" applyFont="1" applyFill="1" applyAlignment="1">
      <alignment horizontal="center" vertical="center" wrapText="1"/>
    </xf>
    <xf numFmtId="0" fontId="6"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0" xfId="0" applyFont="1" applyAlignment="1">
      <alignment horizontal="center" vertical="center" wrapText="1"/>
    </xf>
    <xf numFmtId="0" fontId="10" fillId="3" borderId="1" xfId="0" applyFont="1" applyFill="1" applyBorder="1" applyAlignment="1">
      <alignment horizontal="center" vertical="center" wrapText="1"/>
    </xf>
    <xf numFmtId="9"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7" fillId="3" borderId="1" xfId="0" applyNumberFormat="1" applyFont="1" applyFill="1" applyBorder="1" applyAlignment="1">
      <alignment horizontal="right" vertical="center" wrapText="1"/>
    </xf>
    <xf numFmtId="10" fontId="9" fillId="2" borderId="1" xfId="0" applyNumberFormat="1" applyFont="1" applyFill="1" applyBorder="1" applyAlignment="1">
      <alignment horizontal="right" vertical="center" wrapText="1"/>
    </xf>
    <xf numFmtId="0" fontId="15" fillId="0" borderId="1" xfId="0" applyFont="1" applyBorder="1" applyAlignment="1">
      <alignment horizontal="right" vertical="center" wrapText="1"/>
    </xf>
    <xf numFmtId="0" fontId="3" fillId="0" borderId="1" xfId="1" applyNumberFormat="1" applyFont="1" applyBorder="1" applyAlignment="1">
      <alignment horizontal="right" vertical="center" wrapText="1"/>
    </xf>
    <xf numFmtId="9" fontId="3" fillId="0" borderId="1" xfId="1" applyFont="1" applyBorder="1" applyAlignment="1">
      <alignment horizontal="right" vertical="center" wrapText="1"/>
    </xf>
    <xf numFmtId="10" fontId="3" fillId="0" borderId="1" xfId="1"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64" fontId="3" fillId="0" borderId="1" xfId="0"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vertical="center"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1" fontId="3" fillId="0" borderId="1" xfId="1" applyNumberFormat="1" applyFont="1" applyBorder="1" applyAlignment="1">
      <alignment horizontal="right" vertical="center" wrapText="1"/>
    </xf>
    <xf numFmtId="0" fontId="2" fillId="4" borderId="1" xfId="0" applyFont="1" applyFill="1" applyBorder="1" applyAlignment="1">
      <alignment horizontal="right" vertical="center" wrapText="1"/>
    </xf>
    <xf numFmtId="1" fontId="5"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1" fontId="15" fillId="0" borderId="1" xfId="0" applyNumberFormat="1" applyFont="1" applyBorder="1" applyAlignment="1">
      <alignment horizontal="right" vertical="center" wrapText="1"/>
    </xf>
    <xf numFmtId="10" fontId="18"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0" fontId="5" fillId="0" borderId="1" xfId="0" applyFont="1" applyBorder="1" applyAlignment="1">
      <alignment horizontal="justify" vertical="top" wrapText="1"/>
    </xf>
    <xf numFmtId="165" fontId="15" fillId="0" borderId="1" xfId="0" applyNumberFormat="1" applyFont="1" applyBorder="1" applyAlignment="1">
      <alignment horizontal="right" vertical="center" wrapText="1"/>
    </xf>
    <xf numFmtId="164" fontId="3" fillId="0" borderId="1" xfId="1" applyNumberFormat="1" applyFont="1" applyBorder="1" applyAlignment="1">
      <alignment horizontal="right"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9"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wrapText="1"/>
    </xf>
    <xf numFmtId="9" fontId="15" fillId="0" borderId="1" xfId="0" applyNumberFormat="1" applyFont="1" applyBorder="1" applyAlignment="1">
      <alignment horizontal="right" vertical="center" wrapText="1"/>
    </xf>
    <xf numFmtId="0" fontId="1" fillId="9" borderId="15"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0" borderId="14" xfId="0" applyFont="1" applyBorder="1" applyAlignment="1">
      <alignment horizontal="center" vertical="center" wrapText="1"/>
    </xf>
    <xf numFmtId="164" fontId="5" fillId="12" borderId="1" xfId="0" applyNumberFormat="1" applyFont="1" applyFill="1" applyBorder="1" applyAlignment="1">
      <alignment horizontal="right" vertical="center" wrapText="1"/>
    </xf>
    <xf numFmtId="10" fontId="7" fillId="3" borderId="14" xfId="0" applyNumberFormat="1" applyFont="1" applyFill="1" applyBorder="1" applyAlignment="1">
      <alignment horizontal="right" vertical="center" wrapText="1"/>
    </xf>
    <xf numFmtId="9" fontId="10" fillId="3" borderId="2" xfId="0" applyNumberFormat="1" applyFont="1" applyFill="1" applyBorder="1" applyAlignment="1">
      <alignment horizontal="right" vertical="center" wrapText="1"/>
    </xf>
    <xf numFmtId="0" fontId="6" fillId="3" borderId="3" xfId="0" applyFont="1" applyFill="1" applyBorder="1" applyAlignment="1">
      <alignment vertical="center" wrapText="1"/>
    </xf>
    <xf numFmtId="10" fontId="5" fillId="0" borderId="11" xfId="0" applyNumberFormat="1" applyFont="1" applyBorder="1" applyAlignment="1">
      <alignment horizontal="right" vertical="center" wrapText="1"/>
    </xf>
    <xf numFmtId="10" fontId="9" fillId="2" borderId="13" xfId="0"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6" xfId="0" applyFont="1" applyFill="1" applyBorder="1" applyAlignment="1">
      <alignment horizontal="left" vertical="center" wrapText="1"/>
    </xf>
    <xf numFmtId="0" fontId="18"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1" xfId="0" applyFont="1" applyFill="1" applyBorder="1" applyAlignment="1">
      <alignment horizontal="justify" vertical="center" wrapText="1"/>
    </xf>
    <xf numFmtId="0" fontId="1" fillId="0" borderId="14" xfId="0" applyFont="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38" customFormat="1" ht="70.5" customHeight="1">
      <c r="A1" s="172" t="s">
        <v>0</v>
      </c>
      <c r="B1" s="173"/>
      <c r="C1" s="173"/>
      <c r="D1" s="173"/>
      <c r="E1" s="173"/>
      <c r="F1" s="173"/>
      <c r="G1" s="173"/>
      <c r="H1" s="173"/>
      <c r="I1" s="173"/>
      <c r="J1" s="173"/>
      <c r="K1" s="173"/>
      <c r="L1" s="173"/>
      <c r="M1" s="174" t="s">
        <v>1</v>
      </c>
      <c r="N1" s="174"/>
      <c r="O1" s="174"/>
      <c r="P1" s="174"/>
      <c r="Q1" s="174"/>
    </row>
    <row r="2" spans="1:44" s="40" customFormat="1" ht="23.45" customHeight="1">
      <c r="A2" s="175" t="s">
        <v>2</v>
      </c>
      <c r="B2" s="176"/>
      <c r="C2" s="176"/>
      <c r="D2" s="176"/>
      <c r="E2" s="176"/>
      <c r="F2" s="176"/>
      <c r="G2" s="176"/>
      <c r="H2" s="176"/>
      <c r="I2" s="176"/>
      <c r="J2" s="176"/>
      <c r="K2" s="176"/>
      <c r="L2" s="176"/>
      <c r="M2" s="39"/>
      <c r="N2" s="39"/>
      <c r="O2" s="39"/>
      <c r="P2" s="39"/>
      <c r="Q2" s="39"/>
    </row>
    <row r="3" spans="1:44" s="38" customFormat="1"/>
    <row r="4" spans="1:44" s="38" customFormat="1" ht="29.1" customHeight="1">
      <c r="A4" s="161" t="s">
        <v>3</v>
      </c>
      <c r="B4" s="161"/>
      <c r="C4" s="161"/>
      <c r="D4" s="161"/>
      <c r="E4" s="44"/>
      <c r="F4" s="44"/>
      <c r="G4" s="44"/>
      <c r="H4" s="177"/>
      <c r="I4" s="177"/>
      <c r="J4" s="177"/>
      <c r="K4" s="177"/>
      <c r="L4" s="178"/>
    </row>
    <row r="5" spans="1:44" s="38" customFormat="1" ht="15" customHeight="1">
      <c r="A5" s="161"/>
      <c r="B5" s="161"/>
      <c r="C5" s="161"/>
      <c r="D5" s="161"/>
      <c r="E5" s="2"/>
      <c r="F5" s="2"/>
      <c r="G5" s="2"/>
      <c r="H5" s="2" t="s">
        <v>4</v>
      </c>
      <c r="I5" s="179" t="s">
        <v>5</v>
      </c>
      <c r="J5" s="177"/>
      <c r="K5" s="177"/>
      <c r="L5" s="178"/>
    </row>
    <row r="6" spans="1:44" s="38" customFormat="1">
      <c r="A6" s="161"/>
      <c r="B6" s="161"/>
      <c r="C6" s="161"/>
      <c r="D6" s="161"/>
      <c r="E6" s="2"/>
      <c r="F6" s="2"/>
      <c r="G6" s="2"/>
      <c r="H6" s="41"/>
      <c r="I6" s="180" t="s">
        <v>6</v>
      </c>
      <c r="J6" s="180"/>
      <c r="K6" s="180"/>
      <c r="L6" s="180"/>
    </row>
    <row r="7" spans="1:44" s="38" customFormat="1">
      <c r="A7" s="161"/>
      <c r="B7" s="161"/>
      <c r="C7" s="161"/>
      <c r="D7" s="161"/>
      <c r="E7" s="2"/>
      <c r="F7" s="2"/>
      <c r="G7" s="2"/>
      <c r="H7" s="41"/>
      <c r="I7" s="180"/>
      <c r="J7" s="180"/>
      <c r="K7" s="180"/>
      <c r="L7" s="180"/>
    </row>
    <row r="8" spans="1:44" s="38" customFormat="1">
      <c r="A8" s="161"/>
      <c r="B8" s="161"/>
      <c r="C8" s="161"/>
      <c r="D8" s="161"/>
      <c r="E8" s="2"/>
      <c r="F8" s="2"/>
      <c r="G8" s="2"/>
      <c r="H8" s="41"/>
      <c r="I8" s="180"/>
      <c r="J8" s="180"/>
      <c r="K8" s="180"/>
      <c r="L8" s="180"/>
    </row>
    <row r="9" spans="1:44" s="38" customFormat="1"/>
    <row r="10" spans="1:44" ht="14.45" customHeight="1">
      <c r="A10" s="161" t="s">
        <v>7</v>
      </c>
      <c r="B10" s="161"/>
      <c r="C10" s="166" t="s">
        <v>8</v>
      </c>
      <c r="D10" s="167"/>
      <c r="E10" s="167"/>
      <c r="F10" s="167"/>
      <c r="G10" s="168"/>
      <c r="H10" s="162" t="s">
        <v>9</v>
      </c>
      <c r="I10" s="162"/>
      <c r="J10" s="162"/>
      <c r="K10" s="162"/>
      <c r="L10" s="162"/>
      <c r="M10" s="162"/>
      <c r="N10" s="162"/>
      <c r="O10" s="162"/>
      <c r="P10" s="162"/>
      <c r="Q10" s="162"/>
      <c r="R10" s="162"/>
      <c r="S10" s="163" t="s">
        <v>10</v>
      </c>
      <c r="T10" s="163" t="s">
        <v>11</v>
      </c>
      <c r="U10" s="131" t="s">
        <v>12</v>
      </c>
      <c r="V10" s="132"/>
      <c r="W10" s="132"/>
      <c r="X10" s="132"/>
      <c r="Y10" s="133"/>
      <c r="Z10" s="137" t="s">
        <v>13</v>
      </c>
      <c r="AA10" s="138"/>
      <c r="AB10" s="138"/>
      <c r="AC10" s="138"/>
      <c r="AD10" s="139"/>
      <c r="AE10" s="143" t="s">
        <v>14</v>
      </c>
      <c r="AF10" s="144"/>
      <c r="AG10" s="144"/>
      <c r="AH10" s="144"/>
      <c r="AI10" s="145"/>
      <c r="AJ10" s="149" t="s">
        <v>15</v>
      </c>
      <c r="AK10" s="150"/>
      <c r="AL10" s="150"/>
      <c r="AM10" s="150"/>
      <c r="AN10" s="151"/>
      <c r="AO10" s="155" t="s">
        <v>16</v>
      </c>
      <c r="AP10" s="156"/>
      <c r="AQ10" s="156"/>
      <c r="AR10" s="157"/>
    </row>
    <row r="11" spans="1:44" ht="14.45" customHeight="1">
      <c r="A11" s="161"/>
      <c r="B11" s="161"/>
      <c r="C11" s="169"/>
      <c r="D11" s="170"/>
      <c r="E11" s="170"/>
      <c r="F11" s="170"/>
      <c r="G11" s="171"/>
      <c r="H11" s="162"/>
      <c r="I11" s="162"/>
      <c r="J11" s="162"/>
      <c r="K11" s="162"/>
      <c r="L11" s="162"/>
      <c r="M11" s="162"/>
      <c r="N11" s="162"/>
      <c r="O11" s="162"/>
      <c r="P11" s="162"/>
      <c r="Q11" s="162"/>
      <c r="R11" s="162"/>
      <c r="S11" s="164"/>
      <c r="T11" s="164"/>
      <c r="U11" s="134"/>
      <c r="V11" s="135"/>
      <c r="W11" s="135"/>
      <c r="X11" s="135"/>
      <c r="Y11" s="136"/>
      <c r="Z11" s="140"/>
      <c r="AA11" s="141"/>
      <c r="AB11" s="141"/>
      <c r="AC11" s="141"/>
      <c r="AD11" s="142"/>
      <c r="AE11" s="146"/>
      <c r="AF11" s="147"/>
      <c r="AG11" s="147"/>
      <c r="AH11" s="147"/>
      <c r="AI11" s="148"/>
      <c r="AJ11" s="152"/>
      <c r="AK11" s="153"/>
      <c r="AL11" s="153"/>
      <c r="AM11" s="153"/>
      <c r="AN11" s="154"/>
      <c r="AO11" s="158"/>
      <c r="AP11" s="159"/>
      <c r="AQ11" s="159"/>
      <c r="AR11" s="160"/>
    </row>
    <row r="12" spans="1:44" ht="45">
      <c r="A12" s="2" t="s">
        <v>17</v>
      </c>
      <c r="B12" s="2" t="s">
        <v>18</v>
      </c>
      <c r="C12" s="45" t="s">
        <v>19</v>
      </c>
      <c r="D12" s="45" t="s">
        <v>20</v>
      </c>
      <c r="E12" s="45" t="s">
        <v>21</v>
      </c>
      <c r="F12" s="45" t="s">
        <v>22</v>
      </c>
      <c r="G12" s="45" t="s">
        <v>23</v>
      </c>
      <c r="H12" s="18" t="s">
        <v>24</v>
      </c>
      <c r="I12" s="18" t="s">
        <v>25</v>
      </c>
      <c r="J12" s="18" t="s">
        <v>26</v>
      </c>
      <c r="K12" s="18" t="s">
        <v>27</v>
      </c>
      <c r="L12" s="18" t="s">
        <v>28</v>
      </c>
      <c r="M12" s="18" t="s">
        <v>29</v>
      </c>
      <c r="N12" s="18" t="s">
        <v>30</v>
      </c>
      <c r="O12" s="18" t="s">
        <v>31</v>
      </c>
      <c r="P12" s="18" t="s">
        <v>32</v>
      </c>
      <c r="Q12" s="18" t="s">
        <v>33</v>
      </c>
      <c r="R12" s="18" t="s">
        <v>34</v>
      </c>
      <c r="S12" s="165"/>
      <c r="T12" s="165"/>
      <c r="U12" s="3" t="s">
        <v>35</v>
      </c>
      <c r="V12" s="3" t="s">
        <v>36</v>
      </c>
      <c r="W12" s="3" t="s">
        <v>37</v>
      </c>
      <c r="X12" s="3" t="s">
        <v>38</v>
      </c>
      <c r="Y12" s="3" t="s">
        <v>39</v>
      </c>
      <c r="Z12" s="21" t="s">
        <v>35</v>
      </c>
      <c r="AA12" s="21" t="s">
        <v>36</v>
      </c>
      <c r="AB12" s="21" t="s">
        <v>37</v>
      </c>
      <c r="AC12" s="21" t="s">
        <v>38</v>
      </c>
      <c r="AD12" s="21" t="s">
        <v>39</v>
      </c>
      <c r="AE12" s="22" t="s">
        <v>35</v>
      </c>
      <c r="AF12" s="22" t="s">
        <v>36</v>
      </c>
      <c r="AG12" s="22" t="s">
        <v>37</v>
      </c>
      <c r="AH12" s="22" t="s">
        <v>38</v>
      </c>
      <c r="AI12" s="22" t="s">
        <v>39</v>
      </c>
      <c r="AJ12" s="23" t="s">
        <v>35</v>
      </c>
      <c r="AK12" s="23" t="s">
        <v>36</v>
      </c>
      <c r="AL12" s="23" t="s">
        <v>37</v>
      </c>
      <c r="AM12" s="23" t="s">
        <v>38</v>
      </c>
      <c r="AN12" s="23" t="s">
        <v>39</v>
      </c>
      <c r="AO12" s="4" t="s">
        <v>35</v>
      </c>
      <c r="AP12" s="4" t="s">
        <v>36</v>
      </c>
      <c r="AQ12" s="4" t="s">
        <v>37</v>
      </c>
      <c r="AR12" s="4" t="s">
        <v>38</v>
      </c>
    </row>
    <row r="13" spans="1:44" s="29" customFormat="1">
      <c r="A13" s="20"/>
      <c r="B13" s="19"/>
      <c r="C13" s="19"/>
      <c r="D13" s="19"/>
      <c r="E13" s="19"/>
      <c r="F13" s="19"/>
      <c r="G13" s="19"/>
      <c r="H13" s="19"/>
      <c r="I13" s="19"/>
      <c r="J13" s="32"/>
      <c r="K13" s="19"/>
      <c r="L13" s="19"/>
      <c r="M13" s="33"/>
      <c r="N13" s="33"/>
      <c r="O13" s="33"/>
      <c r="P13" s="33"/>
      <c r="Q13" s="33"/>
      <c r="R13" s="19"/>
      <c r="S13" s="19"/>
      <c r="T13" s="19"/>
      <c r="U13" s="28">
        <f t="shared" ref="U13:U34" si="0">M13</f>
        <v>0</v>
      </c>
      <c r="V13" s="19"/>
      <c r="W13" s="19" t="e">
        <f>IF(V13/U13&gt;100%,100%,V13/U13)</f>
        <v>#DIV/0!</v>
      </c>
      <c r="X13" s="19"/>
      <c r="Y13" s="19"/>
      <c r="Z13" s="28">
        <f t="shared" ref="Z13:Z34" si="1">N13</f>
        <v>0</v>
      </c>
      <c r="AA13" s="19"/>
      <c r="AB13" s="19" t="e">
        <f>IF(AA13/Z13&gt;100%,100%,AA13/Z13)</f>
        <v>#DIV/0!</v>
      </c>
      <c r="AC13" s="19"/>
      <c r="AD13" s="19"/>
      <c r="AE13" s="28">
        <f t="shared" ref="AE13:AE34" si="2">O13</f>
        <v>0</v>
      </c>
      <c r="AF13" s="19"/>
      <c r="AG13" s="19" t="e">
        <f>IF(AF13/AE13&gt;100%,100%,AF13/AE13)</f>
        <v>#DIV/0!</v>
      </c>
      <c r="AH13" s="19"/>
      <c r="AI13" s="19"/>
      <c r="AJ13" s="28">
        <f t="shared" ref="AJ13:AJ34" si="3">P13</f>
        <v>0</v>
      </c>
      <c r="AK13" s="19"/>
      <c r="AL13" s="19" t="e">
        <f>IF(AK13/AJ13&gt;100%,100%,AK13/AJ13)</f>
        <v>#DIV/0!</v>
      </c>
      <c r="AM13" s="19"/>
      <c r="AN13" s="19"/>
      <c r="AO13" s="19">
        <f t="shared" ref="AO13:AO34" si="4">Q13</f>
        <v>0</v>
      </c>
      <c r="AP13" s="19"/>
      <c r="AQ13" s="19" t="e">
        <f>IF(AP13/AO13&gt;100%,100%,AP13/AO13)</f>
        <v>#DIV/0!</v>
      </c>
      <c r="AR13" s="19"/>
    </row>
    <row r="14" spans="1:44" s="29" customFormat="1">
      <c r="A14" s="20"/>
      <c r="B14" s="19"/>
      <c r="C14" s="19"/>
      <c r="D14" s="19"/>
      <c r="E14" s="19"/>
      <c r="F14" s="19"/>
      <c r="G14" s="19"/>
      <c r="H14" s="19"/>
      <c r="I14" s="19"/>
      <c r="J14" s="19"/>
      <c r="K14" s="19"/>
      <c r="L14" s="19"/>
      <c r="M14" s="33"/>
      <c r="N14" s="33"/>
      <c r="O14" s="33"/>
      <c r="P14" s="33"/>
      <c r="Q14" s="33"/>
      <c r="R14" s="19"/>
      <c r="S14" s="19"/>
      <c r="T14" s="19"/>
      <c r="U14" s="28">
        <f t="shared" si="0"/>
        <v>0</v>
      </c>
      <c r="V14" s="19"/>
      <c r="W14" s="19" t="e">
        <f t="shared" ref="W14:W40" si="5">IF(V14/U14&gt;100%,100%,V14/U14)</f>
        <v>#DIV/0!</v>
      </c>
      <c r="X14" s="19"/>
      <c r="Y14" s="19"/>
      <c r="Z14" s="28">
        <f t="shared" si="1"/>
        <v>0</v>
      </c>
      <c r="AA14" s="19"/>
      <c r="AB14" s="19" t="e">
        <f t="shared" ref="AB14:AB40" si="6">IF(AA14/Z14&gt;100%,100%,AA14/Z14)</f>
        <v>#DIV/0!</v>
      </c>
      <c r="AC14" s="19"/>
      <c r="AD14" s="19"/>
      <c r="AE14" s="28">
        <f t="shared" si="2"/>
        <v>0</v>
      </c>
      <c r="AF14" s="19"/>
      <c r="AG14" s="19" t="e">
        <f t="shared" ref="AG14:AG40" si="7">IF(AF14/AE14&gt;100%,100%,AF14/AE14)</f>
        <v>#DIV/0!</v>
      </c>
      <c r="AH14" s="19"/>
      <c r="AI14" s="19"/>
      <c r="AJ14" s="28">
        <f t="shared" si="3"/>
        <v>0</v>
      </c>
      <c r="AK14" s="19"/>
      <c r="AL14" s="19" t="e">
        <f t="shared" ref="AL14:AL40" si="8">IF(AK14/AJ14&gt;100%,100%,AK14/AJ14)</f>
        <v>#DIV/0!</v>
      </c>
      <c r="AM14" s="19"/>
      <c r="AN14" s="19"/>
      <c r="AO14" s="19">
        <f t="shared" si="4"/>
        <v>0</v>
      </c>
      <c r="AP14" s="19"/>
      <c r="AQ14" s="19" t="e">
        <f t="shared" ref="AQ14:AQ40" si="9">IF(AP14/AO14&gt;100%,100%,AP14/AO14)</f>
        <v>#DIV/0!</v>
      </c>
      <c r="AR14" s="19"/>
    </row>
    <row r="15" spans="1:44" s="29" customFormat="1">
      <c r="A15" s="20"/>
      <c r="B15" s="19"/>
      <c r="C15" s="19"/>
      <c r="D15" s="19"/>
      <c r="E15" s="19"/>
      <c r="F15" s="19"/>
      <c r="G15" s="19"/>
      <c r="H15" s="19"/>
      <c r="I15" s="19"/>
      <c r="J15" s="19"/>
      <c r="K15" s="19"/>
      <c r="L15" s="19"/>
      <c r="M15" s="33"/>
      <c r="N15" s="33"/>
      <c r="O15" s="33"/>
      <c r="P15" s="33"/>
      <c r="Q15" s="33"/>
      <c r="R15" s="19"/>
      <c r="S15" s="19"/>
      <c r="T15" s="19"/>
      <c r="U15" s="28">
        <f t="shared" si="0"/>
        <v>0</v>
      </c>
      <c r="V15" s="19"/>
      <c r="W15" s="19" t="e">
        <f t="shared" si="5"/>
        <v>#DIV/0!</v>
      </c>
      <c r="X15" s="19"/>
      <c r="Y15" s="19"/>
      <c r="Z15" s="28">
        <f t="shared" si="1"/>
        <v>0</v>
      </c>
      <c r="AA15" s="19"/>
      <c r="AB15" s="19" t="e">
        <f t="shared" si="6"/>
        <v>#DIV/0!</v>
      </c>
      <c r="AC15" s="19"/>
      <c r="AD15" s="19"/>
      <c r="AE15" s="28">
        <f t="shared" si="2"/>
        <v>0</v>
      </c>
      <c r="AF15" s="19"/>
      <c r="AG15" s="19" t="e">
        <f t="shared" si="7"/>
        <v>#DIV/0!</v>
      </c>
      <c r="AH15" s="19"/>
      <c r="AI15" s="19"/>
      <c r="AJ15" s="28">
        <f t="shared" si="3"/>
        <v>0</v>
      </c>
      <c r="AK15" s="19"/>
      <c r="AL15" s="19" t="e">
        <f t="shared" si="8"/>
        <v>#DIV/0!</v>
      </c>
      <c r="AM15" s="19"/>
      <c r="AN15" s="19"/>
      <c r="AO15" s="19">
        <f t="shared" si="4"/>
        <v>0</v>
      </c>
      <c r="AP15" s="19"/>
      <c r="AQ15" s="19" t="e">
        <f t="shared" si="9"/>
        <v>#DIV/0!</v>
      </c>
      <c r="AR15" s="19"/>
    </row>
    <row r="16" spans="1:44" s="29" customFormat="1">
      <c r="A16" s="20"/>
      <c r="B16" s="19"/>
      <c r="C16" s="19"/>
      <c r="D16" s="19"/>
      <c r="E16" s="19"/>
      <c r="F16" s="19"/>
      <c r="G16" s="19"/>
      <c r="H16" s="19"/>
      <c r="I16" s="19"/>
      <c r="J16" s="33"/>
      <c r="K16" s="19"/>
      <c r="L16" s="19"/>
      <c r="M16" s="33"/>
      <c r="N16" s="33"/>
      <c r="O16" s="34"/>
      <c r="P16" s="34"/>
      <c r="Q16" s="33"/>
      <c r="R16" s="19"/>
      <c r="S16" s="19"/>
      <c r="T16" s="19"/>
      <c r="U16" s="28">
        <f t="shared" si="0"/>
        <v>0</v>
      </c>
      <c r="V16" s="19"/>
      <c r="W16" s="19" t="e">
        <f t="shared" si="5"/>
        <v>#DIV/0!</v>
      </c>
      <c r="X16" s="19"/>
      <c r="Y16" s="19"/>
      <c r="Z16" s="28">
        <f t="shared" si="1"/>
        <v>0</v>
      </c>
      <c r="AA16" s="19"/>
      <c r="AB16" s="19" t="e">
        <f t="shared" si="6"/>
        <v>#DIV/0!</v>
      </c>
      <c r="AC16" s="19"/>
      <c r="AD16" s="19"/>
      <c r="AE16" s="28">
        <f t="shared" si="2"/>
        <v>0</v>
      </c>
      <c r="AF16" s="19"/>
      <c r="AG16" s="19" t="e">
        <f t="shared" si="7"/>
        <v>#DIV/0!</v>
      </c>
      <c r="AH16" s="19"/>
      <c r="AI16" s="19"/>
      <c r="AJ16" s="28">
        <f t="shared" si="3"/>
        <v>0</v>
      </c>
      <c r="AK16" s="19"/>
      <c r="AL16" s="19" t="e">
        <f t="shared" si="8"/>
        <v>#DIV/0!</v>
      </c>
      <c r="AM16" s="19"/>
      <c r="AN16" s="19"/>
      <c r="AO16" s="19">
        <f t="shared" si="4"/>
        <v>0</v>
      </c>
      <c r="AP16" s="19"/>
      <c r="AQ16" s="19" t="e">
        <f t="shared" si="9"/>
        <v>#DIV/0!</v>
      </c>
      <c r="AR16" s="19"/>
    </row>
    <row r="17" spans="1:44" s="29" customFormat="1">
      <c r="A17" s="20"/>
      <c r="B17" s="19"/>
      <c r="C17" s="19"/>
      <c r="D17" s="19"/>
      <c r="E17" s="19"/>
      <c r="F17" s="19"/>
      <c r="G17" s="19"/>
      <c r="H17" s="19"/>
      <c r="I17" s="19"/>
      <c r="J17" s="33"/>
      <c r="K17" s="19"/>
      <c r="L17" s="19"/>
      <c r="M17" s="33"/>
      <c r="N17" s="33"/>
      <c r="O17" s="34"/>
      <c r="P17" s="34"/>
      <c r="Q17" s="33"/>
      <c r="R17" s="19"/>
      <c r="S17" s="19"/>
      <c r="T17" s="19"/>
      <c r="U17" s="28">
        <f t="shared" si="0"/>
        <v>0</v>
      </c>
      <c r="V17" s="19"/>
      <c r="W17" s="19" t="e">
        <f t="shared" si="5"/>
        <v>#DIV/0!</v>
      </c>
      <c r="X17" s="19"/>
      <c r="Y17" s="19"/>
      <c r="Z17" s="28">
        <f t="shared" si="1"/>
        <v>0</v>
      </c>
      <c r="AA17" s="19"/>
      <c r="AB17" s="19" t="e">
        <f t="shared" si="6"/>
        <v>#DIV/0!</v>
      </c>
      <c r="AC17" s="19"/>
      <c r="AD17" s="19"/>
      <c r="AE17" s="28">
        <f t="shared" si="2"/>
        <v>0</v>
      </c>
      <c r="AF17" s="19"/>
      <c r="AG17" s="19" t="e">
        <f t="shared" si="7"/>
        <v>#DIV/0!</v>
      </c>
      <c r="AH17" s="19"/>
      <c r="AI17" s="19"/>
      <c r="AJ17" s="28">
        <f t="shared" si="3"/>
        <v>0</v>
      </c>
      <c r="AK17" s="19"/>
      <c r="AL17" s="19" t="e">
        <f t="shared" si="8"/>
        <v>#DIV/0!</v>
      </c>
      <c r="AM17" s="19"/>
      <c r="AN17" s="19"/>
      <c r="AO17" s="19">
        <f t="shared" si="4"/>
        <v>0</v>
      </c>
      <c r="AP17" s="19"/>
      <c r="AQ17" s="19" t="e">
        <f t="shared" si="9"/>
        <v>#DIV/0!</v>
      </c>
      <c r="AR17" s="19"/>
    </row>
    <row r="18" spans="1:44" s="29" customFormat="1">
      <c r="A18" s="20"/>
      <c r="B18" s="19"/>
      <c r="C18" s="19"/>
      <c r="D18" s="19"/>
      <c r="E18" s="19"/>
      <c r="F18" s="19"/>
      <c r="G18" s="19"/>
      <c r="H18" s="19"/>
      <c r="I18" s="19"/>
      <c r="J18" s="19"/>
      <c r="K18" s="19"/>
      <c r="L18" s="19"/>
      <c r="M18" s="33"/>
      <c r="N18" s="33"/>
      <c r="O18" s="33"/>
      <c r="P18" s="33"/>
      <c r="Q18" s="33"/>
      <c r="R18" s="19"/>
      <c r="S18" s="19"/>
      <c r="T18" s="19"/>
      <c r="U18" s="28">
        <f t="shared" si="0"/>
        <v>0</v>
      </c>
      <c r="V18" s="19"/>
      <c r="W18" s="19" t="e">
        <f t="shared" si="5"/>
        <v>#DIV/0!</v>
      </c>
      <c r="X18" s="19"/>
      <c r="Y18" s="19"/>
      <c r="Z18" s="28">
        <f t="shared" si="1"/>
        <v>0</v>
      </c>
      <c r="AA18" s="19"/>
      <c r="AB18" s="19" t="e">
        <f t="shared" si="6"/>
        <v>#DIV/0!</v>
      </c>
      <c r="AC18" s="19"/>
      <c r="AD18" s="19"/>
      <c r="AE18" s="28">
        <f t="shared" si="2"/>
        <v>0</v>
      </c>
      <c r="AF18" s="19"/>
      <c r="AG18" s="19" t="e">
        <f t="shared" si="7"/>
        <v>#DIV/0!</v>
      </c>
      <c r="AH18" s="19"/>
      <c r="AI18" s="19"/>
      <c r="AJ18" s="28">
        <f t="shared" si="3"/>
        <v>0</v>
      </c>
      <c r="AK18" s="19"/>
      <c r="AL18" s="19" t="e">
        <f t="shared" si="8"/>
        <v>#DIV/0!</v>
      </c>
      <c r="AM18" s="19"/>
      <c r="AN18" s="19"/>
      <c r="AO18" s="19">
        <f t="shared" si="4"/>
        <v>0</v>
      </c>
      <c r="AP18" s="19"/>
      <c r="AQ18" s="19" t="e">
        <f t="shared" si="9"/>
        <v>#DIV/0!</v>
      </c>
      <c r="AR18" s="19"/>
    </row>
    <row r="19" spans="1:44" s="29" customFormat="1">
      <c r="A19" s="20"/>
      <c r="B19" s="19"/>
      <c r="C19" s="19"/>
      <c r="D19" s="19"/>
      <c r="E19" s="19"/>
      <c r="F19" s="19"/>
      <c r="G19" s="19"/>
      <c r="H19" s="19"/>
      <c r="I19" s="19"/>
      <c r="J19" s="19"/>
      <c r="K19" s="19"/>
      <c r="L19" s="19"/>
      <c r="M19" s="33"/>
      <c r="N19" s="33"/>
      <c r="O19" s="33"/>
      <c r="P19" s="33"/>
      <c r="Q19" s="33"/>
      <c r="R19" s="19"/>
      <c r="S19" s="19"/>
      <c r="T19" s="19"/>
      <c r="U19" s="28">
        <f t="shared" si="0"/>
        <v>0</v>
      </c>
      <c r="V19" s="19"/>
      <c r="W19" s="19" t="e">
        <f t="shared" si="5"/>
        <v>#DIV/0!</v>
      </c>
      <c r="X19" s="19"/>
      <c r="Y19" s="19"/>
      <c r="Z19" s="28">
        <f t="shared" si="1"/>
        <v>0</v>
      </c>
      <c r="AA19" s="19"/>
      <c r="AB19" s="19" t="e">
        <f t="shared" si="6"/>
        <v>#DIV/0!</v>
      </c>
      <c r="AC19" s="19"/>
      <c r="AD19" s="19"/>
      <c r="AE19" s="28">
        <f t="shared" si="2"/>
        <v>0</v>
      </c>
      <c r="AF19" s="19"/>
      <c r="AG19" s="19" t="e">
        <f t="shared" si="7"/>
        <v>#DIV/0!</v>
      </c>
      <c r="AH19" s="19"/>
      <c r="AI19" s="19"/>
      <c r="AJ19" s="28">
        <f t="shared" si="3"/>
        <v>0</v>
      </c>
      <c r="AK19" s="19"/>
      <c r="AL19" s="19" t="e">
        <f t="shared" si="8"/>
        <v>#DIV/0!</v>
      </c>
      <c r="AM19" s="19"/>
      <c r="AN19" s="19"/>
      <c r="AO19" s="19">
        <f t="shared" si="4"/>
        <v>0</v>
      </c>
      <c r="AP19" s="19"/>
      <c r="AQ19" s="19" t="e">
        <f t="shared" si="9"/>
        <v>#DIV/0!</v>
      </c>
      <c r="AR19" s="19"/>
    </row>
    <row r="20" spans="1:44" s="29" customFormat="1">
      <c r="A20" s="20"/>
      <c r="B20" s="19"/>
      <c r="C20" s="19"/>
      <c r="D20" s="19"/>
      <c r="E20" s="19"/>
      <c r="F20" s="19"/>
      <c r="G20" s="19"/>
      <c r="H20" s="19"/>
      <c r="I20" s="19"/>
      <c r="J20" s="19"/>
      <c r="K20" s="19"/>
      <c r="L20" s="19"/>
      <c r="M20" s="33"/>
      <c r="N20" s="33"/>
      <c r="O20" s="33"/>
      <c r="P20" s="33"/>
      <c r="Q20" s="33"/>
      <c r="R20" s="19"/>
      <c r="S20" s="19"/>
      <c r="T20" s="19"/>
      <c r="U20" s="28">
        <f t="shared" si="0"/>
        <v>0</v>
      </c>
      <c r="V20" s="19"/>
      <c r="W20" s="19" t="e">
        <f t="shared" si="5"/>
        <v>#DIV/0!</v>
      </c>
      <c r="X20" s="19"/>
      <c r="Y20" s="19"/>
      <c r="Z20" s="28">
        <f t="shared" si="1"/>
        <v>0</v>
      </c>
      <c r="AA20" s="19"/>
      <c r="AB20" s="19" t="e">
        <f t="shared" si="6"/>
        <v>#DIV/0!</v>
      </c>
      <c r="AC20" s="19"/>
      <c r="AD20" s="19"/>
      <c r="AE20" s="28">
        <f t="shared" si="2"/>
        <v>0</v>
      </c>
      <c r="AF20" s="19"/>
      <c r="AG20" s="19" t="e">
        <f t="shared" si="7"/>
        <v>#DIV/0!</v>
      </c>
      <c r="AH20" s="19"/>
      <c r="AI20" s="19"/>
      <c r="AJ20" s="28">
        <f t="shared" si="3"/>
        <v>0</v>
      </c>
      <c r="AK20" s="19"/>
      <c r="AL20" s="19" t="e">
        <f t="shared" si="8"/>
        <v>#DIV/0!</v>
      </c>
      <c r="AM20" s="19"/>
      <c r="AN20" s="19"/>
      <c r="AO20" s="19">
        <f t="shared" si="4"/>
        <v>0</v>
      </c>
      <c r="AP20" s="19"/>
      <c r="AQ20" s="19" t="e">
        <f t="shared" si="9"/>
        <v>#DIV/0!</v>
      </c>
      <c r="AR20" s="19"/>
    </row>
    <row r="21" spans="1:44" s="29" customFormat="1">
      <c r="A21" s="20"/>
      <c r="B21" s="19"/>
      <c r="C21" s="19"/>
      <c r="D21" s="19"/>
      <c r="E21" s="19"/>
      <c r="F21" s="19"/>
      <c r="G21" s="19"/>
      <c r="H21" s="19"/>
      <c r="I21" s="19"/>
      <c r="J21" s="19"/>
      <c r="K21" s="19"/>
      <c r="L21" s="19"/>
      <c r="M21" s="33"/>
      <c r="N21" s="33"/>
      <c r="O21" s="33"/>
      <c r="P21" s="33"/>
      <c r="Q21" s="33"/>
      <c r="R21" s="19"/>
      <c r="S21" s="19"/>
      <c r="T21" s="19"/>
      <c r="U21" s="28">
        <f t="shared" si="0"/>
        <v>0</v>
      </c>
      <c r="V21" s="19"/>
      <c r="W21" s="19" t="e">
        <f t="shared" si="5"/>
        <v>#DIV/0!</v>
      </c>
      <c r="X21" s="19"/>
      <c r="Y21" s="19"/>
      <c r="Z21" s="28">
        <f t="shared" si="1"/>
        <v>0</v>
      </c>
      <c r="AA21" s="19"/>
      <c r="AB21" s="19" t="e">
        <f t="shared" si="6"/>
        <v>#DIV/0!</v>
      </c>
      <c r="AC21" s="19"/>
      <c r="AD21" s="19"/>
      <c r="AE21" s="28">
        <f t="shared" si="2"/>
        <v>0</v>
      </c>
      <c r="AF21" s="19"/>
      <c r="AG21" s="19" t="e">
        <f t="shared" si="7"/>
        <v>#DIV/0!</v>
      </c>
      <c r="AH21" s="19"/>
      <c r="AI21" s="19"/>
      <c r="AJ21" s="28">
        <f t="shared" si="3"/>
        <v>0</v>
      </c>
      <c r="AK21" s="19"/>
      <c r="AL21" s="19" t="e">
        <f t="shared" si="8"/>
        <v>#DIV/0!</v>
      </c>
      <c r="AM21" s="19"/>
      <c r="AN21" s="19"/>
      <c r="AO21" s="19">
        <f t="shared" si="4"/>
        <v>0</v>
      </c>
      <c r="AP21" s="19"/>
      <c r="AQ21" s="19" t="e">
        <f t="shared" si="9"/>
        <v>#DIV/0!</v>
      </c>
      <c r="AR21" s="19"/>
    </row>
    <row r="22" spans="1:44" s="29" customFormat="1">
      <c r="A22" s="20"/>
      <c r="B22" s="19"/>
      <c r="C22" s="19"/>
      <c r="D22" s="19"/>
      <c r="E22" s="19"/>
      <c r="F22" s="19"/>
      <c r="G22" s="19"/>
      <c r="H22" s="19"/>
      <c r="I22" s="19"/>
      <c r="J22" s="19"/>
      <c r="K22" s="19"/>
      <c r="L22" s="19"/>
      <c r="M22" s="33"/>
      <c r="N22" s="33"/>
      <c r="O22" s="33"/>
      <c r="P22" s="33"/>
      <c r="Q22" s="33"/>
      <c r="R22" s="19"/>
      <c r="S22" s="19"/>
      <c r="T22" s="19"/>
      <c r="U22" s="28">
        <f t="shared" si="0"/>
        <v>0</v>
      </c>
      <c r="V22" s="19"/>
      <c r="W22" s="19" t="e">
        <f t="shared" si="5"/>
        <v>#DIV/0!</v>
      </c>
      <c r="X22" s="19"/>
      <c r="Y22" s="19"/>
      <c r="Z22" s="28">
        <f t="shared" si="1"/>
        <v>0</v>
      </c>
      <c r="AA22" s="19"/>
      <c r="AB22" s="19" t="e">
        <f t="shared" si="6"/>
        <v>#DIV/0!</v>
      </c>
      <c r="AC22" s="19"/>
      <c r="AD22" s="19"/>
      <c r="AE22" s="28">
        <f t="shared" si="2"/>
        <v>0</v>
      </c>
      <c r="AF22" s="19"/>
      <c r="AG22" s="19" t="e">
        <f t="shared" si="7"/>
        <v>#DIV/0!</v>
      </c>
      <c r="AH22" s="19"/>
      <c r="AI22" s="19"/>
      <c r="AJ22" s="28">
        <f t="shared" si="3"/>
        <v>0</v>
      </c>
      <c r="AK22" s="19"/>
      <c r="AL22" s="19" t="e">
        <f t="shared" si="8"/>
        <v>#DIV/0!</v>
      </c>
      <c r="AM22" s="19"/>
      <c r="AN22" s="19"/>
      <c r="AO22" s="19">
        <f t="shared" si="4"/>
        <v>0</v>
      </c>
      <c r="AP22" s="19"/>
      <c r="AQ22" s="19" t="e">
        <f t="shared" si="9"/>
        <v>#DIV/0!</v>
      </c>
      <c r="AR22" s="19"/>
    </row>
    <row r="23" spans="1:44" s="29" customFormat="1">
      <c r="A23" s="20"/>
      <c r="B23" s="19"/>
      <c r="C23" s="19"/>
      <c r="D23" s="19"/>
      <c r="E23" s="19"/>
      <c r="F23" s="19"/>
      <c r="G23" s="19"/>
      <c r="H23" s="19"/>
      <c r="I23" s="19"/>
      <c r="J23" s="19"/>
      <c r="K23" s="19"/>
      <c r="L23" s="19"/>
      <c r="M23" s="35"/>
      <c r="N23" s="35"/>
      <c r="O23" s="35"/>
      <c r="P23" s="35"/>
      <c r="Q23" s="36"/>
      <c r="R23" s="19"/>
      <c r="S23" s="19"/>
      <c r="T23" s="19"/>
      <c r="U23" s="28">
        <f t="shared" si="0"/>
        <v>0</v>
      </c>
      <c r="V23" s="19"/>
      <c r="W23" s="19" t="e">
        <f t="shared" si="5"/>
        <v>#DIV/0!</v>
      </c>
      <c r="X23" s="19"/>
      <c r="Y23" s="19"/>
      <c r="Z23" s="28">
        <f t="shared" si="1"/>
        <v>0</v>
      </c>
      <c r="AA23" s="19"/>
      <c r="AB23" s="19" t="e">
        <f t="shared" si="6"/>
        <v>#DIV/0!</v>
      </c>
      <c r="AC23" s="19"/>
      <c r="AD23" s="19"/>
      <c r="AE23" s="28">
        <f t="shared" si="2"/>
        <v>0</v>
      </c>
      <c r="AF23" s="19"/>
      <c r="AG23" s="19" t="e">
        <f t="shared" si="7"/>
        <v>#DIV/0!</v>
      </c>
      <c r="AH23" s="19"/>
      <c r="AI23" s="19"/>
      <c r="AJ23" s="28">
        <f t="shared" si="3"/>
        <v>0</v>
      </c>
      <c r="AK23" s="19"/>
      <c r="AL23" s="19" t="e">
        <f t="shared" si="8"/>
        <v>#DIV/0!</v>
      </c>
      <c r="AM23" s="19"/>
      <c r="AN23" s="19"/>
      <c r="AO23" s="19">
        <f t="shared" si="4"/>
        <v>0</v>
      </c>
      <c r="AP23" s="19"/>
      <c r="AQ23" s="19" t="e">
        <f t="shared" si="9"/>
        <v>#DIV/0!</v>
      </c>
      <c r="AR23" s="19"/>
    </row>
    <row r="24" spans="1:44" s="29" customFormat="1">
      <c r="A24" s="20"/>
      <c r="B24" s="19"/>
      <c r="C24" s="19"/>
      <c r="D24" s="19"/>
      <c r="E24" s="19"/>
      <c r="F24" s="19"/>
      <c r="G24" s="19"/>
      <c r="H24" s="19"/>
      <c r="I24" s="19"/>
      <c r="J24" s="19"/>
      <c r="K24" s="19"/>
      <c r="L24" s="19"/>
      <c r="M24" s="35"/>
      <c r="N24" s="35"/>
      <c r="O24" s="35"/>
      <c r="P24" s="35"/>
      <c r="Q24" s="36"/>
      <c r="R24" s="19"/>
      <c r="S24" s="19"/>
      <c r="T24" s="19"/>
      <c r="U24" s="28">
        <f t="shared" si="0"/>
        <v>0</v>
      </c>
      <c r="V24" s="19"/>
      <c r="W24" s="19" t="e">
        <f t="shared" si="5"/>
        <v>#DIV/0!</v>
      </c>
      <c r="X24" s="19"/>
      <c r="Y24" s="19"/>
      <c r="Z24" s="28">
        <f t="shared" si="1"/>
        <v>0</v>
      </c>
      <c r="AA24" s="19"/>
      <c r="AB24" s="19" t="e">
        <f t="shared" si="6"/>
        <v>#DIV/0!</v>
      </c>
      <c r="AC24" s="19"/>
      <c r="AD24" s="19"/>
      <c r="AE24" s="28">
        <f t="shared" si="2"/>
        <v>0</v>
      </c>
      <c r="AF24" s="19"/>
      <c r="AG24" s="19" t="e">
        <f t="shared" si="7"/>
        <v>#DIV/0!</v>
      </c>
      <c r="AH24" s="19"/>
      <c r="AI24" s="19"/>
      <c r="AJ24" s="28">
        <f t="shared" si="3"/>
        <v>0</v>
      </c>
      <c r="AK24" s="19"/>
      <c r="AL24" s="19" t="e">
        <f t="shared" si="8"/>
        <v>#DIV/0!</v>
      </c>
      <c r="AM24" s="19"/>
      <c r="AN24" s="19"/>
      <c r="AO24" s="19">
        <f t="shared" si="4"/>
        <v>0</v>
      </c>
      <c r="AP24" s="19"/>
      <c r="AQ24" s="19" t="e">
        <f t="shared" si="9"/>
        <v>#DIV/0!</v>
      </c>
      <c r="AR24" s="19"/>
    </row>
    <row r="25" spans="1:44" s="29" customFormat="1">
      <c r="A25" s="20"/>
      <c r="B25" s="19"/>
      <c r="C25" s="19"/>
      <c r="D25" s="19"/>
      <c r="E25" s="19"/>
      <c r="F25" s="19"/>
      <c r="G25" s="19"/>
      <c r="H25" s="19"/>
      <c r="I25" s="19"/>
      <c r="J25" s="19"/>
      <c r="K25" s="19"/>
      <c r="L25" s="19"/>
      <c r="M25" s="19"/>
      <c r="N25" s="19"/>
      <c r="O25" s="19"/>
      <c r="P25" s="19"/>
      <c r="Q25" s="36"/>
      <c r="R25" s="19"/>
      <c r="S25" s="19"/>
      <c r="T25" s="19"/>
      <c r="U25" s="28">
        <f t="shared" si="0"/>
        <v>0</v>
      </c>
      <c r="V25" s="19"/>
      <c r="W25" s="19" t="e">
        <f t="shared" si="5"/>
        <v>#DIV/0!</v>
      </c>
      <c r="X25" s="19"/>
      <c r="Y25" s="19"/>
      <c r="Z25" s="28">
        <f t="shared" si="1"/>
        <v>0</v>
      </c>
      <c r="AA25" s="19"/>
      <c r="AB25" s="19" t="e">
        <f t="shared" si="6"/>
        <v>#DIV/0!</v>
      </c>
      <c r="AC25" s="19"/>
      <c r="AD25" s="19"/>
      <c r="AE25" s="28">
        <f t="shared" si="2"/>
        <v>0</v>
      </c>
      <c r="AF25" s="19"/>
      <c r="AG25" s="19" t="e">
        <f t="shared" si="7"/>
        <v>#DIV/0!</v>
      </c>
      <c r="AH25" s="19"/>
      <c r="AI25" s="19"/>
      <c r="AJ25" s="28">
        <f t="shared" si="3"/>
        <v>0</v>
      </c>
      <c r="AK25" s="19"/>
      <c r="AL25" s="19" t="e">
        <f t="shared" si="8"/>
        <v>#DIV/0!</v>
      </c>
      <c r="AM25" s="19"/>
      <c r="AN25" s="19"/>
      <c r="AO25" s="19">
        <f t="shared" si="4"/>
        <v>0</v>
      </c>
      <c r="AP25" s="19"/>
      <c r="AQ25" s="19" t="e">
        <f t="shared" si="9"/>
        <v>#DIV/0!</v>
      </c>
      <c r="AR25" s="19"/>
    </row>
    <row r="26" spans="1:44" s="29" customFormat="1">
      <c r="A26" s="20"/>
      <c r="B26" s="19"/>
      <c r="C26" s="19"/>
      <c r="D26" s="19"/>
      <c r="E26" s="19"/>
      <c r="F26" s="19"/>
      <c r="G26" s="19"/>
      <c r="H26" s="19"/>
      <c r="I26" s="19"/>
      <c r="J26" s="19"/>
      <c r="K26" s="19"/>
      <c r="L26" s="19"/>
      <c r="M26" s="19"/>
      <c r="N26" s="19"/>
      <c r="O26" s="19"/>
      <c r="P26" s="19"/>
      <c r="Q26" s="36"/>
      <c r="R26" s="19"/>
      <c r="S26" s="19"/>
      <c r="T26" s="19"/>
      <c r="U26" s="28">
        <f t="shared" si="0"/>
        <v>0</v>
      </c>
      <c r="V26" s="19"/>
      <c r="W26" s="19" t="e">
        <f t="shared" si="5"/>
        <v>#DIV/0!</v>
      </c>
      <c r="X26" s="19"/>
      <c r="Y26" s="19"/>
      <c r="Z26" s="28">
        <f t="shared" si="1"/>
        <v>0</v>
      </c>
      <c r="AA26" s="19"/>
      <c r="AB26" s="19" t="e">
        <f t="shared" si="6"/>
        <v>#DIV/0!</v>
      </c>
      <c r="AC26" s="19"/>
      <c r="AD26" s="19"/>
      <c r="AE26" s="28">
        <f t="shared" si="2"/>
        <v>0</v>
      </c>
      <c r="AF26" s="19"/>
      <c r="AG26" s="19" t="e">
        <f t="shared" si="7"/>
        <v>#DIV/0!</v>
      </c>
      <c r="AH26" s="19"/>
      <c r="AI26" s="19"/>
      <c r="AJ26" s="28">
        <f t="shared" si="3"/>
        <v>0</v>
      </c>
      <c r="AK26" s="19"/>
      <c r="AL26" s="19" t="e">
        <f t="shared" si="8"/>
        <v>#DIV/0!</v>
      </c>
      <c r="AM26" s="19"/>
      <c r="AN26" s="19"/>
      <c r="AO26" s="19">
        <f t="shared" si="4"/>
        <v>0</v>
      </c>
      <c r="AP26" s="19"/>
      <c r="AQ26" s="19" t="e">
        <f t="shared" si="9"/>
        <v>#DIV/0!</v>
      </c>
      <c r="AR26" s="19"/>
    </row>
    <row r="27" spans="1:44" s="29" customFormat="1">
      <c r="A27" s="20"/>
      <c r="B27" s="19"/>
      <c r="C27" s="19"/>
      <c r="D27" s="19"/>
      <c r="E27" s="19"/>
      <c r="F27" s="19"/>
      <c r="G27" s="19"/>
      <c r="H27" s="19"/>
      <c r="I27" s="19"/>
      <c r="J27" s="19"/>
      <c r="K27" s="19"/>
      <c r="L27" s="19"/>
      <c r="M27" s="19"/>
      <c r="N27" s="19"/>
      <c r="O27" s="19"/>
      <c r="P27" s="19"/>
      <c r="Q27" s="36"/>
      <c r="R27" s="19"/>
      <c r="S27" s="19"/>
      <c r="T27" s="19"/>
      <c r="U27" s="28">
        <f t="shared" si="0"/>
        <v>0</v>
      </c>
      <c r="V27" s="19"/>
      <c r="W27" s="19" t="e">
        <f t="shared" si="5"/>
        <v>#DIV/0!</v>
      </c>
      <c r="X27" s="19"/>
      <c r="Y27" s="19"/>
      <c r="Z27" s="28">
        <f t="shared" si="1"/>
        <v>0</v>
      </c>
      <c r="AA27" s="19"/>
      <c r="AB27" s="19" t="e">
        <f t="shared" si="6"/>
        <v>#DIV/0!</v>
      </c>
      <c r="AC27" s="19"/>
      <c r="AD27" s="19"/>
      <c r="AE27" s="28">
        <f t="shared" si="2"/>
        <v>0</v>
      </c>
      <c r="AF27" s="19"/>
      <c r="AG27" s="19" t="e">
        <f t="shared" si="7"/>
        <v>#DIV/0!</v>
      </c>
      <c r="AH27" s="19"/>
      <c r="AI27" s="19"/>
      <c r="AJ27" s="28">
        <f t="shared" si="3"/>
        <v>0</v>
      </c>
      <c r="AK27" s="19"/>
      <c r="AL27" s="19" t="e">
        <f t="shared" si="8"/>
        <v>#DIV/0!</v>
      </c>
      <c r="AM27" s="19"/>
      <c r="AN27" s="19"/>
      <c r="AO27" s="19">
        <f t="shared" si="4"/>
        <v>0</v>
      </c>
      <c r="AP27" s="19"/>
      <c r="AQ27" s="19" t="e">
        <f t="shared" si="9"/>
        <v>#DIV/0!</v>
      </c>
      <c r="AR27" s="19"/>
    </row>
    <row r="28" spans="1:44" s="29" customFormat="1">
      <c r="A28" s="20"/>
      <c r="B28" s="19"/>
      <c r="C28" s="19"/>
      <c r="D28" s="19"/>
      <c r="E28" s="19"/>
      <c r="F28" s="19"/>
      <c r="G28" s="19"/>
      <c r="H28" s="19"/>
      <c r="I28" s="19"/>
      <c r="J28" s="19"/>
      <c r="K28" s="19"/>
      <c r="L28" s="19"/>
      <c r="M28" s="19"/>
      <c r="N28" s="19"/>
      <c r="O28" s="19"/>
      <c r="P28" s="19"/>
      <c r="Q28" s="36"/>
      <c r="R28" s="19"/>
      <c r="S28" s="19"/>
      <c r="T28" s="19"/>
      <c r="U28" s="28">
        <f t="shared" si="0"/>
        <v>0</v>
      </c>
      <c r="V28" s="19"/>
      <c r="W28" s="19" t="e">
        <f t="shared" si="5"/>
        <v>#DIV/0!</v>
      </c>
      <c r="X28" s="19"/>
      <c r="Y28" s="19"/>
      <c r="Z28" s="28">
        <f t="shared" si="1"/>
        <v>0</v>
      </c>
      <c r="AA28" s="19"/>
      <c r="AB28" s="19" t="e">
        <f t="shared" si="6"/>
        <v>#DIV/0!</v>
      </c>
      <c r="AC28" s="19"/>
      <c r="AD28" s="19"/>
      <c r="AE28" s="28">
        <f t="shared" si="2"/>
        <v>0</v>
      </c>
      <c r="AF28" s="19"/>
      <c r="AG28" s="19" t="e">
        <f t="shared" si="7"/>
        <v>#DIV/0!</v>
      </c>
      <c r="AH28" s="19"/>
      <c r="AI28" s="19"/>
      <c r="AJ28" s="28">
        <f t="shared" si="3"/>
        <v>0</v>
      </c>
      <c r="AK28" s="19"/>
      <c r="AL28" s="19" t="e">
        <f t="shared" si="8"/>
        <v>#DIV/0!</v>
      </c>
      <c r="AM28" s="19"/>
      <c r="AN28" s="19"/>
      <c r="AO28" s="19">
        <f t="shared" si="4"/>
        <v>0</v>
      </c>
      <c r="AP28" s="19"/>
      <c r="AQ28" s="19" t="e">
        <f t="shared" si="9"/>
        <v>#DIV/0!</v>
      </c>
      <c r="AR28" s="19"/>
    </row>
    <row r="29" spans="1:44" s="29" customFormat="1">
      <c r="A29" s="20"/>
      <c r="B29" s="19"/>
      <c r="C29" s="19"/>
      <c r="D29" s="19"/>
      <c r="E29" s="19"/>
      <c r="F29" s="19"/>
      <c r="G29" s="19"/>
      <c r="H29" s="19"/>
      <c r="I29" s="19"/>
      <c r="J29" s="19"/>
      <c r="K29" s="19"/>
      <c r="L29" s="19"/>
      <c r="M29" s="19"/>
      <c r="N29" s="19"/>
      <c r="O29" s="19"/>
      <c r="P29" s="19"/>
      <c r="Q29" s="36"/>
      <c r="R29" s="19"/>
      <c r="S29" s="19"/>
      <c r="T29" s="19"/>
      <c r="U29" s="28">
        <f t="shared" si="0"/>
        <v>0</v>
      </c>
      <c r="V29" s="19"/>
      <c r="W29" s="19" t="e">
        <f t="shared" si="5"/>
        <v>#DIV/0!</v>
      </c>
      <c r="X29" s="19"/>
      <c r="Y29" s="19"/>
      <c r="Z29" s="28">
        <f t="shared" si="1"/>
        <v>0</v>
      </c>
      <c r="AA29" s="19"/>
      <c r="AB29" s="19" t="e">
        <f t="shared" si="6"/>
        <v>#DIV/0!</v>
      </c>
      <c r="AC29" s="19"/>
      <c r="AD29" s="19"/>
      <c r="AE29" s="28">
        <f t="shared" si="2"/>
        <v>0</v>
      </c>
      <c r="AF29" s="19"/>
      <c r="AG29" s="19" t="e">
        <f t="shared" si="7"/>
        <v>#DIV/0!</v>
      </c>
      <c r="AH29" s="19"/>
      <c r="AI29" s="19"/>
      <c r="AJ29" s="28">
        <f t="shared" si="3"/>
        <v>0</v>
      </c>
      <c r="AK29" s="19"/>
      <c r="AL29" s="19" t="e">
        <f t="shared" si="8"/>
        <v>#DIV/0!</v>
      </c>
      <c r="AM29" s="19"/>
      <c r="AN29" s="19"/>
      <c r="AO29" s="19">
        <f t="shared" si="4"/>
        <v>0</v>
      </c>
      <c r="AP29" s="19"/>
      <c r="AQ29" s="19" t="e">
        <f t="shared" si="9"/>
        <v>#DIV/0!</v>
      </c>
      <c r="AR29" s="19"/>
    </row>
    <row r="30" spans="1:44" s="29" customFormat="1">
      <c r="A30" s="20"/>
      <c r="B30" s="19"/>
      <c r="C30" s="19"/>
      <c r="D30" s="19"/>
      <c r="E30" s="19"/>
      <c r="F30" s="19"/>
      <c r="G30" s="19"/>
      <c r="H30" s="19"/>
      <c r="I30" s="19"/>
      <c r="J30" s="19"/>
      <c r="K30" s="19"/>
      <c r="L30" s="19"/>
      <c r="M30" s="19"/>
      <c r="N30" s="19"/>
      <c r="O30" s="19"/>
      <c r="P30" s="19"/>
      <c r="Q30" s="36"/>
      <c r="R30" s="19"/>
      <c r="S30" s="19"/>
      <c r="T30" s="19"/>
      <c r="U30" s="28">
        <f t="shared" si="0"/>
        <v>0</v>
      </c>
      <c r="V30" s="19"/>
      <c r="W30" s="19" t="e">
        <f t="shared" si="5"/>
        <v>#DIV/0!</v>
      </c>
      <c r="X30" s="19"/>
      <c r="Y30" s="19"/>
      <c r="Z30" s="28">
        <f t="shared" si="1"/>
        <v>0</v>
      </c>
      <c r="AA30" s="19"/>
      <c r="AB30" s="19" t="e">
        <f t="shared" si="6"/>
        <v>#DIV/0!</v>
      </c>
      <c r="AC30" s="19"/>
      <c r="AD30" s="19"/>
      <c r="AE30" s="28">
        <f t="shared" si="2"/>
        <v>0</v>
      </c>
      <c r="AF30" s="19"/>
      <c r="AG30" s="19" t="e">
        <f t="shared" si="7"/>
        <v>#DIV/0!</v>
      </c>
      <c r="AH30" s="19"/>
      <c r="AI30" s="19"/>
      <c r="AJ30" s="28">
        <f t="shared" si="3"/>
        <v>0</v>
      </c>
      <c r="AK30" s="19"/>
      <c r="AL30" s="19" t="e">
        <f t="shared" si="8"/>
        <v>#DIV/0!</v>
      </c>
      <c r="AM30" s="19"/>
      <c r="AN30" s="19"/>
      <c r="AO30" s="19">
        <f t="shared" si="4"/>
        <v>0</v>
      </c>
      <c r="AP30" s="19"/>
      <c r="AQ30" s="19" t="e">
        <f t="shared" si="9"/>
        <v>#DIV/0!</v>
      </c>
      <c r="AR30" s="19"/>
    </row>
    <row r="31" spans="1:44" s="29" customFormat="1">
      <c r="A31" s="20"/>
      <c r="B31" s="19"/>
      <c r="C31" s="19"/>
      <c r="D31" s="19"/>
      <c r="E31" s="19"/>
      <c r="F31" s="19"/>
      <c r="G31" s="19"/>
      <c r="H31" s="19"/>
      <c r="I31" s="19"/>
      <c r="J31" s="19"/>
      <c r="K31" s="19"/>
      <c r="L31" s="19"/>
      <c r="M31" s="19"/>
      <c r="N31" s="19"/>
      <c r="O31" s="19"/>
      <c r="P31" s="19"/>
      <c r="Q31" s="36"/>
      <c r="R31" s="19"/>
      <c r="S31" s="19"/>
      <c r="T31" s="19"/>
      <c r="U31" s="28">
        <f t="shared" si="0"/>
        <v>0</v>
      </c>
      <c r="V31" s="19"/>
      <c r="W31" s="19" t="e">
        <f t="shared" si="5"/>
        <v>#DIV/0!</v>
      </c>
      <c r="X31" s="19"/>
      <c r="Y31" s="19"/>
      <c r="Z31" s="28">
        <f t="shared" si="1"/>
        <v>0</v>
      </c>
      <c r="AA31" s="19"/>
      <c r="AB31" s="19" t="e">
        <f t="shared" si="6"/>
        <v>#DIV/0!</v>
      </c>
      <c r="AC31" s="19"/>
      <c r="AD31" s="19"/>
      <c r="AE31" s="28">
        <f t="shared" si="2"/>
        <v>0</v>
      </c>
      <c r="AF31" s="19"/>
      <c r="AG31" s="19" t="e">
        <f t="shared" si="7"/>
        <v>#DIV/0!</v>
      </c>
      <c r="AH31" s="19"/>
      <c r="AI31" s="19"/>
      <c r="AJ31" s="28">
        <f t="shared" si="3"/>
        <v>0</v>
      </c>
      <c r="AK31" s="19"/>
      <c r="AL31" s="19" t="e">
        <f t="shared" si="8"/>
        <v>#DIV/0!</v>
      </c>
      <c r="AM31" s="19"/>
      <c r="AN31" s="19"/>
      <c r="AO31" s="19">
        <f t="shared" si="4"/>
        <v>0</v>
      </c>
      <c r="AP31" s="19"/>
      <c r="AQ31" s="19" t="e">
        <f t="shared" si="9"/>
        <v>#DIV/0!</v>
      </c>
      <c r="AR31" s="19"/>
    </row>
    <row r="32" spans="1:44" s="29" customFormat="1">
      <c r="A32" s="20"/>
      <c r="B32" s="19"/>
      <c r="C32" s="19"/>
      <c r="D32" s="19"/>
      <c r="E32" s="19"/>
      <c r="F32" s="19"/>
      <c r="G32" s="19"/>
      <c r="H32" s="19"/>
      <c r="I32" s="19"/>
      <c r="J32" s="19"/>
      <c r="K32" s="19"/>
      <c r="L32" s="19"/>
      <c r="M32" s="19"/>
      <c r="N32" s="19"/>
      <c r="O32" s="19"/>
      <c r="P32" s="19"/>
      <c r="Q32" s="36"/>
      <c r="R32" s="19"/>
      <c r="S32" s="19"/>
      <c r="T32" s="19"/>
      <c r="U32" s="28">
        <f t="shared" si="0"/>
        <v>0</v>
      </c>
      <c r="V32" s="19"/>
      <c r="W32" s="19" t="e">
        <f t="shared" si="5"/>
        <v>#DIV/0!</v>
      </c>
      <c r="X32" s="19"/>
      <c r="Y32" s="19"/>
      <c r="Z32" s="28">
        <f t="shared" si="1"/>
        <v>0</v>
      </c>
      <c r="AA32" s="19"/>
      <c r="AB32" s="19" t="e">
        <f t="shared" si="6"/>
        <v>#DIV/0!</v>
      </c>
      <c r="AC32" s="19"/>
      <c r="AD32" s="19"/>
      <c r="AE32" s="28">
        <f t="shared" si="2"/>
        <v>0</v>
      </c>
      <c r="AF32" s="19"/>
      <c r="AG32" s="19" t="e">
        <f t="shared" si="7"/>
        <v>#DIV/0!</v>
      </c>
      <c r="AH32" s="19"/>
      <c r="AI32" s="19"/>
      <c r="AJ32" s="28">
        <f t="shared" si="3"/>
        <v>0</v>
      </c>
      <c r="AK32" s="19"/>
      <c r="AL32" s="19" t="e">
        <f t="shared" si="8"/>
        <v>#DIV/0!</v>
      </c>
      <c r="AM32" s="19"/>
      <c r="AN32" s="19"/>
      <c r="AO32" s="19">
        <f t="shared" si="4"/>
        <v>0</v>
      </c>
      <c r="AP32" s="19"/>
      <c r="AQ32" s="19" t="e">
        <f t="shared" si="9"/>
        <v>#DIV/0!</v>
      </c>
      <c r="AR32" s="19"/>
    </row>
    <row r="33" spans="1:44" s="29" customFormat="1">
      <c r="A33" s="20"/>
      <c r="B33" s="19"/>
      <c r="C33" s="19"/>
      <c r="D33" s="19"/>
      <c r="E33" s="19"/>
      <c r="F33" s="19"/>
      <c r="G33" s="19"/>
      <c r="H33" s="19"/>
      <c r="I33" s="19"/>
      <c r="J33" s="19"/>
      <c r="K33" s="19"/>
      <c r="L33" s="19"/>
      <c r="M33" s="19"/>
      <c r="N33" s="19"/>
      <c r="O33" s="19"/>
      <c r="P33" s="19"/>
      <c r="Q33" s="36"/>
      <c r="R33" s="19"/>
      <c r="S33" s="19"/>
      <c r="T33" s="19"/>
      <c r="U33" s="28">
        <f t="shared" si="0"/>
        <v>0</v>
      </c>
      <c r="V33" s="19"/>
      <c r="W33" s="19" t="e">
        <f t="shared" si="5"/>
        <v>#DIV/0!</v>
      </c>
      <c r="X33" s="19"/>
      <c r="Y33" s="19"/>
      <c r="Z33" s="28">
        <f t="shared" si="1"/>
        <v>0</v>
      </c>
      <c r="AA33" s="19"/>
      <c r="AB33" s="19" t="e">
        <f t="shared" si="6"/>
        <v>#DIV/0!</v>
      </c>
      <c r="AC33" s="19"/>
      <c r="AD33" s="19"/>
      <c r="AE33" s="28">
        <f t="shared" si="2"/>
        <v>0</v>
      </c>
      <c r="AF33" s="19"/>
      <c r="AG33" s="19" t="e">
        <f t="shared" si="7"/>
        <v>#DIV/0!</v>
      </c>
      <c r="AH33" s="19"/>
      <c r="AI33" s="19"/>
      <c r="AJ33" s="28">
        <f t="shared" si="3"/>
        <v>0</v>
      </c>
      <c r="AK33" s="19"/>
      <c r="AL33" s="19" t="e">
        <f t="shared" si="8"/>
        <v>#DIV/0!</v>
      </c>
      <c r="AM33" s="19"/>
      <c r="AN33" s="19"/>
      <c r="AO33" s="19">
        <f t="shared" si="4"/>
        <v>0</v>
      </c>
      <c r="AP33" s="19"/>
      <c r="AQ33" s="19" t="e">
        <f t="shared" si="9"/>
        <v>#DIV/0!</v>
      </c>
      <c r="AR33" s="19"/>
    </row>
    <row r="34" spans="1:44" s="29" customFormat="1">
      <c r="A34" s="20"/>
      <c r="B34" s="19"/>
      <c r="C34" s="19"/>
      <c r="D34" s="19"/>
      <c r="E34" s="19"/>
      <c r="F34" s="19"/>
      <c r="G34" s="19"/>
      <c r="H34" s="19"/>
      <c r="I34" s="19"/>
      <c r="J34" s="19"/>
      <c r="K34" s="19"/>
      <c r="L34" s="19"/>
      <c r="M34" s="19"/>
      <c r="N34" s="19"/>
      <c r="O34" s="19"/>
      <c r="P34" s="19"/>
      <c r="Q34" s="36"/>
      <c r="R34" s="19"/>
      <c r="S34" s="19"/>
      <c r="T34" s="19"/>
      <c r="U34" s="28">
        <f t="shared" si="0"/>
        <v>0</v>
      </c>
      <c r="V34" s="19"/>
      <c r="W34" s="19" t="e">
        <f t="shared" si="5"/>
        <v>#DIV/0!</v>
      </c>
      <c r="X34" s="19"/>
      <c r="Y34" s="19"/>
      <c r="Z34" s="28">
        <f t="shared" si="1"/>
        <v>0</v>
      </c>
      <c r="AA34" s="19"/>
      <c r="AB34" s="19" t="e">
        <f t="shared" si="6"/>
        <v>#DIV/0!</v>
      </c>
      <c r="AC34" s="19"/>
      <c r="AD34" s="19"/>
      <c r="AE34" s="28">
        <f t="shared" si="2"/>
        <v>0</v>
      </c>
      <c r="AF34" s="19"/>
      <c r="AG34" s="19" t="e">
        <f t="shared" si="7"/>
        <v>#DIV/0!</v>
      </c>
      <c r="AH34" s="19"/>
      <c r="AI34" s="19"/>
      <c r="AJ34" s="28">
        <f t="shared" si="3"/>
        <v>0</v>
      </c>
      <c r="AK34" s="19"/>
      <c r="AL34" s="19" t="e">
        <f t="shared" si="8"/>
        <v>#DIV/0!</v>
      </c>
      <c r="AM34" s="19"/>
      <c r="AN34" s="19"/>
      <c r="AO34" s="19">
        <f t="shared" si="4"/>
        <v>0</v>
      </c>
      <c r="AP34" s="19"/>
      <c r="AQ34" s="19" t="e">
        <f t="shared" si="9"/>
        <v>#DIV/0!</v>
      </c>
      <c r="AR34" s="19"/>
    </row>
    <row r="35" spans="1:44" s="5" customFormat="1" ht="15.75">
      <c r="A35" s="9"/>
      <c r="B35" s="9"/>
      <c r="C35" s="9"/>
      <c r="D35" s="9"/>
      <c r="E35" s="9"/>
      <c r="F35" s="9"/>
      <c r="G35" s="9"/>
      <c r="H35" s="9"/>
      <c r="I35" s="9"/>
      <c r="J35" s="9"/>
      <c r="K35" s="9"/>
      <c r="L35" s="9"/>
      <c r="M35" s="13"/>
      <c r="N35" s="13"/>
      <c r="O35" s="13"/>
      <c r="P35" s="13"/>
      <c r="Q35" s="13"/>
      <c r="R35" s="9"/>
      <c r="S35" s="9"/>
      <c r="T35" s="9"/>
      <c r="U35" s="13"/>
      <c r="V35" s="13"/>
      <c r="W35" s="13" t="e">
        <f>AVERAGE(W13:W34)*80%</f>
        <v>#DIV/0!</v>
      </c>
      <c r="X35" s="13"/>
      <c r="Y35" s="13"/>
      <c r="Z35" s="13"/>
      <c r="AA35" s="13"/>
      <c r="AB35" s="13" t="e">
        <f>AVERAGE(AB13:AB34)*80%</f>
        <v>#DIV/0!</v>
      </c>
      <c r="AC35" s="13"/>
      <c r="AD35" s="13"/>
      <c r="AE35" s="13"/>
      <c r="AF35" s="13"/>
      <c r="AG35" s="13" t="e">
        <f>AVERAGE(AG13:AG34)*80%</f>
        <v>#DIV/0!</v>
      </c>
      <c r="AH35" s="13"/>
      <c r="AI35" s="13"/>
      <c r="AJ35" s="13"/>
      <c r="AK35" s="13"/>
      <c r="AL35" s="13" t="e">
        <f>AVERAGE(AL13:AL34)*80%</f>
        <v>#DIV/0!</v>
      </c>
      <c r="AM35" s="9"/>
      <c r="AN35" s="9"/>
      <c r="AO35" s="14"/>
      <c r="AP35" s="14"/>
      <c r="AQ35" s="13" t="e">
        <f>AVERAGE(AQ13:AQ34)*80%</f>
        <v>#DIV/0!</v>
      </c>
      <c r="AR35" s="9"/>
    </row>
    <row r="36" spans="1:44" s="29" customFormat="1">
      <c r="A36" s="37"/>
      <c r="B36" s="24"/>
      <c r="C36" s="24"/>
      <c r="D36" s="24"/>
      <c r="E36" s="24"/>
      <c r="F36" s="24"/>
      <c r="G36" s="24"/>
      <c r="H36" s="24"/>
      <c r="I36" s="24"/>
      <c r="J36" s="24"/>
      <c r="K36" s="25"/>
      <c r="L36" s="26"/>
      <c r="M36" s="27"/>
      <c r="N36" s="27"/>
      <c r="O36" s="27"/>
      <c r="P36" s="27"/>
      <c r="Q36" s="27"/>
      <c r="R36" s="24"/>
      <c r="S36" s="19"/>
      <c r="T36" s="19"/>
      <c r="U36" s="28">
        <f>M36</f>
        <v>0</v>
      </c>
      <c r="V36" s="24"/>
      <c r="W36" s="19" t="e">
        <f t="shared" si="5"/>
        <v>#DIV/0!</v>
      </c>
      <c r="X36" s="24"/>
      <c r="Y36" s="24"/>
      <c r="Z36" s="28">
        <f>N36</f>
        <v>0</v>
      </c>
      <c r="AA36" s="24"/>
      <c r="AB36" s="19" t="e">
        <f t="shared" si="6"/>
        <v>#DIV/0!</v>
      </c>
      <c r="AC36" s="24"/>
      <c r="AD36" s="24"/>
      <c r="AE36" s="28">
        <f>O36</f>
        <v>0</v>
      </c>
      <c r="AF36" s="24"/>
      <c r="AG36" s="19" t="e">
        <f t="shared" si="7"/>
        <v>#DIV/0!</v>
      </c>
      <c r="AH36" s="24"/>
      <c r="AI36" s="24"/>
      <c r="AJ36" s="28">
        <f>P36</f>
        <v>0</v>
      </c>
      <c r="AK36" s="24"/>
      <c r="AL36" s="19" t="e">
        <f t="shared" si="8"/>
        <v>#DIV/0!</v>
      </c>
      <c r="AM36" s="24"/>
      <c r="AN36" s="24"/>
      <c r="AO36" s="19">
        <f>Q36</f>
        <v>0</v>
      </c>
      <c r="AP36" s="24"/>
      <c r="AQ36" s="19" t="e">
        <f t="shared" si="9"/>
        <v>#DIV/0!</v>
      </c>
      <c r="AR36" s="24"/>
    </row>
    <row r="37" spans="1:44" s="29" customFormat="1">
      <c r="A37" s="37"/>
      <c r="B37" s="24"/>
      <c r="C37" s="24"/>
      <c r="D37" s="24"/>
      <c r="E37" s="24"/>
      <c r="F37" s="24"/>
      <c r="G37" s="24"/>
      <c r="H37" s="24"/>
      <c r="I37" s="24"/>
      <c r="J37" s="24"/>
      <c r="K37" s="25"/>
      <c r="L37" s="25"/>
      <c r="M37" s="30"/>
      <c r="N37" s="30"/>
      <c r="O37" s="30"/>
      <c r="P37" s="30"/>
      <c r="Q37" s="30"/>
      <c r="R37" s="24"/>
      <c r="S37" s="19"/>
      <c r="T37" s="19"/>
      <c r="U37" s="28">
        <f>M37</f>
        <v>0</v>
      </c>
      <c r="V37" s="24"/>
      <c r="W37" s="19" t="e">
        <f t="shared" si="5"/>
        <v>#DIV/0!</v>
      </c>
      <c r="X37" s="24"/>
      <c r="Y37" s="24"/>
      <c r="Z37" s="28">
        <f>N37</f>
        <v>0</v>
      </c>
      <c r="AA37" s="24"/>
      <c r="AB37" s="19" t="e">
        <f t="shared" si="6"/>
        <v>#DIV/0!</v>
      </c>
      <c r="AC37" s="24"/>
      <c r="AD37" s="24"/>
      <c r="AE37" s="28">
        <f>O37</f>
        <v>0</v>
      </c>
      <c r="AF37" s="24"/>
      <c r="AG37" s="19" t="e">
        <f t="shared" si="7"/>
        <v>#DIV/0!</v>
      </c>
      <c r="AH37" s="24"/>
      <c r="AI37" s="24"/>
      <c r="AJ37" s="28">
        <f>P37</f>
        <v>0</v>
      </c>
      <c r="AK37" s="24"/>
      <c r="AL37" s="19" t="e">
        <f t="shared" si="8"/>
        <v>#DIV/0!</v>
      </c>
      <c r="AM37" s="24"/>
      <c r="AN37" s="24"/>
      <c r="AO37" s="19">
        <f>Q37</f>
        <v>0</v>
      </c>
      <c r="AP37" s="24"/>
      <c r="AQ37" s="19" t="e">
        <f t="shared" si="9"/>
        <v>#DIV/0!</v>
      </c>
      <c r="AR37" s="24"/>
    </row>
    <row r="38" spans="1:44" s="29" customFormat="1">
      <c r="A38" s="37"/>
      <c r="B38" s="24"/>
      <c r="C38" s="24"/>
      <c r="D38" s="24"/>
      <c r="E38" s="24"/>
      <c r="F38" s="24"/>
      <c r="G38" s="24"/>
      <c r="H38" s="24"/>
      <c r="I38" s="24"/>
      <c r="J38" s="24"/>
      <c r="K38" s="25"/>
      <c r="L38" s="25"/>
      <c r="M38" s="30"/>
      <c r="N38" s="30"/>
      <c r="O38" s="30"/>
      <c r="P38" s="30"/>
      <c r="Q38" s="30"/>
      <c r="R38" s="24"/>
      <c r="S38" s="19"/>
      <c r="T38" s="19"/>
      <c r="U38" s="28">
        <f>M38</f>
        <v>0</v>
      </c>
      <c r="V38" s="24"/>
      <c r="W38" s="19" t="e">
        <f t="shared" si="5"/>
        <v>#DIV/0!</v>
      </c>
      <c r="X38" s="24"/>
      <c r="Y38" s="24"/>
      <c r="Z38" s="28">
        <f>N38</f>
        <v>0</v>
      </c>
      <c r="AA38" s="24"/>
      <c r="AB38" s="19" t="e">
        <f t="shared" si="6"/>
        <v>#DIV/0!</v>
      </c>
      <c r="AC38" s="24"/>
      <c r="AD38" s="24"/>
      <c r="AE38" s="28">
        <f>O38</f>
        <v>0</v>
      </c>
      <c r="AF38" s="24"/>
      <c r="AG38" s="19" t="e">
        <f t="shared" si="7"/>
        <v>#DIV/0!</v>
      </c>
      <c r="AH38" s="24"/>
      <c r="AI38" s="24"/>
      <c r="AJ38" s="28">
        <f>P38</f>
        <v>0</v>
      </c>
      <c r="AK38" s="24"/>
      <c r="AL38" s="19" t="e">
        <f t="shared" si="8"/>
        <v>#DIV/0!</v>
      </c>
      <c r="AM38" s="24"/>
      <c r="AN38" s="24"/>
      <c r="AO38" s="19">
        <f>Q38</f>
        <v>0</v>
      </c>
      <c r="AP38" s="24"/>
      <c r="AQ38" s="19" t="e">
        <f t="shared" si="9"/>
        <v>#DIV/0!</v>
      </c>
      <c r="AR38" s="24"/>
    </row>
    <row r="39" spans="1:44" s="29" customFormat="1">
      <c r="A39" s="37"/>
      <c r="B39" s="24"/>
      <c r="C39" s="24"/>
      <c r="D39" s="24"/>
      <c r="E39" s="24"/>
      <c r="F39" s="24"/>
      <c r="G39" s="24"/>
      <c r="H39" s="24"/>
      <c r="I39" s="24"/>
      <c r="J39" s="24"/>
      <c r="K39" s="25"/>
      <c r="L39" s="25"/>
      <c r="M39" s="30"/>
      <c r="N39" s="30"/>
      <c r="O39" s="30"/>
      <c r="P39" s="30"/>
      <c r="Q39" s="30"/>
      <c r="R39" s="24"/>
      <c r="S39" s="19"/>
      <c r="T39" s="19"/>
      <c r="U39" s="28">
        <f>M39</f>
        <v>0</v>
      </c>
      <c r="V39" s="24"/>
      <c r="W39" s="19" t="e">
        <f t="shared" si="5"/>
        <v>#DIV/0!</v>
      </c>
      <c r="X39" s="24"/>
      <c r="Y39" s="24"/>
      <c r="Z39" s="28">
        <f>N39</f>
        <v>0</v>
      </c>
      <c r="AA39" s="24"/>
      <c r="AB39" s="19" t="e">
        <f t="shared" si="6"/>
        <v>#DIV/0!</v>
      </c>
      <c r="AC39" s="24"/>
      <c r="AD39" s="24"/>
      <c r="AE39" s="28">
        <f>O39</f>
        <v>0</v>
      </c>
      <c r="AF39" s="24"/>
      <c r="AG39" s="19" t="e">
        <f t="shared" si="7"/>
        <v>#DIV/0!</v>
      </c>
      <c r="AH39" s="24"/>
      <c r="AI39" s="24"/>
      <c r="AJ39" s="28">
        <f>P39</f>
        <v>0</v>
      </c>
      <c r="AK39" s="24"/>
      <c r="AL39" s="19" t="e">
        <f t="shared" si="8"/>
        <v>#DIV/0!</v>
      </c>
      <c r="AM39" s="24"/>
      <c r="AN39" s="24"/>
      <c r="AO39" s="19">
        <f>Q39</f>
        <v>0</v>
      </c>
      <c r="AP39" s="24"/>
      <c r="AQ39" s="19" t="e">
        <f t="shared" si="9"/>
        <v>#DIV/0!</v>
      </c>
      <c r="AR39" s="24"/>
    </row>
    <row r="40" spans="1:44" s="29" customFormat="1">
      <c r="A40" s="37"/>
      <c r="B40" s="24"/>
      <c r="C40" s="24"/>
      <c r="D40" s="24"/>
      <c r="E40" s="24"/>
      <c r="F40" s="24"/>
      <c r="G40" s="24"/>
      <c r="H40" s="24"/>
      <c r="I40" s="24"/>
      <c r="J40" s="24"/>
      <c r="K40" s="25"/>
      <c r="L40" s="25"/>
      <c r="M40" s="31"/>
      <c r="N40" s="31"/>
      <c r="O40" s="31"/>
      <c r="P40" s="31"/>
      <c r="Q40" s="31"/>
      <c r="R40" s="24"/>
      <c r="S40" s="19"/>
      <c r="T40" s="19"/>
      <c r="U40" s="28">
        <f>M40</f>
        <v>0</v>
      </c>
      <c r="V40" s="24"/>
      <c r="W40" s="19" t="e">
        <f t="shared" si="5"/>
        <v>#DIV/0!</v>
      </c>
      <c r="X40" s="24"/>
      <c r="Y40" s="24"/>
      <c r="Z40" s="28">
        <f>N40</f>
        <v>0</v>
      </c>
      <c r="AA40" s="24"/>
      <c r="AB40" s="19" t="e">
        <f t="shared" si="6"/>
        <v>#DIV/0!</v>
      </c>
      <c r="AC40" s="24"/>
      <c r="AD40" s="24"/>
      <c r="AE40" s="28">
        <f>O40</f>
        <v>0</v>
      </c>
      <c r="AF40" s="24"/>
      <c r="AG40" s="19" t="e">
        <f t="shared" si="7"/>
        <v>#DIV/0!</v>
      </c>
      <c r="AH40" s="24"/>
      <c r="AI40" s="24"/>
      <c r="AJ40" s="28">
        <f>P40</f>
        <v>0</v>
      </c>
      <c r="AK40" s="24"/>
      <c r="AL40" s="19" t="e">
        <f t="shared" si="8"/>
        <v>#DIV/0!</v>
      </c>
      <c r="AM40" s="24"/>
      <c r="AN40" s="24"/>
      <c r="AO40" s="19">
        <f>Q40</f>
        <v>0</v>
      </c>
      <c r="AP40" s="24"/>
      <c r="AQ40" s="19" t="e">
        <f t="shared" si="9"/>
        <v>#DIV/0!</v>
      </c>
      <c r="AR40" s="24"/>
    </row>
    <row r="41" spans="1:44" s="5" customFormat="1" ht="15.75">
      <c r="A41" s="9"/>
      <c r="B41" s="9"/>
      <c r="C41" s="9"/>
      <c r="D41" s="9"/>
      <c r="E41" s="9"/>
      <c r="F41" s="9"/>
      <c r="G41" s="9"/>
      <c r="H41" s="10"/>
      <c r="I41" s="10"/>
      <c r="J41" s="10"/>
      <c r="K41" s="10"/>
      <c r="L41" s="10"/>
      <c r="M41" s="11"/>
      <c r="N41" s="11"/>
      <c r="O41" s="11"/>
      <c r="P41" s="11"/>
      <c r="Q41" s="11"/>
      <c r="R41" s="10"/>
      <c r="S41" s="10"/>
      <c r="T41" s="10"/>
      <c r="U41" s="11"/>
      <c r="V41" s="11"/>
      <c r="W41" s="12" t="e">
        <f>AVERAGE(W36:W40)*20%</f>
        <v>#DIV/0!</v>
      </c>
      <c r="X41" s="9"/>
      <c r="Y41" s="9"/>
      <c r="Z41" s="11"/>
      <c r="AA41" s="11"/>
      <c r="AB41" s="12" t="e">
        <f>AVERAGE(AB36:AB40)*20%</f>
        <v>#DIV/0!</v>
      </c>
      <c r="AC41" s="9"/>
      <c r="AD41" s="9"/>
      <c r="AE41" s="11"/>
      <c r="AF41" s="11"/>
      <c r="AG41" s="12" t="e">
        <f>AVERAGE(AG36:AG40)*20%</f>
        <v>#DIV/0!</v>
      </c>
      <c r="AH41" s="9"/>
      <c r="AI41" s="9"/>
      <c r="AJ41" s="11"/>
      <c r="AK41" s="11"/>
      <c r="AL41" s="12" t="e">
        <f>AVERAGE(AL36:AL40)*20%</f>
        <v>#DIV/0!</v>
      </c>
      <c r="AM41" s="9"/>
      <c r="AN41" s="9"/>
      <c r="AO41" s="15"/>
      <c r="AP41" s="15"/>
      <c r="AQ41" s="12" t="e">
        <f>AVERAGE(AQ36:AQ40)*20%</f>
        <v>#DIV/0!</v>
      </c>
      <c r="AR41" s="9"/>
    </row>
    <row r="42" spans="1:44" s="8" customFormat="1" ht="18.75">
      <c r="A42" s="6"/>
      <c r="B42" s="6"/>
      <c r="C42" s="6"/>
      <c r="D42" s="6"/>
      <c r="E42" s="6"/>
      <c r="F42" s="6"/>
      <c r="G42" s="6"/>
      <c r="H42" s="6"/>
      <c r="I42" s="6"/>
      <c r="J42" s="6"/>
      <c r="K42" s="6"/>
      <c r="L42" s="6"/>
      <c r="M42" s="7"/>
      <c r="N42" s="7"/>
      <c r="O42" s="7"/>
      <c r="P42" s="7"/>
      <c r="Q42" s="7"/>
      <c r="R42" s="6"/>
      <c r="S42" s="6"/>
      <c r="T42" s="6"/>
      <c r="U42" s="7"/>
      <c r="V42" s="7"/>
      <c r="W42" s="17" t="e">
        <f>W35+W41</f>
        <v>#DIV/0!</v>
      </c>
      <c r="X42" s="6"/>
      <c r="Y42" s="6"/>
      <c r="Z42" s="7"/>
      <c r="AA42" s="7"/>
      <c r="AB42" s="17" t="e">
        <f>AB35+AB41</f>
        <v>#DIV/0!</v>
      </c>
      <c r="AC42" s="6"/>
      <c r="AD42" s="6"/>
      <c r="AE42" s="7"/>
      <c r="AF42" s="7"/>
      <c r="AG42" s="17" t="e">
        <f>AG35+AG41</f>
        <v>#DIV/0!</v>
      </c>
      <c r="AH42" s="6"/>
      <c r="AI42" s="6"/>
      <c r="AJ42" s="7"/>
      <c r="AK42" s="7"/>
      <c r="AL42" s="17" t="e">
        <f>AL35+AL41</f>
        <v>#DIV/0!</v>
      </c>
      <c r="AM42" s="6"/>
      <c r="AN42" s="6"/>
      <c r="AO42" s="16"/>
      <c r="AP42" s="16"/>
      <c r="AQ42" s="17"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9"/>
  <sheetViews>
    <sheetView tabSelected="1" topLeftCell="D8" zoomScale="90" zoomScaleNormal="90" workbookViewId="0">
      <selection activeCell="G12" sqref="G12"/>
    </sheetView>
  </sheetViews>
  <sheetFormatPr defaultColWidth="10.85546875" defaultRowHeight="15"/>
  <cols>
    <col min="1" max="1" width="4.140625" style="66" customWidth="1"/>
    <col min="2" max="2" width="25.5703125" style="66" customWidth="1"/>
    <col min="3" max="3" width="12.7109375" style="87" customWidth="1"/>
    <col min="4" max="4" width="44.28515625" style="66" bestFit="1" customWidth="1"/>
    <col min="5" max="5" width="10.85546875" style="66" customWidth="1"/>
    <col min="6" max="6" width="24.42578125" style="66" customWidth="1"/>
    <col min="7" max="7" width="23.5703125" style="66" customWidth="1"/>
    <col min="8" max="8" width="10" style="87" customWidth="1"/>
    <col min="9" max="9" width="18.42578125" style="66" customWidth="1"/>
    <col min="10" max="10" width="28.140625" style="66" customWidth="1"/>
    <col min="11" max="11" width="8.42578125" style="66" bestFit="1" customWidth="1"/>
    <col min="12" max="12" width="6.5703125" style="66" customWidth="1"/>
    <col min="13" max="13" width="6" style="66" customWidth="1"/>
    <col min="14" max="14" width="6.85546875" style="66" customWidth="1"/>
    <col min="15" max="15" width="22.5703125" style="66" customWidth="1"/>
    <col min="16" max="16" width="17.85546875" style="66" customWidth="1"/>
    <col min="17" max="17" width="24.42578125" style="66" customWidth="1"/>
    <col min="18" max="18" width="21.28515625" style="66" customWidth="1"/>
    <col min="19" max="19" width="32.5703125" style="66" customWidth="1"/>
    <col min="20" max="20" width="21.7109375" style="66" customWidth="1"/>
    <col min="21" max="21" width="25.42578125" style="66" customWidth="1"/>
    <col min="22" max="24" width="16.5703125" style="66" customWidth="1"/>
    <col min="25" max="25" width="40.28515625" style="66" customWidth="1"/>
    <col min="26" max="29" width="16.5703125" style="66" customWidth="1"/>
    <col min="30" max="30" width="33.42578125" style="66" customWidth="1"/>
    <col min="31" max="34" width="16.5703125" style="66" customWidth="1"/>
    <col min="35" max="35" width="43.7109375" style="66" customWidth="1"/>
    <col min="36" max="36" width="16.5703125" style="66" customWidth="1"/>
    <col min="37" max="38" width="22" style="66" customWidth="1"/>
    <col min="39" max="39" width="16.5703125" style="66" customWidth="1"/>
    <col min="40" max="40" width="34.85546875" style="66" customWidth="1"/>
    <col min="41" max="43" width="16.5703125" style="66" customWidth="1"/>
    <col min="44" max="44" width="21.5703125" style="66" customWidth="1"/>
    <col min="45" max="45" width="39.42578125" style="66" customWidth="1"/>
    <col min="46" max="16384" width="10.85546875" style="66"/>
  </cols>
  <sheetData>
    <row r="1" spans="1:45" s="40" customFormat="1" ht="70.5" customHeight="1">
      <c r="A1" s="172" t="s">
        <v>40</v>
      </c>
      <c r="B1" s="173"/>
      <c r="C1" s="173"/>
      <c r="D1" s="173"/>
      <c r="E1" s="173"/>
      <c r="F1" s="173"/>
      <c r="G1" s="173"/>
      <c r="H1" s="173"/>
      <c r="I1" s="173"/>
      <c r="J1" s="173"/>
      <c r="K1" s="182" t="s">
        <v>41</v>
      </c>
      <c r="L1" s="183"/>
      <c r="M1" s="183"/>
      <c r="N1" s="183"/>
      <c r="O1" s="184"/>
    </row>
    <row r="2" spans="1:45" s="40" customFormat="1" ht="23.45" customHeight="1">
      <c r="A2" s="175" t="s">
        <v>42</v>
      </c>
      <c r="B2" s="176"/>
      <c r="C2" s="176"/>
      <c r="D2" s="176"/>
      <c r="E2" s="176"/>
      <c r="F2" s="176"/>
      <c r="G2" s="176"/>
      <c r="H2" s="176"/>
      <c r="I2" s="176"/>
      <c r="J2" s="176"/>
      <c r="K2" s="39"/>
      <c r="L2" s="39"/>
      <c r="M2" s="39"/>
      <c r="N2" s="39"/>
      <c r="O2" s="39"/>
    </row>
    <row r="3" spans="1:45" s="40" customFormat="1">
      <c r="C3" s="84"/>
      <c r="H3" s="84"/>
    </row>
    <row r="4" spans="1:45" s="40" customFormat="1" ht="29.1" customHeight="1">
      <c r="A4" s="187" t="s">
        <v>3</v>
      </c>
      <c r="B4" s="187"/>
      <c r="C4" s="187"/>
      <c r="D4" s="188" t="s">
        <v>43</v>
      </c>
      <c r="E4" s="177" t="s">
        <v>44</v>
      </c>
      <c r="F4" s="177"/>
      <c r="G4" s="177"/>
      <c r="H4" s="177"/>
      <c r="I4" s="177"/>
      <c r="J4" s="178"/>
    </row>
    <row r="5" spans="1:45" s="40" customFormat="1" ht="15" customHeight="1">
      <c r="A5" s="187"/>
      <c r="B5" s="187"/>
      <c r="C5" s="187"/>
      <c r="D5" s="188"/>
      <c r="E5" s="103" t="s">
        <v>45</v>
      </c>
      <c r="F5" s="2" t="s">
        <v>4</v>
      </c>
      <c r="G5" s="179" t="s">
        <v>5</v>
      </c>
      <c r="H5" s="177"/>
      <c r="I5" s="177"/>
      <c r="J5" s="178"/>
    </row>
    <row r="6" spans="1:45" s="40" customFormat="1" ht="16.5">
      <c r="A6" s="187"/>
      <c r="B6" s="187"/>
      <c r="C6" s="187"/>
      <c r="D6" s="188"/>
      <c r="E6" s="104">
        <v>1</v>
      </c>
      <c r="F6" s="41" t="s">
        <v>46</v>
      </c>
      <c r="G6" s="180" t="s">
        <v>47</v>
      </c>
      <c r="H6" s="180"/>
      <c r="I6" s="180"/>
      <c r="J6" s="180"/>
    </row>
    <row r="7" spans="1:45" s="40" customFormat="1" ht="40.5" customHeight="1">
      <c r="A7" s="187"/>
      <c r="B7" s="187"/>
      <c r="C7" s="187"/>
      <c r="D7" s="188"/>
      <c r="E7" s="104">
        <v>2</v>
      </c>
      <c r="F7" s="41" t="s">
        <v>48</v>
      </c>
      <c r="G7" s="180" t="s">
        <v>49</v>
      </c>
      <c r="H7" s="180"/>
      <c r="I7" s="180"/>
      <c r="J7" s="180"/>
    </row>
    <row r="8" spans="1:45" s="40" customFormat="1" ht="49.5" customHeight="1">
      <c r="A8" s="187"/>
      <c r="B8" s="187"/>
      <c r="C8" s="187"/>
      <c r="D8" s="188"/>
      <c r="E8" s="104">
        <v>3</v>
      </c>
      <c r="F8" s="41" t="s">
        <v>50</v>
      </c>
      <c r="G8" s="180" t="s">
        <v>51</v>
      </c>
      <c r="H8" s="180"/>
      <c r="I8" s="180"/>
      <c r="J8" s="180"/>
    </row>
    <row r="9" spans="1:45" s="40" customFormat="1" ht="49.5" customHeight="1">
      <c r="A9" s="187"/>
      <c r="B9" s="187"/>
      <c r="C9" s="187"/>
      <c r="D9" s="188"/>
      <c r="E9" s="116">
        <v>4</v>
      </c>
      <c r="F9" s="117" t="s">
        <v>52</v>
      </c>
      <c r="G9" s="185" t="s">
        <v>53</v>
      </c>
      <c r="H9" s="185"/>
      <c r="I9" s="185"/>
      <c r="J9" s="185"/>
    </row>
    <row r="10" spans="1:45" s="40" customFormat="1" ht="49.5" customHeight="1">
      <c r="A10" s="187"/>
      <c r="B10" s="187"/>
      <c r="C10" s="187"/>
      <c r="D10" s="188"/>
      <c r="E10" s="121">
        <v>5</v>
      </c>
      <c r="F10" s="122" t="s">
        <v>54</v>
      </c>
      <c r="G10" s="181" t="s">
        <v>55</v>
      </c>
      <c r="H10" s="181"/>
      <c r="I10" s="181"/>
      <c r="J10" s="181"/>
    </row>
    <row r="11" spans="1:45" s="40" customFormat="1" ht="49.5" customHeight="1">
      <c r="A11" s="187"/>
      <c r="B11" s="187"/>
      <c r="C11" s="187"/>
      <c r="D11" s="188"/>
      <c r="E11" s="123">
        <v>6</v>
      </c>
      <c r="F11" s="124" t="s">
        <v>56</v>
      </c>
      <c r="G11" s="186" t="s">
        <v>57</v>
      </c>
      <c r="H11" s="186"/>
      <c r="I11" s="186"/>
      <c r="J11" s="186"/>
    </row>
    <row r="12" spans="1:45" s="40" customFormat="1">
      <c r="C12" s="84"/>
      <c r="H12" s="84"/>
    </row>
    <row r="13" spans="1:45" ht="14.45" customHeight="1">
      <c r="A13" s="161" t="s">
        <v>7</v>
      </c>
      <c r="B13" s="161"/>
      <c r="C13" s="161" t="s">
        <v>58</v>
      </c>
      <c r="D13" s="161"/>
      <c r="E13" s="161"/>
      <c r="F13" s="162" t="s">
        <v>9</v>
      </c>
      <c r="G13" s="162"/>
      <c r="H13" s="162"/>
      <c r="I13" s="162"/>
      <c r="J13" s="162"/>
      <c r="K13" s="162"/>
      <c r="L13" s="162"/>
      <c r="M13" s="162"/>
      <c r="N13" s="162"/>
      <c r="O13" s="162"/>
      <c r="P13" s="162"/>
      <c r="Q13" s="163" t="s">
        <v>10</v>
      </c>
      <c r="R13" s="163" t="s">
        <v>11</v>
      </c>
      <c r="S13" s="161" t="s">
        <v>59</v>
      </c>
      <c r="T13" s="161"/>
      <c r="U13" s="161"/>
      <c r="V13" s="131" t="s">
        <v>12</v>
      </c>
      <c r="W13" s="132"/>
      <c r="X13" s="132"/>
      <c r="Y13" s="132"/>
      <c r="Z13" s="133"/>
      <c r="AA13" s="137" t="s">
        <v>13</v>
      </c>
      <c r="AB13" s="138"/>
      <c r="AC13" s="138"/>
      <c r="AD13" s="138"/>
      <c r="AE13" s="139"/>
      <c r="AF13" s="143" t="s">
        <v>14</v>
      </c>
      <c r="AG13" s="144"/>
      <c r="AH13" s="144"/>
      <c r="AI13" s="144"/>
      <c r="AJ13" s="145"/>
      <c r="AK13" s="149" t="s">
        <v>15</v>
      </c>
      <c r="AL13" s="150"/>
      <c r="AM13" s="150"/>
      <c r="AN13" s="150"/>
      <c r="AO13" s="151"/>
      <c r="AP13" s="155" t="s">
        <v>16</v>
      </c>
      <c r="AQ13" s="156"/>
      <c r="AR13" s="156"/>
      <c r="AS13" s="157"/>
    </row>
    <row r="14" spans="1:45" ht="14.45" customHeight="1">
      <c r="A14" s="161"/>
      <c r="B14" s="161"/>
      <c r="C14" s="161"/>
      <c r="D14" s="161"/>
      <c r="E14" s="161"/>
      <c r="F14" s="162"/>
      <c r="G14" s="162"/>
      <c r="H14" s="162"/>
      <c r="I14" s="162"/>
      <c r="J14" s="162"/>
      <c r="K14" s="162"/>
      <c r="L14" s="162"/>
      <c r="M14" s="162"/>
      <c r="N14" s="162"/>
      <c r="O14" s="162"/>
      <c r="P14" s="162"/>
      <c r="Q14" s="164"/>
      <c r="R14" s="164"/>
      <c r="S14" s="161"/>
      <c r="T14" s="161"/>
      <c r="U14" s="161"/>
      <c r="V14" s="134"/>
      <c r="W14" s="135"/>
      <c r="X14" s="135"/>
      <c r="Y14" s="135"/>
      <c r="Z14" s="136"/>
      <c r="AA14" s="140"/>
      <c r="AB14" s="141"/>
      <c r="AC14" s="141"/>
      <c r="AD14" s="141"/>
      <c r="AE14" s="142"/>
      <c r="AF14" s="146"/>
      <c r="AG14" s="147"/>
      <c r="AH14" s="147"/>
      <c r="AI14" s="147"/>
      <c r="AJ14" s="148"/>
      <c r="AK14" s="152"/>
      <c r="AL14" s="153"/>
      <c r="AM14" s="153"/>
      <c r="AN14" s="153"/>
      <c r="AO14" s="154"/>
      <c r="AP14" s="158"/>
      <c r="AQ14" s="159"/>
      <c r="AR14" s="159"/>
      <c r="AS14" s="160"/>
    </row>
    <row r="15" spans="1:45" ht="50.25">
      <c r="A15" s="2" t="s">
        <v>17</v>
      </c>
      <c r="B15" s="2" t="s">
        <v>18</v>
      </c>
      <c r="C15" s="2" t="s">
        <v>60</v>
      </c>
      <c r="D15" s="2" t="s">
        <v>61</v>
      </c>
      <c r="E15" s="2" t="s">
        <v>62</v>
      </c>
      <c r="F15" s="18" t="s">
        <v>24</v>
      </c>
      <c r="G15" s="18" t="s">
        <v>25</v>
      </c>
      <c r="H15" s="18" t="s">
        <v>26</v>
      </c>
      <c r="I15" s="18" t="s">
        <v>63</v>
      </c>
      <c r="J15" s="18" t="s">
        <v>28</v>
      </c>
      <c r="K15" s="18" t="s">
        <v>29</v>
      </c>
      <c r="L15" s="18" t="s">
        <v>30</v>
      </c>
      <c r="M15" s="18" t="s">
        <v>31</v>
      </c>
      <c r="N15" s="18" t="s">
        <v>32</v>
      </c>
      <c r="O15" s="18" t="s">
        <v>33</v>
      </c>
      <c r="P15" s="18" t="s">
        <v>34</v>
      </c>
      <c r="Q15" s="165"/>
      <c r="R15" s="165"/>
      <c r="S15" s="2" t="s">
        <v>64</v>
      </c>
      <c r="T15" s="2" t="s">
        <v>22</v>
      </c>
      <c r="U15" s="2" t="s">
        <v>23</v>
      </c>
      <c r="V15" s="106" t="s">
        <v>35</v>
      </c>
      <c r="W15" s="106" t="s">
        <v>36</v>
      </c>
      <c r="X15" s="106" t="s">
        <v>37</v>
      </c>
      <c r="Y15" s="3" t="s">
        <v>38</v>
      </c>
      <c r="Z15" s="3" t="s">
        <v>39</v>
      </c>
      <c r="AA15" s="21" t="s">
        <v>35</v>
      </c>
      <c r="AB15" s="21" t="s">
        <v>36</v>
      </c>
      <c r="AC15" s="21" t="s">
        <v>37</v>
      </c>
      <c r="AD15" s="21" t="s">
        <v>38</v>
      </c>
      <c r="AE15" s="21" t="s">
        <v>39</v>
      </c>
      <c r="AF15" s="22" t="s">
        <v>35</v>
      </c>
      <c r="AG15" s="22" t="s">
        <v>36</v>
      </c>
      <c r="AH15" s="22" t="s">
        <v>37</v>
      </c>
      <c r="AI15" s="22" t="s">
        <v>38</v>
      </c>
      <c r="AJ15" s="22" t="s">
        <v>39</v>
      </c>
      <c r="AK15" s="23" t="s">
        <v>35</v>
      </c>
      <c r="AL15" s="23" t="s">
        <v>36</v>
      </c>
      <c r="AM15" s="23" t="s">
        <v>37</v>
      </c>
      <c r="AN15" s="23" t="s">
        <v>38</v>
      </c>
      <c r="AO15" s="23" t="s">
        <v>39</v>
      </c>
      <c r="AP15" s="4" t="s">
        <v>35</v>
      </c>
      <c r="AQ15" s="4" t="s">
        <v>36</v>
      </c>
      <c r="AR15" s="4" t="s">
        <v>37</v>
      </c>
      <c r="AS15" s="4" t="s">
        <v>38</v>
      </c>
    </row>
    <row r="16" spans="1:45" s="29" customFormat="1" ht="409.6">
      <c r="A16" s="20">
        <v>1</v>
      </c>
      <c r="B16" s="19" t="s">
        <v>65</v>
      </c>
      <c r="C16" s="80" t="s">
        <v>66</v>
      </c>
      <c r="D16" s="81" t="s">
        <v>67</v>
      </c>
      <c r="E16" s="81" t="s">
        <v>68</v>
      </c>
      <c r="F16" s="81" t="s">
        <v>69</v>
      </c>
      <c r="G16" s="81" t="s">
        <v>70</v>
      </c>
      <c r="H16" s="65">
        <v>12</v>
      </c>
      <c r="I16" s="81" t="s">
        <v>71</v>
      </c>
      <c r="J16" s="81" t="s">
        <v>72</v>
      </c>
      <c r="K16" s="81">
        <v>2</v>
      </c>
      <c r="L16" s="81">
        <v>3</v>
      </c>
      <c r="M16" s="81">
        <v>4</v>
      </c>
      <c r="N16" s="81">
        <v>3</v>
      </c>
      <c r="O16" s="81">
        <v>12</v>
      </c>
      <c r="P16" s="81" t="s">
        <v>73</v>
      </c>
      <c r="Q16" s="81" t="s">
        <v>74</v>
      </c>
      <c r="R16" s="81" t="s">
        <v>75</v>
      </c>
      <c r="S16" s="81" t="s">
        <v>76</v>
      </c>
      <c r="T16" s="81" t="s">
        <v>77</v>
      </c>
      <c r="U16" s="81" t="s">
        <v>78</v>
      </c>
      <c r="V16" s="96">
        <f>K16</f>
        <v>2</v>
      </c>
      <c r="W16" s="101">
        <v>2</v>
      </c>
      <c r="X16" s="111">
        <f>IFERROR(IF(W16/V16&gt;100%,100%,W16/V16),0)</f>
        <v>1</v>
      </c>
      <c r="Y16" s="81" t="s">
        <v>79</v>
      </c>
      <c r="Z16" s="81" t="s">
        <v>80</v>
      </c>
      <c r="AA16" s="96">
        <f t="shared" ref="AA16:AA17" si="0">L16</f>
        <v>3</v>
      </c>
      <c r="AB16" s="101">
        <v>3</v>
      </c>
      <c r="AC16" s="98">
        <f>IFERROR(IF(AB16/AA16&gt;100%,100%,AB16/AA16),0)</f>
        <v>1</v>
      </c>
      <c r="AD16" s="81" t="s">
        <v>81</v>
      </c>
      <c r="AE16" s="81" t="s">
        <v>82</v>
      </c>
      <c r="AF16" s="96">
        <f t="shared" ref="AF16:AF17" si="1">M16</f>
        <v>4</v>
      </c>
      <c r="AG16" s="108">
        <v>4</v>
      </c>
      <c r="AH16" s="98">
        <f>IFERROR(IF(AG16/AF16&gt;100%,100%,AG16/AF16),0)</f>
        <v>1</v>
      </c>
      <c r="AI16" s="81" t="s">
        <v>83</v>
      </c>
      <c r="AJ16" s="81" t="s">
        <v>84</v>
      </c>
      <c r="AK16" s="96">
        <f t="shared" ref="AK16:AK17" si="2">N16</f>
        <v>3</v>
      </c>
      <c r="AL16" s="108">
        <v>3</v>
      </c>
      <c r="AM16" s="111">
        <f>IFERROR(IF(AL16/AK16&gt;100%,100%,AL16/AK16),0)</f>
        <v>1</v>
      </c>
      <c r="AN16" s="81" t="s">
        <v>85</v>
      </c>
      <c r="AO16" s="81" t="s">
        <v>86</v>
      </c>
      <c r="AP16" s="96">
        <f t="shared" ref="AP16:AP17" si="3">O16</f>
        <v>12</v>
      </c>
      <c r="AQ16" s="119">
        <f>IFERROR(SUM(W16,AB16,AG16,AL16),0)</f>
        <v>12</v>
      </c>
      <c r="AR16" s="98">
        <f>IFERROR(IF(AQ16/AP16&gt;100%,100%,AQ16/AP16),0)</f>
        <v>1</v>
      </c>
      <c r="AS16" s="81" t="s">
        <v>87</v>
      </c>
    </row>
    <row r="17" spans="1:45" s="29" customFormat="1" ht="282.75">
      <c r="A17" s="20">
        <v>1</v>
      </c>
      <c r="B17" s="19" t="s">
        <v>65</v>
      </c>
      <c r="C17" s="80" t="s">
        <v>88</v>
      </c>
      <c r="D17" s="81" t="s">
        <v>89</v>
      </c>
      <c r="E17" s="81" t="s">
        <v>68</v>
      </c>
      <c r="F17" s="81" t="s">
        <v>90</v>
      </c>
      <c r="G17" s="81" t="s">
        <v>91</v>
      </c>
      <c r="H17" s="65">
        <v>6</v>
      </c>
      <c r="I17" s="81" t="s">
        <v>71</v>
      </c>
      <c r="J17" s="81" t="s">
        <v>92</v>
      </c>
      <c r="K17" s="81">
        <v>1</v>
      </c>
      <c r="L17" s="81">
        <v>2</v>
      </c>
      <c r="M17" s="81">
        <v>3</v>
      </c>
      <c r="N17" s="81">
        <v>3</v>
      </c>
      <c r="O17" s="81">
        <v>9</v>
      </c>
      <c r="P17" s="81" t="s">
        <v>73</v>
      </c>
      <c r="Q17" s="81" t="s">
        <v>74</v>
      </c>
      <c r="R17" s="81" t="s">
        <v>75</v>
      </c>
      <c r="S17" s="81" t="s">
        <v>93</v>
      </c>
      <c r="T17" s="81" t="s">
        <v>94</v>
      </c>
      <c r="U17" s="81" t="s">
        <v>95</v>
      </c>
      <c r="V17" s="96">
        <f>K17</f>
        <v>1</v>
      </c>
      <c r="W17" s="101">
        <v>1</v>
      </c>
      <c r="X17" s="111">
        <f>IFERROR(IF(W17/V17&gt;100%,100%,W17/V17),0)</f>
        <v>1</v>
      </c>
      <c r="Y17" s="81" t="s">
        <v>96</v>
      </c>
      <c r="Z17" s="81" t="s">
        <v>97</v>
      </c>
      <c r="AA17" s="96">
        <f t="shared" si="0"/>
        <v>2</v>
      </c>
      <c r="AB17" s="101">
        <v>2</v>
      </c>
      <c r="AC17" s="98">
        <f>IFERROR(IF(AB17/AA17&gt;100%,100%,AB17/AA17),0)</f>
        <v>1</v>
      </c>
      <c r="AD17" s="81" t="s">
        <v>98</v>
      </c>
      <c r="AE17" s="81" t="s">
        <v>99</v>
      </c>
      <c r="AF17" s="96">
        <f t="shared" si="1"/>
        <v>3</v>
      </c>
      <c r="AG17" s="108">
        <v>3</v>
      </c>
      <c r="AH17" s="98">
        <f>IFERROR(IF(AG17/AF17&gt;100%,100%,AG17/AF17),0)</f>
        <v>1</v>
      </c>
      <c r="AI17" s="81" t="s">
        <v>100</v>
      </c>
      <c r="AJ17" s="81" t="s">
        <v>101</v>
      </c>
      <c r="AK17" s="96">
        <f t="shared" si="2"/>
        <v>3</v>
      </c>
      <c r="AL17" s="108">
        <v>3</v>
      </c>
      <c r="AM17" s="111">
        <f>IFERROR(IF(AL17/AK17&gt;100%,100%,AL17/AK17),0)</f>
        <v>1</v>
      </c>
      <c r="AN17" s="81" t="s">
        <v>102</v>
      </c>
      <c r="AO17" s="81" t="s">
        <v>103</v>
      </c>
      <c r="AP17" s="96">
        <f t="shared" si="3"/>
        <v>9</v>
      </c>
      <c r="AQ17" s="119">
        <f>IFERROR(SUM(W17,AB17,AG17,AL17),0)</f>
        <v>9</v>
      </c>
      <c r="AR17" s="98">
        <f t="shared" ref="AR17:AR18" si="4">IFERROR(IF(AQ17/AP17&gt;100%,100%,AQ17/AP17),0)</f>
        <v>1</v>
      </c>
      <c r="AS17" s="81" t="s">
        <v>87</v>
      </c>
    </row>
    <row r="18" spans="1:45" s="29" customFormat="1" ht="150">
      <c r="A18" s="20">
        <v>1</v>
      </c>
      <c r="B18" s="19" t="s">
        <v>65</v>
      </c>
      <c r="C18" s="80" t="s">
        <v>104</v>
      </c>
      <c r="D18" s="81" t="s">
        <v>105</v>
      </c>
      <c r="E18" s="81" t="s">
        <v>68</v>
      </c>
      <c r="F18" s="81" t="s">
        <v>106</v>
      </c>
      <c r="G18" s="81" t="s">
        <v>107</v>
      </c>
      <c r="H18" s="65">
        <v>4</v>
      </c>
      <c r="I18" s="81" t="s">
        <v>71</v>
      </c>
      <c r="J18" s="81" t="s">
        <v>108</v>
      </c>
      <c r="K18" s="81">
        <v>1</v>
      </c>
      <c r="L18" s="81">
        <v>1</v>
      </c>
      <c r="M18" s="81">
        <v>1</v>
      </c>
      <c r="N18" s="81">
        <v>1</v>
      </c>
      <c r="O18" s="81">
        <v>4</v>
      </c>
      <c r="P18" s="81" t="s">
        <v>109</v>
      </c>
      <c r="Q18" s="81" t="s">
        <v>74</v>
      </c>
      <c r="R18" s="81" t="s">
        <v>75</v>
      </c>
      <c r="S18" s="81" t="s">
        <v>110</v>
      </c>
      <c r="T18" s="81" t="s">
        <v>111</v>
      </c>
      <c r="U18" s="81" t="s">
        <v>112</v>
      </c>
      <c r="V18" s="96">
        <f>K18</f>
        <v>1</v>
      </c>
      <c r="W18" s="101">
        <v>1</v>
      </c>
      <c r="X18" s="111">
        <f>IFERROR(IF(W18/V18&gt;100%,100%,W18/V18),0)</f>
        <v>1</v>
      </c>
      <c r="Y18" s="81" t="s">
        <v>113</v>
      </c>
      <c r="Z18" s="81" t="s">
        <v>80</v>
      </c>
      <c r="AA18" s="96">
        <f t="shared" ref="AA18" si="5">L18</f>
        <v>1</v>
      </c>
      <c r="AB18" s="101">
        <v>1</v>
      </c>
      <c r="AC18" s="98">
        <f>IFERROR(IF(AB18/AA18&gt;100%,100%,AB18/AA18),0)</f>
        <v>1</v>
      </c>
      <c r="AD18" s="81" t="s">
        <v>114</v>
      </c>
      <c r="AE18" s="81" t="s">
        <v>115</v>
      </c>
      <c r="AF18" s="96">
        <f t="shared" ref="AF18" si="6">M18</f>
        <v>1</v>
      </c>
      <c r="AG18" s="108">
        <v>1</v>
      </c>
      <c r="AH18" s="98">
        <f>IFERROR(IF(AG18/AF18&gt;100%,100%,AG18/AF18),0)</f>
        <v>1</v>
      </c>
      <c r="AI18" s="81" t="s">
        <v>116</v>
      </c>
      <c r="AJ18" s="81" t="s">
        <v>117</v>
      </c>
      <c r="AK18" s="96">
        <f t="shared" ref="AK18" si="7">N18</f>
        <v>1</v>
      </c>
      <c r="AL18" s="108">
        <v>1</v>
      </c>
      <c r="AM18" s="111">
        <f>IFERROR(IF(AL18/AK18&gt;100%,100%,AL18/AK18),0)</f>
        <v>1</v>
      </c>
      <c r="AN18" s="81" t="s">
        <v>118</v>
      </c>
      <c r="AO18" s="81" t="s">
        <v>119</v>
      </c>
      <c r="AP18" s="96">
        <f t="shared" ref="AP18" si="8">O18</f>
        <v>4</v>
      </c>
      <c r="AQ18" s="119">
        <f>IFERROR(SUM(W18,AB18,AG18,AL18),0)</f>
        <v>4</v>
      </c>
      <c r="AR18" s="98">
        <f t="shared" si="4"/>
        <v>1</v>
      </c>
      <c r="AS18" s="81" t="s">
        <v>87</v>
      </c>
    </row>
    <row r="19" spans="1:45" s="29" customFormat="1" ht="150">
      <c r="A19" s="20">
        <v>1</v>
      </c>
      <c r="B19" s="19" t="s">
        <v>65</v>
      </c>
      <c r="C19" s="80" t="s">
        <v>120</v>
      </c>
      <c r="D19" s="81" t="s">
        <v>121</v>
      </c>
      <c r="E19" s="81" t="s">
        <v>68</v>
      </c>
      <c r="F19" s="81" t="s">
        <v>122</v>
      </c>
      <c r="G19" s="81" t="s">
        <v>123</v>
      </c>
      <c r="H19" s="65">
        <v>160</v>
      </c>
      <c r="I19" s="81" t="s">
        <v>124</v>
      </c>
      <c r="J19" s="81" t="s">
        <v>125</v>
      </c>
      <c r="K19" s="82">
        <v>1</v>
      </c>
      <c r="L19" s="82">
        <v>1</v>
      </c>
      <c r="M19" s="82">
        <v>1</v>
      </c>
      <c r="N19" s="82">
        <v>1</v>
      </c>
      <c r="O19" s="83">
        <v>1</v>
      </c>
      <c r="P19" s="81" t="s">
        <v>109</v>
      </c>
      <c r="Q19" s="81" t="s">
        <v>74</v>
      </c>
      <c r="R19" s="81" t="s">
        <v>75</v>
      </c>
      <c r="S19" s="81" t="s">
        <v>126</v>
      </c>
      <c r="T19" s="81" t="s">
        <v>127</v>
      </c>
      <c r="U19" s="81" t="s">
        <v>128</v>
      </c>
      <c r="V19" s="97">
        <f>K19</f>
        <v>1</v>
      </c>
      <c r="W19" s="101">
        <v>1</v>
      </c>
      <c r="X19" s="111">
        <f>IFERROR(IF(W19/V19&gt;100%,100%,W19/V19),0)</f>
        <v>1</v>
      </c>
      <c r="Y19" s="81" t="s">
        <v>129</v>
      </c>
      <c r="Z19" s="81" t="s">
        <v>130</v>
      </c>
      <c r="AA19" s="97">
        <f t="shared" ref="AA19:AB19" si="9">L19</f>
        <v>1</v>
      </c>
      <c r="AB19" s="115">
        <f t="shared" si="9"/>
        <v>1</v>
      </c>
      <c r="AC19" s="98">
        <f>IFERROR(IF(AB19/AA19&gt;100%,100%,AB19/AA19),0)</f>
        <v>1</v>
      </c>
      <c r="AD19" s="81" t="s">
        <v>131</v>
      </c>
      <c r="AE19" s="81" t="s">
        <v>126</v>
      </c>
      <c r="AF19" s="97">
        <f t="shared" ref="AF19" si="10">M19</f>
        <v>1</v>
      </c>
      <c r="AG19" s="118">
        <v>1</v>
      </c>
      <c r="AH19" s="98">
        <f>IFERROR(IF(AG19/AF19&gt;100%,100%,AG19/AF19),0)</f>
        <v>1</v>
      </c>
      <c r="AI19" s="81" t="s">
        <v>132</v>
      </c>
      <c r="AJ19" s="81" t="s">
        <v>133</v>
      </c>
      <c r="AK19" s="97">
        <f t="shared" ref="AK19" si="11">N19</f>
        <v>1</v>
      </c>
      <c r="AL19" s="118">
        <v>1</v>
      </c>
      <c r="AM19" s="111">
        <f>IFERROR(IF(AL19/AK19&gt;100%,100%,AL19/AK19),0)</f>
        <v>1</v>
      </c>
      <c r="AN19" s="81" t="s">
        <v>134</v>
      </c>
      <c r="AO19" s="81" t="s">
        <v>133</v>
      </c>
      <c r="AP19" s="97">
        <f t="shared" ref="AP19" si="12">O19</f>
        <v>1</v>
      </c>
      <c r="AQ19" s="100">
        <f>IFERROR(AVERAGE(W19,AB19,AG19,AL19),0)</f>
        <v>1</v>
      </c>
      <c r="AR19" s="98">
        <f>IFERROR(IF(AQ19/AP19&gt;100%,100%,AQ19/AP19),0)</f>
        <v>1</v>
      </c>
      <c r="AS19" s="81" t="s">
        <v>87</v>
      </c>
    </row>
    <row r="20" spans="1:45" s="71" customFormat="1" ht="15.75">
      <c r="A20" s="67"/>
      <c r="B20" s="67"/>
      <c r="C20" s="85"/>
      <c r="D20" s="68" t="s">
        <v>135</v>
      </c>
      <c r="E20" s="67"/>
      <c r="F20" s="67"/>
      <c r="G20" s="67"/>
      <c r="H20" s="85"/>
      <c r="I20" s="67"/>
      <c r="J20" s="67"/>
      <c r="K20" s="69"/>
      <c r="L20" s="69"/>
      <c r="M20" s="69"/>
      <c r="N20" s="69"/>
      <c r="O20" s="69"/>
      <c r="P20" s="67"/>
      <c r="Q20" s="67"/>
      <c r="R20" s="67"/>
      <c r="S20" s="67"/>
      <c r="T20" s="67"/>
      <c r="U20" s="67"/>
      <c r="V20" s="70"/>
      <c r="W20" s="70"/>
      <c r="X20" s="102">
        <f>AVERAGE(X16:X19)*0.8</f>
        <v>0.8</v>
      </c>
      <c r="Y20" s="69"/>
      <c r="Z20" s="69"/>
      <c r="AA20" s="70"/>
      <c r="AB20" s="70"/>
      <c r="AC20" s="102">
        <f>AVERAGE(AC16:AC19)*0.8</f>
        <v>0.8</v>
      </c>
      <c r="AD20" s="69"/>
      <c r="AE20" s="69"/>
      <c r="AF20" s="70"/>
      <c r="AG20" s="70"/>
      <c r="AH20" s="102">
        <f>AVERAGE(AH16:AH19)*0.8</f>
        <v>0.8</v>
      </c>
      <c r="AI20" s="69"/>
      <c r="AJ20" s="69"/>
      <c r="AK20" s="70"/>
      <c r="AL20" s="70"/>
      <c r="AM20" s="102">
        <f>AVERAGE(AM16:AM19)*0.8</f>
        <v>0.8</v>
      </c>
      <c r="AN20" s="67"/>
      <c r="AO20" s="67"/>
      <c r="AP20" s="70"/>
      <c r="AQ20" s="70"/>
      <c r="AR20" s="102">
        <f>AVERAGE(AR16:AR19)*0.8</f>
        <v>0.8</v>
      </c>
      <c r="AS20" s="67"/>
    </row>
    <row r="21" spans="1:45" s="49" customFormat="1" ht="111" customHeight="1">
      <c r="A21" s="37">
        <v>3</v>
      </c>
      <c r="B21" s="25" t="s">
        <v>136</v>
      </c>
      <c r="C21" s="37" t="s">
        <v>137</v>
      </c>
      <c r="D21" s="25" t="s">
        <v>138</v>
      </c>
      <c r="E21" s="24" t="s">
        <v>139</v>
      </c>
      <c r="F21" s="24" t="s">
        <v>140</v>
      </c>
      <c r="G21" s="24" t="s">
        <v>141</v>
      </c>
      <c r="H21" s="50" t="s">
        <v>142</v>
      </c>
      <c r="I21" s="25" t="s">
        <v>143</v>
      </c>
      <c r="J21" s="24" t="s">
        <v>144</v>
      </c>
      <c r="K21" s="46" t="s">
        <v>145</v>
      </c>
      <c r="L21" s="46">
        <v>0.8</v>
      </c>
      <c r="M21" s="46" t="s">
        <v>145</v>
      </c>
      <c r="N21" s="46">
        <v>0.8</v>
      </c>
      <c r="O21" s="46">
        <v>0.8</v>
      </c>
      <c r="P21" s="24" t="s">
        <v>146</v>
      </c>
      <c r="Q21" s="47" t="s">
        <v>147</v>
      </c>
      <c r="R21" s="47" t="s">
        <v>148</v>
      </c>
      <c r="S21" s="24" t="s">
        <v>149</v>
      </c>
      <c r="T21" s="47" t="s">
        <v>150</v>
      </c>
      <c r="U21" s="47" t="s">
        <v>151</v>
      </c>
      <c r="V21" s="112" t="str">
        <f>K21</f>
        <v>No programada</v>
      </c>
      <c r="W21" s="90">
        <v>0</v>
      </c>
      <c r="X21" s="91">
        <f>IFERROR(IF(W21/V21&gt;100%,100%,W21/V21),0)</f>
        <v>0</v>
      </c>
      <c r="Y21" s="48" t="s">
        <v>152</v>
      </c>
      <c r="Z21" s="48" t="s">
        <v>152</v>
      </c>
      <c r="AA21" s="89">
        <f>L21</f>
        <v>0.8</v>
      </c>
      <c r="AB21" s="90">
        <v>0.77</v>
      </c>
      <c r="AC21" s="109">
        <f>IFERROR(IF(AB21/AA21&gt;100%,100%,AB21/AA21),0)</f>
        <v>0.96250000000000002</v>
      </c>
      <c r="AD21" s="113" t="s">
        <v>153</v>
      </c>
      <c r="AE21" s="24" t="s">
        <v>154</v>
      </c>
      <c r="AF21" s="107" t="str">
        <f>M21</f>
        <v>No programada</v>
      </c>
      <c r="AG21" s="92">
        <v>0</v>
      </c>
      <c r="AH21" s="109">
        <f>IFERROR(IF(AG21/AF21&gt;100%,100%,AG21/AF21),0)</f>
        <v>0</v>
      </c>
      <c r="AI21" s="24" t="s">
        <v>145</v>
      </c>
      <c r="AJ21" s="24" t="s">
        <v>145</v>
      </c>
      <c r="AK21" s="89">
        <f>N21</f>
        <v>0.8</v>
      </c>
      <c r="AL21" s="89">
        <v>0.73</v>
      </c>
      <c r="AM21" s="91">
        <f>IFERROR(IF(AL21/AK21&gt;100%,100%,AL21/AK21),0)</f>
        <v>0.91249999999999998</v>
      </c>
      <c r="AN21" s="24" t="s">
        <v>155</v>
      </c>
      <c r="AO21" s="24" t="s">
        <v>156</v>
      </c>
      <c r="AP21" s="89">
        <f>O21</f>
        <v>0.8</v>
      </c>
      <c r="AQ21" s="90">
        <f>IFERROR(AVERAGE(AB21,AL21),0)</f>
        <v>0.75</v>
      </c>
      <c r="AR21" s="91">
        <f>IFERROR(IF(AQ21/AP21&gt;100%,100%,AQ21/AP21),0)</f>
        <v>0.9375</v>
      </c>
      <c r="AS21" s="24" t="s">
        <v>157</v>
      </c>
    </row>
    <row r="22" spans="1:45" s="49" customFormat="1" ht="100.5" customHeight="1">
      <c r="A22" s="37">
        <v>3</v>
      </c>
      <c r="B22" s="25" t="s">
        <v>136</v>
      </c>
      <c r="C22" s="37" t="s">
        <v>158</v>
      </c>
      <c r="D22" s="24" t="s">
        <v>159</v>
      </c>
      <c r="E22" s="24" t="s">
        <v>139</v>
      </c>
      <c r="F22" s="24" t="s">
        <v>160</v>
      </c>
      <c r="G22" s="24" t="s">
        <v>161</v>
      </c>
      <c r="H22" s="50" t="s">
        <v>162</v>
      </c>
      <c r="I22" s="25" t="s">
        <v>163</v>
      </c>
      <c r="J22" s="24" t="s">
        <v>160</v>
      </c>
      <c r="K22" s="51">
        <v>0.25</v>
      </c>
      <c r="L22" s="51">
        <v>0.25</v>
      </c>
      <c r="M22" s="51">
        <v>0.25</v>
      </c>
      <c r="N22" s="51">
        <v>0.25</v>
      </c>
      <c r="O22" s="51">
        <v>1</v>
      </c>
      <c r="P22" s="24" t="s">
        <v>146</v>
      </c>
      <c r="Q22" s="24" t="s">
        <v>164</v>
      </c>
      <c r="R22" s="24" t="s">
        <v>165</v>
      </c>
      <c r="S22" s="47" t="s">
        <v>166</v>
      </c>
      <c r="T22" s="47" t="s">
        <v>167</v>
      </c>
      <c r="U22" s="47" t="s">
        <v>168</v>
      </c>
      <c r="V22" s="89">
        <f>K22</f>
        <v>0.25</v>
      </c>
      <c r="W22" s="90">
        <v>0</v>
      </c>
      <c r="X22" s="91">
        <f>IFERROR(IF(W22/V22&gt;100%,100%,W22/V22),0)</f>
        <v>0</v>
      </c>
      <c r="Y22" s="24" t="s">
        <v>169</v>
      </c>
      <c r="Z22" s="24" t="s">
        <v>170</v>
      </c>
      <c r="AA22" s="89">
        <f>L22</f>
        <v>0.25</v>
      </c>
      <c r="AB22" s="90">
        <v>0.25</v>
      </c>
      <c r="AC22" s="109">
        <f>IFERROR(IF(AB22/AA22&gt;100%,100%,AB22/AA22),0)</f>
        <v>1</v>
      </c>
      <c r="AD22" s="24" t="s">
        <v>171</v>
      </c>
      <c r="AE22" s="24" t="s">
        <v>172</v>
      </c>
      <c r="AF22" s="89">
        <f>M22</f>
        <v>0.25</v>
      </c>
      <c r="AG22" s="89">
        <v>0.25</v>
      </c>
      <c r="AH22" s="109">
        <f>IFERROR(IF(AG22/AF22&gt;100%,100%,AG22/AF22),0)</f>
        <v>1</v>
      </c>
      <c r="AI22" s="24" t="s">
        <v>173</v>
      </c>
      <c r="AJ22" s="24" t="s">
        <v>174</v>
      </c>
      <c r="AK22" s="89">
        <f>N22</f>
        <v>0.25</v>
      </c>
      <c r="AL22" s="90">
        <v>0</v>
      </c>
      <c r="AM22" s="91">
        <f>IFERROR(IF(AL22/AK22&gt;100%,100%,AL22/AK22),0)</f>
        <v>0</v>
      </c>
      <c r="AN22" s="24" t="s">
        <v>175</v>
      </c>
      <c r="AO22" s="24" t="s">
        <v>176</v>
      </c>
      <c r="AP22" s="89">
        <f>O22</f>
        <v>1</v>
      </c>
      <c r="AQ22" s="90">
        <f>IFERROR(SUM(W22,AB22,AG22,AL22),0)</f>
        <v>0.5</v>
      </c>
      <c r="AR22" s="91">
        <f t="shared" ref="AR22:AR27" si="13">IFERROR(IF(AQ22/AP22&gt;100%,100%,AQ22/AP22),0)</f>
        <v>0.5</v>
      </c>
      <c r="AS22" s="24" t="s">
        <v>177</v>
      </c>
    </row>
    <row r="23" spans="1:45" s="49" customFormat="1" ht="101.25" customHeight="1">
      <c r="A23" s="37">
        <v>3</v>
      </c>
      <c r="B23" s="25" t="s">
        <v>136</v>
      </c>
      <c r="C23" s="37" t="s">
        <v>178</v>
      </c>
      <c r="D23" s="24" t="s">
        <v>179</v>
      </c>
      <c r="E23" s="24" t="s">
        <v>139</v>
      </c>
      <c r="F23" s="24" t="s">
        <v>180</v>
      </c>
      <c r="G23" s="24" t="s">
        <v>181</v>
      </c>
      <c r="H23" s="37" t="s">
        <v>182</v>
      </c>
      <c r="I23" s="25" t="s">
        <v>163</v>
      </c>
      <c r="J23" s="24" t="s">
        <v>180</v>
      </c>
      <c r="K23" s="52">
        <v>0</v>
      </c>
      <c r="L23" s="52">
        <v>1</v>
      </c>
      <c r="M23" s="52">
        <v>0</v>
      </c>
      <c r="N23" s="52">
        <v>1</v>
      </c>
      <c r="O23" s="52">
        <v>2</v>
      </c>
      <c r="P23" s="24" t="s">
        <v>146</v>
      </c>
      <c r="Q23" s="24" t="s">
        <v>164</v>
      </c>
      <c r="R23" s="24" t="s">
        <v>165</v>
      </c>
      <c r="S23" s="47" t="s">
        <v>183</v>
      </c>
      <c r="T23" s="47" t="s">
        <v>183</v>
      </c>
      <c r="U23" s="24" t="s">
        <v>184</v>
      </c>
      <c r="V23" s="105">
        <f>K23</f>
        <v>0</v>
      </c>
      <c r="W23" s="107">
        <v>0</v>
      </c>
      <c r="X23" s="91">
        <f>IFERROR(IF(W23/V23&gt;100%,100%,W23/V23),0)</f>
        <v>0</v>
      </c>
      <c r="Y23" s="48" t="s">
        <v>152</v>
      </c>
      <c r="Z23" s="48" t="s">
        <v>152</v>
      </c>
      <c r="AA23" s="107">
        <f>L23</f>
        <v>1</v>
      </c>
      <c r="AB23" s="99">
        <v>1</v>
      </c>
      <c r="AC23" s="109">
        <f>IFERROR(IF(AB23/AA23&gt;100%,100%,AB23/AA23),0)</f>
        <v>1</v>
      </c>
      <c r="AD23" s="24" t="s">
        <v>185</v>
      </c>
      <c r="AE23" s="24" t="s">
        <v>186</v>
      </c>
      <c r="AF23" s="107">
        <f>M23</f>
        <v>0</v>
      </c>
      <c r="AG23" s="92">
        <v>0</v>
      </c>
      <c r="AH23" s="109">
        <f>IFERROR(IF(AG23/AF23&gt;100%,100%,AG23/AF23),0)</f>
        <v>0</v>
      </c>
      <c r="AI23" s="55" t="s">
        <v>145</v>
      </c>
      <c r="AJ23" s="55" t="s">
        <v>145</v>
      </c>
      <c r="AK23" s="107">
        <f>N23</f>
        <v>1</v>
      </c>
      <c r="AL23" s="92">
        <v>1</v>
      </c>
      <c r="AM23" s="91">
        <f>IFERROR(IF(AL23/AK23&gt;100%,100%,AL23/AK23),0)</f>
        <v>1</v>
      </c>
      <c r="AN23" s="24" t="s">
        <v>187</v>
      </c>
      <c r="AO23" s="24" t="s">
        <v>176</v>
      </c>
      <c r="AP23" s="92">
        <f>O23</f>
        <v>2</v>
      </c>
      <c r="AQ23" s="99">
        <f>IFERROR(SUM(W23,AB23,AG23,AL23),0)</f>
        <v>2</v>
      </c>
      <c r="AR23" s="91">
        <f t="shared" si="13"/>
        <v>1</v>
      </c>
      <c r="AS23" s="24" t="s">
        <v>87</v>
      </c>
    </row>
    <row r="24" spans="1:45" s="49" customFormat="1" ht="150">
      <c r="A24" s="37">
        <v>3</v>
      </c>
      <c r="B24" s="25" t="s">
        <v>136</v>
      </c>
      <c r="C24" s="37" t="s">
        <v>188</v>
      </c>
      <c r="D24" s="47" t="s">
        <v>189</v>
      </c>
      <c r="E24" s="47" t="s">
        <v>139</v>
      </c>
      <c r="F24" s="47" t="s">
        <v>190</v>
      </c>
      <c r="G24" s="47" t="s">
        <v>191</v>
      </c>
      <c r="H24" s="37" t="s">
        <v>192</v>
      </c>
      <c r="I24" s="47" t="s">
        <v>163</v>
      </c>
      <c r="J24" s="47" t="s">
        <v>190</v>
      </c>
      <c r="K24" s="53">
        <v>1</v>
      </c>
      <c r="L24" s="53">
        <v>0</v>
      </c>
      <c r="M24" s="53">
        <v>0</v>
      </c>
      <c r="N24" s="53">
        <v>0</v>
      </c>
      <c r="O24" s="53">
        <v>1</v>
      </c>
      <c r="P24" s="47" t="s">
        <v>146</v>
      </c>
      <c r="Q24" s="47" t="s">
        <v>193</v>
      </c>
      <c r="R24" s="47" t="s">
        <v>148</v>
      </c>
      <c r="S24" s="47" t="s">
        <v>194</v>
      </c>
      <c r="T24" s="47" t="s">
        <v>195</v>
      </c>
      <c r="U24" s="47" t="s">
        <v>196</v>
      </c>
      <c r="V24" s="89">
        <f>K24</f>
        <v>1</v>
      </c>
      <c r="W24" s="90">
        <f>2/2</f>
        <v>1</v>
      </c>
      <c r="X24" s="91">
        <f>IFERROR(IF(W24/V24&gt;100%,100%,W24/V24),0)</f>
        <v>1</v>
      </c>
      <c r="Y24" s="24" t="s">
        <v>197</v>
      </c>
      <c r="Z24" s="24" t="s">
        <v>198</v>
      </c>
      <c r="AA24" s="89">
        <f>L24</f>
        <v>0</v>
      </c>
      <c r="AB24" s="90">
        <v>0</v>
      </c>
      <c r="AC24" s="109">
        <f>IFERROR(IF(AB24/AA24&gt;100%,100%,AB24/AA24),0)</f>
        <v>0</v>
      </c>
      <c r="AD24" s="55" t="s">
        <v>145</v>
      </c>
      <c r="AE24" s="55" t="s">
        <v>145</v>
      </c>
      <c r="AF24" s="107">
        <f>M24</f>
        <v>0</v>
      </c>
      <c r="AG24" s="92">
        <v>0</v>
      </c>
      <c r="AH24" s="109">
        <f>IFERROR(IF(AG24/AF24&gt;100%,100%,AG24/AF24),0)</f>
        <v>0</v>
      </c>
      <c r="AI24" s="55" t="s">
        <v>145</v>
      </c>
      <c r="AJ24" s="55" t="s">
        <v>145</v>
      </c>
      <c r="AK24" s="89">
        <f>N24</f>
        <v>0</v>
      </c>
      <c r="AL24" s="89">
        <v>0</v>
      </c>
      <c r="AM24" s="91">
        <f>IFERROR(IF(AL24/AK24&gt;100%,100%,AL24/AK24),0)</f>
        <v>0</v>
      </c>
      <c r="AN24" s="55" t="s">
        <v>145</v>
      </c>
      <c r="AO24" s="24" t="s">
        <v>152</v>
      </c>
      <c r="AP24" s="89">
        <f>O24</f>
        <v>1</v>
      </c>
      <c r="AQ24" s="90">
        <f>IFERROR(SUM(W24,AB24,AG24,AL24),0)</f>
        <v>1</v>
      </c>
      <c r="AR24" s="91">
        <f t="shared" si="13"/>
        <v>1</v>
      </c>
      <c r="AS24" s="24" t="s">
        <v>87</v>
      </c>
    </row>
    <row r="25" spans="1:45" s="49" customFormat="1" ht="133.5">
      <c r="A25" s="37"/>
      <c r="B25" s="25" t="s">
        <v>136</v>
      </c>
      <c r="C25" s="37" t="s">
        <v>199</v>
      </c>
      <c r="D25" s="47" t="s">
        <v>200</v>
      </c>
      <c r="E25" s="47" t="s">
        <v>139</v>
      </c>
      <c r="F25" s="47" t="s">
        <v>201</v>
      </c>
      <c r="G25" s="47" t="s">
        <v>202</v>
      </c>
      <c r="H25" s="37" t="s">
        <v>203</v>
      </c>
      <c r="I25" s="47" t="s">
        <v>143</v>
      </c>
      <c r="J25" s="47" t="s">
        <v>204</v>
      </c>
      <c r="K25" s="53">
        <v>1</v>
      </c>
      <c r="L25" s="53">
        <v>1</v>
      </c>
      <c r="M25" s="53">
        <v>1</v>
      </c>
      <c r="N25" s="53">
        <v>1</v>
      </c>
      <c r="O25" s="53">
        <v>1</v>
      </c>
      <c r="P25" s="47" t="s">
        <v>205</v>
      </c>
      <c r="Q25" s="47" t="s">
        <v>193</v>
      </c>
      <c r="R25" s="47" t="s">
        <v>148</v>
      </c>
      <c r="S25" s="47" t="s">
        <v>194</v>
      </c>
      <c r="T25" s="47" t="s">
        <v>195</v>
      </c>
      <c r="U25" s="47" t="s">
        <v>196</v>
      </c>
      <c r="V25" s="89">
        <f>K25</f>
        <v>1</v>
      </c>
      <c r="W25" s="90">
        <f>1</f>
        <v>1</v>
      </c>
      <c r="X25" s="91">
        <f>IFERROR(IF(W25/V25&gt;100%,100%,W25/V25),0)</f>
        <v>1</v>
      </c>
      <c r="Y25" s="24" t="s">
        <v>206</v>
      </c>
      <c r="Z25" s="24" t="s">
        <v>198</v>
      </c>
      <c r="AA25" s="90">
        <f>L25</f>
        <v>1</v>
      </c>
      <c r="AB25" s="90">
        <v>1</v>
      </c>
      <c r="AC25" s="109">
        <f>IFERROR(IF(AB25/AA25&gt;100%,100%,AB25/AA25),0)</f>
        <v>1</v>
      </c>
      <c r="AD25" s="24" t="s">
        <v>207</v>
      </c>
      <c r="AE25" s="24" t="s">
        <v>208</v>
      </c>
      <c r="AF25" s="120">
        <f>M25</f>
        <v>1</v>
      </c>
      <c r="AG25" s="89">
        <v>0.5</v>
      </c>
      <c r="AH25" s="109">
        <f>IFERROR(IF(AG25/AF25&gt;100%,100%,AG25/AF25),0)</f>
        <v>0.5</v>
      </c>
      <c r="AI25" s="24" t="s">
        <v>209</v>
      </c>
      <c r="AJ25" s="24" t="s">
        <v>210</v>
      </c>
      <c r="AK25" s="89">
        <f>N25</f>
        <v>1</v>
      </c>
      <c r="AL25" s="89">
        <f>2/2</f>
        <v>1</v>
      </c>
      <c r="AM25" s="91">
        <f>IFERROR(IF(AL25/AK25&gt;100%,100%,AL25/AK25),0)</f>
        <v>1</v>
      </c>
      <c r="AN25" s="24" t="s">
        <v>211</v>
      </c>
      <c r="AO25" s="24" t="s">
        <v>212</v>
      </c>
      <c r="AP25" s="89">
        <f>O25</f>
        <v>1</v>
      </c>
      <c r="AQ25" s="125">
        <f>IFERROR(AVERAGE(W25,AB25,AG25,AL25)*1,0)</f>
        <v>0.875</v>
      </c>
      <c r="AR25" s="91">
        <f>IFERROR(IF(AQ25/AP25&gt;100%,100%,AQ25/AP25),0)</f>
        <v>0.875</v>
      </c>
      <c r="AS25" s="24" t="s">
        <v>213</v>
      </c>
    </row>
    <row r="26" spans="1:45" s="61" customFormat="1" ht="133.5">
      <c r="A26" s="37">
        <v>3</v>
      </c>
      <c r="B26" s="25" t="s">
        <v>136</v>
      </c>
      <c r="C26" s="56" t="s">
        <v>214</v>
      </c>
      <c r="D26" s="57" t="s">
        <v>215</v>
      </c>
      <c r="E26" s="57" t="s">
        <v>139</v>
      </c>
      <c r="F26" s="57" t="s">
        <v>216</v>
      </c>
      <c r="G26" s="57" t="s">
        <v>217</v>
      </c>
      <c r="H26" s="56" t="s">
        <v>147</v>
      </c>
      <c r="I26" s="57" t="s">
        <v>163</v>
      </c>
      <c r="J26" s="57" t="s">
        <v>216</v>
      </c>
      <c r="K26" s="58">
        <v>0</v>
      </c>
      <c r="L26" s="58">
        <v>1</v>
      </c>
      <c r="M26" s="58">
        <v>0</v>
      </c>
      <c r="N26" s="58">
        <v>0</v>
      </c>
      <c r="O26" s="59">
        <v>1</v>
      </c>
      <c r="P26" s="57" t="s">
        <v>146</v>
      </c>
      <c r="Q26" s="60" t="s">
        <v>218</v>
      </c>
      <c r="R26" s="24" t="s">
        <v>165</v>
      </c>
      <c r="S26" s="60" t="s">
        <v>216</v>
      </c>
      <c r="T26" s="60" t="s">
        <v>219</v>
      </c>
      <c r="U26" s="60" t="s">
        <v>220</v>
      </c>
      <c r="V26" s="105">
        <f>K26</f>
        <v>0</v>
      </c>
      <c r="W26" s="107">
        <v>0</v>
      </c>
      <c r="X26" s="91">
        <f>IFERROR(IF(W26/V26&gt;100%,100%,W26/V26),0)</f>
        <v>0</v>
      </c>
      <c r="Y26" s="48" t="s">
        <v>152</v>
      </c>
      <c r="Z26" s="48" t="s">
        <v>152</v>
      </c>
      <c r="AA26" s="95">
        <v>1</v>
      </c>
      <c r="AB26" s="114">
        <v>1</v>
      </c>
      <c r="AC26" s="109">
        <f>IFERROR(IF(AB26/AA26&gt;100%,100%,AB26/AA26),0)</f>
        <v>1</v>
      </c>
      <c r="AD26" s="55" t="s">
        <v>221</v>
      </c>
      <c r="AE26" s="24" t="s">
        <v>222</v>
      </c>
      <c r="AF26" s="110">
        <f>M26</f>
        <v>0</v>
      </c>
      <c r="AG26" s="95">
        <v>0</v>
      </c>
      <c r="AH26" s="109">
        <f>IFERROR(IF(AG26/AF26&gt;100%,100%,AG26/AF26),0)</f>
        <v>0</v>
      </c>
      <c r="AI26" s="55" t="s">
        <v>145</v>
      </c>
      <c r="AJ26" s="55" t="s">
        <v>145</v>
      </c>
      <c r="AK26" s="110">
        <v>0</v>
      </c>
      <c r="AL26" s="95">
        <v>0</v>
      </c>
      <c r="AM26" s="91">
        <f>IFERROR(IF(AL26/AK26&gt;100%,100%,AL26/AK26),0)</f>
        <v>0</v>
      </c>
      <c r="AN26" s="55" t="s">
        <v>145</v>
      </c>
      <c r="AO26" s="55" t="s">
        <v>152</v>
      </c>
      <c r="AP26" s="95">
        <v>1</v>
      </c>
      <c r="AQ26" s="99">
        <f>IFERROR(SUM(W26,AB26,AG26,AL26),0)</f>
        <v>1</v>
      </c>
      <c r="AR26" s="91">
        <f t="shared" si="13"/>
        <v>1</v>
      </c>
      <c r="AS26" s="24" t="s">
        <v>87</v>
      </c>
    </row>
    <row r="27" spans="1:45" s="61" customFormat="1" ht="117">
      <c r="A27" s="37">
        <v>3</v>
      </c>
      <c r="B27" s="25" t="s">
        <v>136</v>
      </c>
      <c r="C27" s="54" t="s">
        <v>223</v>
      </c>
      <c r="D27" s="55" t="s">
        <v>224</v>
      </c>
      <c r="E27" s="55" t="s">
        <v>139</v>
      </c>
      <c r="F27" s="55" t="s">
        <v>225</v>
      </c>
      <c r="G27" s="55" t="s">
        <v>226</v>
      </c>
      <c r="H27" s="54" t="s">
        <v>147</v>
      </c>
      <c r="I27" s="62" t="s">
        <v>163</v>
      </c>
      <c r="J27" s="62" t="s">
        <v>225</v>
      </c>
      <c r="K27" s="63">
        <v>0</v>
      </c>
      <c r="L27" s="63">
        <v>0</v>
      </c>
      <c r="M27" s="63">
        <v>0</v>
      </c>
      <c r="N27" s="63">
        <v>1</v>
      </c>
      <c r="O27" s="64">
        <v>1</v>
      </c>
      <c r="P27" s="55" t="s">
        <v>146</v>
      </c>
      <c r="Q27" s="60" t="s">
        <v>218</v>
      </c>
      <c r="R27" s="24" t="s">
        <v>165</v>
      </c>
      <c r="S27" s="60" t="s">
        <v>227</v>
      </c>
      <c r="T27" s="60" t="s">
        <v>228</v>
      </c>
      <c r="U27" s="60" t="s">
        <v>220</v>
      </c>
      <c r="V27" s="105">
        <f>K27</f>
        <v>0</v>
      </c>
      <c r="W27" s="107">
        <v>0</v>
      </c>
      <c r="X27" s="91">
        <f>IFERROR(IF(W27/V27&gt;100%,100%,W27/V27),0)</f>
        <v>0</v>
      </c>
      <c r="Y27" s="48" t="s">
        <v>152</v>
      </c>
      <c r="Z27" s="48" t="s">
        <v>152</v>
      </c>
      <c r="AA27" s="110">
        <f>L27</f>
        <v>0</v>
      </c>
      <c r="AB27" s="114">
        <v>0</v>
      </c>
      <c r="AC27" s="109">
        <f>IFERROR(IF(AB27/AA27&gt;100%,100%,AB27/AA27),0)</f>
        <v>0</v>
      </c>
      <c r="AD27" s="55" t="s">
        <v>145</v>
      </c>
      <c r="AE27" s="55" t="s">
        <v>145</v>
      </c>
      <c r="AF27" s="110">
        <f>M27</f>
        <v>0</v>
      </c>
      <c r="AG27" s="95">
        <v>0</v>
      </c>
      <c r="AH27" s="109">
        <f>IFERROR(IF(AG27/AF27&gt;100%,100%,AG27/AF27),0)</f>
        <v>0</v>
      </c>
      <c r="AI27" s="55" t="s">
        <v>145</v>
      </c>
      <c r="AJ27" s="55" t="s">
        <v>145</v>
      </c>
      <c r="AK27" s="110">
        <f>N27</f>
        <v>1</v>
      </c>
      <c r="AL27" s="95">
        <v>0.2</v>
      </c>
      <c r="AM27" s="91">
        <f>IFERROR(IF(AL27/AK27&gt;100%,100%,AL27/AK27),0)</f>
        <v>0.2</v>
      </c>
      <c r="AN27" s="55" t="s">
        <v>229</v>
      </c>
      <c r="AO27" s="24" t="s">
        <v>230</v>
      </c>
      <c r="AP27" s="95">
        <f>O27</f>
        <v>1</v>
      </c>
      <c r="AQ27" s="99">
        <f>IFERROR(SUM(W27,AB27,AG27,AL27),0)</f>
        <v>0.2</v>
      </c>
      <c r="AR27" s="129">
        <f t="shared" si="13"/>
        <v>0.2</v>
      </c>
      <c r="AS27" s="24" t="s">
        <v>231</v>
      </c>
    </row>
    <row r="28" spans="1:45" s="71" customFormat="1" ht="17.25">
      <c r="A28" s="67"/>
      <c r="B28" s="67"/>
      <c r="C28" s="85"/>
      <c r="D28" s="72" t="s">
        <v>232</v>
      </c>
      <c r="E28" s="72"/>
      <c r="F28" s="72"/>
      <c r="G28" s="72"/>
      <c r="H28" s="88"/>
      <c r="I28" s="72"/>
      <c r="J28" s="72"/>
      <c r="K28" s="73"/>
      <c r="L28" s="73"/>
      <c r="M28" s="73"/>
      <c r="N28" s="73"/>
      <c r="O28" s="73"/>
      <c r="P28" s="72"/>
      <c r="Q28" s="72"/>
      <c r="R28" s="72"/>
      <c r="S28" s="67"/>
      <c r="T28" s="67"/>
      <c r="U28" s="67"/>
      <c r="V28" s="74"/>
      <c r="W28" s="74"/>
      <c r="X28" s="93">
        <f>AVERAGE(X22,X24,X25)*20%</f>
        <v>0.13333333333333333</v>
      </c>
      <c r="Y28" s="67"/>
      <c r="Z28" s="67"/>
      <c r="AA28" s="74"/>
      <c r="AB28" s="74"/>
      <c r="AC28" s="93">
        <f>AVERAGE(AC21,AC22,AC23,AC25,AC26)*20%</f>
        <v>0.19850000000000001</v>
      </c>
      <c r="AD28" s="67"/>
      <c r="AE28" s="67"/>
      <c r="AF28" s="74"/>
      <c r="AG28" s="74"/>
      <c r="AH28" s="93">
        <f>AVERAGE(AH22,AH25)*20%</f>
        <v>0.15000000000000002</v>
      </c>
      <c r="AI28" s="67"/>
      <c r="AJ28" s="67"/>
      <c r="AK28" s="74"/>
      <c r="AL28" s="74"/>
      <c r="AM28" s="93">
        <f>AVERAGE(AM21,AM22,AM23,AM25,AM27)*20%</f>
        <v>0.12450000000000001</v>
      </c>
      <c r="AN28" s="67"/>
      <c r="AO28" s="67"/>
      <c r="AP28" s="74"/>
      <c r="AQ28" s="127"/>
      <c r="AR28" s="126">
        <f>AVERAGE(AR21:AR27)*20%</f>
        <v>0.1575</v>
      </c>
      <c r="AS28" s="128"/>
    </row>
    <row r="29" spans="1:45" s="79" customFormat="1" ht="20.25">
      <c r="A29" s="75"/>
      <c r="B29" s="75"/>
      <c r="C29" s="86"/>
      <c r="D29" s="76" t="s">
        <v>233</v>
      </c>
      <c r="E29" s="75"/>
      <c r="F29" s="75"/>
      <c r="G29" s="75"/>
      <c r="H29" s="86"/>
      <c r="I29" s="75"/>
      <c r="J29" s="75"/>
      <c r="K29" s="77"/>
      <c r="L29" s="77"/>
      <c r="M29" s="77"/>
      <c r="N29" s="77"/>
      <c r="O29" s="77"/>
      <c r="P29" s="75"/>
      <c r="Q29" s="75"/>
      <c r="R29" s="75"/>
      <c r="S29" s="75"/>
      <c r="T29" s="75"/>
      <c r="U29" s="75"/>
      <c r="V29" s="78"/>
      <c r="W29" s="78"/>
      <c r="X29" s="94">
        <f>X20+X28</f>
        <v>0.93333333333333335</v>
      </c>
      <c r="Y29" s="75"/>
      <c r="Z29" s="75"/>
      <c r="AA29" s="78"/>
      <c r="AB29" s="78"/>
      <c r="AC29" s="94">
        <f>AC20+AC28</f>
        <v>0.99850000000000005</v>
      </c>
      <c r="AD29" s="75"/>
      <c r="AE29" s="75"/>
      <c r="AF29" s="78"/>
      <c r="AG29" s="78"/>
      <c r="AH29" s="94">
        <f>AH20+AH28</f>
        <v>0.95000000000000007</v>
      </c>
      <c r="AI29" s="75"/>
      <c r="AJ29" s="75"/>
      <c r="AK29" s="78"/>
      <c r="AL29" s="78"/>
      <c r="AM29" s="94">
        <f>AM20+AM28</f>
        <v>0.9245000000000001</v>
      </c>
      <c r="AN29" s="75"/>
      <c r="AO29" s="75"/>
      <c r="AP29" s="78"/>
      <c r="AQ29" s="78"/>
      <c r="AR29" s="130">
        <f>AR20+AR28</f>
        <v>0.95750000000000002</v>
      </c>
      <c r="AS29" s="75"/>
    </row>
  </sheetData>
  <mergeCells count="24">
    <mergeCell ref="V13:Z14"/>
    <mergeCell ref="AA13:AE14"/>
    <mergeCell ref="AF13:AJ14"/>
    <mergeCell ref="AK13:AO14"/>
    <mergeCell ref="AP13:AS14"/>
    <mergeCell ref="A13:B14"/>
    <mergeCell ref="A1:J1"/>
    <mergeCell ref="K1:O1"/>
    <mergeCell ref="C13:E14"/>
    <mergeCell ref="F13:P14"/>
    <mergeCell ref="A2:J2"/>
    <mergeCell ref="G9:J9"/>
    <mergeCell ref="G11:J11"/>
    <mergeCell ref="A4:C11"/>
    <mergeCell ref="D4:D11"/>
    <mergeCell ref="S13:U14"/>
    <mergeCell ref="E4:J4"/>
    <mergeCell ref="G5:J5"/>
    <mergeCell ref="G6:J6"/>
    <mergeCell ref="G7:J7"/>
    <mergeCell ref="G8:J8"/>
    <mergeCell ref="Q13:Q15"/>
    <mergeCell ref="R13:R15"/>
    <mergeCell ref="G10:J10"/>
  </mergeCells>
  <dataValidations count="1">
    <dataValidation allowBlank="1" showInputMessage="1" showErrorMessage="1" error="Escriba un texto " promptTitle="Cualquier contenido" sqref="E15 E3:E12" xr:uid="{AB2F453D-9BA8-4F99-93AD-20B9F2FA7BA6}"/>
  </dataValidations>
  <pageMargins left="0.7" right="0.7" top="0.75" bottom="0.75" header="0.3" footer="0.3"/>
  <pageSetup paperSize="9" orientation="portrait" r:id="rId1"/>
  <ignoredErrors>
    <ignoredError sqref="C16:C19" numberStoredAsText="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E13:E14 E28:E1048576 E16:E20</xm:sqref>
        </x14:dataValidation>
        <x14:dataValidation type="list" allowBlank="1" showInputMessage="1" showErrorMessage="1" xr:uid="{188A35B9-5011-475E-9BC5-F80C130E6708}">
          <x14:formula1>
            <xm:f>Listas!$D$1:$D$20</xm:f>
          </x14:formula1>
          <xm:sqref>Q16:Q19</xm:sqref>
        </x14:dataValidation>
        <x14:dataValidation type="list" allowBlank="1" showInputMessage="1" showErrorMessage="1" xr:uid="{7DA81430-7AFC-4B0D-A630-84A0186D7298}">
          <x14:formula1>
            <xm:f>Listas!$F$1:$F$12</xm:f>
          </x14:formula1>
          <xm:sqref>R16:R19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3" customWidth="1"/>
    <col min="2" max="2" width="98.5703125" style="43" customWidth="1"/>
    <col min="3" max="3" width="11.42578125" style="43"/>
    <col min="4" max="4" width="74.7109375" style="43" customWidth="1"/>
    <col min="5" max="16384" width="11.42578125" style="43"/>
  </cols>
  <sheetData>
    <row r="1" spans="2:4" ht="30">
      <c r="B1" s="42" t="s">
        <v>234</v>
      </c>
      <c r="D1" s="43" t="s">
        <v>235</v>
      </c>
    </row>
    <row r="2" spans="2:4">
      <c r="B2" s="42" t="s">
        <v>236</v>
      </c>
      <c r="D2" s="43" t="s">
        <v>237</v>
      </c>
    </row>
    <row r="3" spans="2:4" ht="45">
      <c r="B3" s="42" t="s">
        <v>238</v>
      </c>
      <c r="D3" s="43" t="s">
        <v>239</v>
      </c>
    </row>
    <row r="4" spans="2:4" ht="30">
      <c r="B4" s="42" t="s">
        <v>240</v>
      </c>
      <c r="D4" s="43" t="s">
        <v>241</v>
      </c>
    </row>
    <row r="5" spans="2:4" ht="30">
      <c r="B5" s="42" t="s">
        <v>242</v>
      </c>
      <c r="D5" s="43" t="s">
        <v>243</v>
      </c>
    </row>
    <row r="6" spans="2:4" ht="30">
      <c r="B6" s="42" t="s">
        <v>164</v>
      </c>
      <c r="D6" s="43" t="s">
        <v>244</v>
      </c>
    </row>
    <row r="7" spans="2:4" ht="45">
      <c r="B7" s="42" t="s">
        <v>193</v>
      </c>
      <c r="D7" s="43" t="s">
        <v>245</v>
      </c>
    </row>
    <row r="8" spans="2:4" ht="45">
      <c r="B8" s="42" t="s">
        <v>246</v>
      </c>
      <c r="D8" s="43" t="s">
        <v>247</v>
      </c>
    </row>
    <row r="9" spans="2:4" ht="30">
      <c r="B9" s="42" t="s">
        <v>248</v>
      </c>
      <c r="D9" s="43" t="s">
        <v>75</v>
      </c>
    </row>
    <row r="10" spans="2:4" ht="30">
      <c r="B10" s="42" t="s">
        <v>249</v>
      </c>
      <c r="D10" s="43" t="s">
        <v>250</v>
      </c>
    </row>
    <row r="11" spans="2:4" ht="30">
      <c r="B11" s="42" t="s">
        <v>74</v>
      </c>
      <c r="D11" s="43" t="s">
        <v>148</v>
      </c>
    </row>
    <row r="12" spans="2:4">
      <c r="B12" s="42" t="s">
        <v>218</v>
      </c>
      <c r="D12" s="43" t="s">
        <v>251</v>
      </c>
    </row>
    <row r="13" spans="2:4">
      <c r="B13" s="42" t="s">
        <v>252</v>
      </c>
    </row>
    <row r="14" spans="2:4">
      <c r="B14" s="42" t="s">
        <v>253</v>
      </c>
    </row>
    <row r="15" spans="2:4">
      <c r="B15" s="42" t="s">
        <v>254</v>
      </c>
    </row>
    <row r="16" spans="2:4">
      <c r="B16" s="42" t="s">
        <v>255</v>
      </c>
    </row>
    <row r="17" spans="2:2">
      <c r="B17" s="42" t="s">
        <v>256</v>
      </c>
    </row>
    <row r="18" spans="2:2">
      <c r="B18" s="42" t="s">
        <v>257</v>
      </c>
    </row>
    <row r="19" spans="2:2">
      <c r="B19" s="42" t="s">
        <v>258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62</v>
      </c>
      <c r="D1" s="42" t="s">
        <v>234</v>
      </c>
      <c r="F1" s="43" t="s">
        <v>235</v>
      </c>
    </row>
    <row r="2" spans="1:6" ht="30">
      <c r="A2" t="s">
        <v>68</v>
      </c>
      <c r="D2" s="42" t="s">
        <v>236</v>
      </c>
      <c r="F2" s="43" t="s">
        <v>237</v>
      </c>
    </row>
    <row r="3" spans="1:6" ht="75">
      <c r="A3" t="s">
        <v>259</v>
      </c>
      <c r="D3" s="42" t="s">
        <v>238</v>
      </c>
      <c r="F3" s="43" t="s">
        <v>239</v>
      </c>
    </row>
    <row r="4" spans="1:6" ht="60">
      <c r="A4" t="s">
        <v>139</v>
      </c>
      <c r="D4" s="42" t="s">
        <v>240</v>
      </c>
      <c r="F4" s="43" t="s">
        <v>241</v>
      </c>
    </row>
    <row r="5" spans="1:6" ht="45">
      <c r="D5" s="42" t="s">
        <v>242</v>
      </c>
      <c r="F5" s="43" t="s">
        <v>243</v>
      </c>
    </row>
    <row r="6" spans="1:6" ht="45">
      <c r="D6" s="42" t="s">
        <v>164</v>
      </c>
      <c r="F6" s="43" t="s">
        <v>244</v>
      </c>
    </row>
    <row r="7" spans="1:6" ht="60">
      <c r="D7" s="42" t="s">
        <v>193</v>
      </c>
      <c r="F7" s="43" t="s">
        <v>245</v>
      </c>
    </row>
    <row r="8" spans="1:6" ht="75">
      <c r="D8" s="42" t="s">
        <v>246</v>
      </c>
      <c r="F8" s="43" t="s">
        <v>247</v>
      </c>
    </row>
    <row r="9" spans="1:6" ht="45">
      <c r="D9" s="42" t="s">
        <v>248</v>
      </c>
      <c r="F9" s="43" t="s">
        <v>75</v>
      </c>
    </row>
    <row r="10" spans="1:6" ht="45">
      <c r="D10" s="42" t="s">
        <v>249</v>
      </c>
      <c r="F10" s="43" t="s">
        <v>250</v>
      </c>
    </row>
    <row r="11" spans="1:6" ht="45">
      <c r="D11" s="42" t="s">
        <v>74</v>
      </c>
      <c r="F11" s="43" t="s">
        <v>148</v>
      </c>
    </row>
    <row r="12" spans="1:6">
      <c r="D12" s="42" t="s">
        <v>218</v>
      </c>
      <c r="F12" s="43" t="s">
        <v>165</v>
      </c>
    </row>
    <row r="13" spans="1:6">
      <c r="D13" s="42" t="s">
        <v>252</v>
      </c>
    </row>
    <row r="14" spans="1:6">
      <c r="D14" s="42" t="s">
        <v>253</v>
      </c>
    </row>
    <row r="15" spans="1:6">
      <c r="D15" s="42" t="s">
        <v>254</v>
      </c>
    </row>
    <row r="16" spans="1:6">
      <c r="D16" s="42" t="s">
        <v>255</v>
      </c>
    </row>
    <row r="17" spans="4:4">
      <c r="D17" s="42" t="s">
        <v>256</v>
      </c>
    </row>
    <row r="18" spans="4:4">
      <c r="D18" s="42" t="s">
        <v>257</v>
      </c>
    </row>
    <row r="19" spans="4:4">
      <c r="D19" s="42" t="s">
        <v>258</v>
      </c>
    </row>
    <row r="20" spans="4:4">
      <c r="D20" s="42" t="s">
        <v>147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A09A984A-2118-4EA4-83D7-74ED2BA63C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2026-02-06T16:43:23Z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