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GG NC\"/>
    </mc:Choice>
  </mc:AlternateContent>
  <xr:revisionPtr revIDLastSave="2" documentId="13_ncr:1_{9CF60C70-53CB-478C-BA66-F53388C62DC4}" xr6:coauthVersionLast="47" xr6:coauthVersionMax="47" xr10:uidLastSave="{6F445507-9735-4D0D-A552-683D9C5B2262}"/>
  <bookViews>
    <workbookView xWindow="-120" yWindow="-120" windowWidth="29040" windowHeight="15720" xr2:uid="{00000000-000D-0000-FFFF-FFFF00000000}"/>
  </bookViews>
  <sheets>
    <sheet name="PG NC" sheetId="1" r:id="rId1"/>
    <sheet name="Instrucciones" sheetId="3" r:id="rId2"/>
    <sheet name="Listas" sheetId="2" r:id="rId3"/>
  </sheets>
  <definedNames>
    <definedName name="_xlnm._FilterDatabase" localSheetId="0" hidden="1">'PG NC'!$G$11:$G$15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1" l="1"/>
  <c r="AS14" i="1" s="1"/>
  <c r="T15" i="1"/>
  <c r="AS15" i="1" s="1"/>
  <c r="T13" i="1"/>
  <c r="AS13" i="1" s="1"/>
  <c r="T12" i="1"/>
  <c r="AS12" i="1" s="1"/>
  <c r="T11" i="1"/>
  <c r="AS11" i="1" s="1"/>
  <c r="AT14" i="1"/>
  <c r="AT11" i="1"/>
  <c r="AT20" i="1"/>
  <c r="AN20" i="1"/>
  <c r="AP20" i="1" s="1"/>
  <c r="AI20" i="1"/>
  <c r="AK20" i="1" s="1"/>
  <c r="AD20" i="1"/>
  <c r="AF20" i="1" s="1"/>
  <c r="Y20" i="1"/>
  <c r="AA20" i="1" s="1"/>
  <c r="AT19" i="1"/>
  <c r="AN19" i="1"/>
  <c r="AP19" i="1" s="1"/>
  <c r="AI19" i="1"/>
  <c r="AK19" i="1" s="1"/>
  <c r="AD19" i="1"/>
  <c r="AF19" i="1" s="1"/>
  <c r="Y19" i="1"/>
  <c r="AA19" i="1" s="1"/>
  <c r="AT18" i="1"/>
  <c r="AN18" i="1"/>
  <c r="AP18" i="1" s="1"/>
  <c r="AI18" i="1"/>
  <c r="AK18" i="1" s="1"/>
  <c r="AD18" i="1"/>
  <c r="AF18" i="1" s="1"/>
  <c r="Y18" i="1"/>
  <c r="AA18" i="1" s="1"/>
  <c r="AT17" i="1"/>
  <c r="AN17" i="1"/>
  <c r="AP17" i="1" s="1"/>
  <c r="AI17" i="1"/>
  <c r="AK17" i="1" s="1"/>
  <c r="AD17" i="1"/>
  <c r="AF17" i="1" s="1"/>
  <c r="Y17" i="1"/>
  <c r="AA17" i="1" s="1"/>
  <c r="T20" i="1"/>
  <c r="AS20" i="1" s="1"/>
  <c r="T19" i="1"/>
  <c r="AS19" i="1" s="1"/>
  <c r="T18" i="1"/>
  <c r="AS18" i="1" s="1"/>
  <c r="T17" i="1"/>
  <c r="AS17"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T15" i="1"/>
  <c r="AT13" i="1"/>
  <c r="AT12" i="1"/>
  <c r="AU14" i="1" l="1"/>
  <c r="AP21" i="1"/>
  <c r="AF21" i="1"/>
  <c r="AK16" i="1"/>
  <c r="AF16" i="1"/>
  <c r="AK21" i="1"/>
  <c r="AA21" i="1"/>
  <c r="AA16" i="1"/>
  <c r="AU15" i="1"/>
  <c r="AP16" i="1"/>
  <c r="AU20" i="1"/>
  <c r="AU19" i="1"/>
  <c r="AU18" i="1"/>
  <c r="AU17" i="1"/>
  <c r="AU13" i="1"/>
  <c r="AU12" i="1"/>
  <c r="AU11" i="1"/>
  <c r="AF22" i="1" l="1"/>
  <c r="AK22" i="1"/>
  <c r="AA22" i="1"/>
  <c r="AP22" i="1"/>
  <c r="AU21" i="1"/>
  <c r="AU16" i="1"/>
  <c r="AU22" i="1" l="1"/>
</calcChain>
</file>

<file path=xl/sharedStrings.xml><?xml version="1.0" encoding="utf-8"?>
<sst xmlns="http://schemas.openxmlformats.org/spreadsheetml/2006/main" count="437" uniqueCount="299">
  <si>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</si>
  <si>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</si>
  <si>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</si>
  <si>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Relaciones Estratégicas</t>
  </si>
  <si>
    <t>CONTROL DE CAMBIOS</t>
  </si>
  <si>
    <t>VERSIÓN</t>
  </si>
  <si>
    <t>FECHA</t>
  </si>
  <si>
    <t>DESCRIPCIÓN</t>
  </si>
  <si>
    <t>DEPENDENCIAS ASOCIADAS</t>
  </si>
  <si>
    <t>Dirección de Relaciones Políticas</t>
  </si>
  <si>
    <t>Publicación del plan de gestión aprobado CIGD. Caso HOLA: 23229</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</si>
  <si>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</si>
  <si>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</si>
  <si>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</si>
  <si>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</si>
  <si>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</si>
  <si>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</si>
  <si>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</si>
  <si>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</si>
  <si>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</si>
  <si>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</si>
  <si>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</si>
  <si>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</si>
  <si>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</si>
  <si>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</si>
  <si>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</si>
  <si>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</si>
  <si>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</si>
  <si>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</si>
  <si>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</si>
  <si>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</si>
  <si>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</si>
  <si>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</si>
  <si>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</si>
  <si>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</si>
  <si>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</si>
  <si>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</si>
  <si>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</si>
  <si>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</si>
  <si>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</si>
  <si>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</si>
  <si>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</si>
  <si>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</si>
  <si>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</si>
  <si>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</si>
  <si>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</si>
  <si>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</si>
  <si>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</si>
  <si>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</si>
  <si>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</si>
  <si>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</si>
  <si>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</si>
  <si>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r>
      <t>Tramitar el 100% de los asuntos normativos, legislativos y de control político que realicen las Corporaciones de Elección Popular del orden nacional, distri</t>
    </r>
    <r>
      <rPr>
        <sz val="11"/>
        <rFont val="Calibri Light"/>
        <family val="2"/>
        <scheme val="major"/>
      </rPr>
      <t>tal y local.</t>
    </r>
  </si>
  <si>
    <t>5. Bogotá confía en su gobierno</t>
  </si>
  <si>
    <t>5.32. Gobierno abierto, íntegro, transparente y corresponsable  </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</si>
  <si>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</si>
  <si>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8020 - Fortalecimiento de las relaciones estratégicas de los actores políticos de los diferentes niveles que influyan en la implementación de los programas de la administración Distrital Bogotá D.C.</t>
  </si>
  <si>
    <t xml:space="preserve">PEI - Promover la transparencia, la integridad y la participación en la gestión pública, para mejorar la gobernabilidad democrática distrital y local. </t>
  </si>
  <si>
    <t>No Aplica</t>
  </si>
  <si>
    <t>Eficacia</t>
  </si>
  <si>
    <t>Porcentaje de trámites realizados en las Corporaciones de Elección Popular</t>
  </si>
  <si>
    <t xml:space="preserve">Porcentaje de Trámites con las Corporaciones de Elección Popular realizados </t>
  </si>
  <si>
    <t>100%
Fuente: Plan de Gestión vigencia 2025</t>
  </si>
  <si>
    <t>Trámites realizados con las Corporaciones de Elección Popular/Trámites programados con las Corporaciones de Elección Popular</t>
  </si>
  <si>
    <t>Constante</t>
  </si>
  <si>
    <t>Reporte de seguimiento a las proposiciones, solicitudes de información de los asuntos normativos, legislativos y de control político remitidos por las Corporaciones de Elección Popular del orden nacional y distrital.</t>
  </si>
  <si>
    <t>Asuntos Normativos: Base de datos del Sistema de Información HESMAP   de los trámites realizados a los proyectos de Acuerdo.
Congreso: Base de datos del Sistema de Información HESMAP   de los trámites realizados a los proyectos de ley. 
Control Político: Base de datos del Sistema de Información HESMAP  de los trámites y respuestas a las proposiciones enviadas por el Concejo de Bogotá, D.C.                       
Derechos de petición: Base de datos del Sistema de información HESMAP de las repuesta a las solicitudes presentadas por el Concejo de Bogota y entes de control.</t>
  </si>
  <si>
    <t>DRP - Dirección de Relaciones Políticas</t>
  </si>
  <si>
    <t>MT2</t>
  </si>
  <si>
    <t>Realizar el 100% de las actividades para la coordinación logística, conforme al calendario remitido por la autoridad electoral en los procesos típicos y atípicos que se convoquen en el Distrito Capital.</t>
  </si>
  <si>
    <t xml:space="preserve">PES - Producir información sobre participación incidente, políticas públicas y relaciones políticas, que fomente la transparencia, la democracia, la generación de una visión compartida de Ciudad y la toma de decisiones basada en evidencia. </t>
  </si>
  <si>
    <t xml:space="preserve">Porcentaje de actividades logisticas del  calendario electoral 2025  </t>
  </si>
  <si>
    <t xml:space="preserve">Procentaje de actividades logísticas realizadas para el  Calendario Electoral </t>
  </si>
  <si>
    <t>Calendario Electoral 2025</t>
  </si>
  <si>
    <t>Actividades programadas/Actividades realizadas</t>
  </si>
  <si>
    <t>Reporte de las actividades  logísticas realizadas para el Calendario Electoral 2026</t>
  </si>
  <si>
    <t xml:space="preserve">Informes, actas de reunión, fotografias , documentos </t>
  </si>
  <si>
    <t>MT3</t>
  </si>
  <si>
    <t xml:space="preserve">Tramitar el 100% de las delegaciones a las sesiones  que soliciten la Juntas  Administradoras Locales, en las que sea convocada la Secretaría Distrital de Gobierno. </t>
  </si>
  <si>
    <t>Porcentaje de delegaciones tramitadas</t>
  </si>
  <si>
    <t xml:space="preserve">Porcentaje de delegaciones tramitadas donde sea convocado el Secretario de Gobierno. </t>
  </si>
  <si>
    <t>Sesiones JAL donde convoca al Secretario de Gobierno 2025</t>
  </si>
  <si>
    <t>Sesiones JAL que convocan al Secretario de Gobierno/Delegaciones tramitadas</t>
  </si>
  <si>
    <t>Reporte de las delegaciones tramitadas para las sesiones JAL donde fue convocado el Secretario de Gobierno</t>
  </si>
  <si>
    <t>Delegaciones</t>
  </si>
  <si>
    <t>MT4</t>
  </si>
  <si>
    <t>Elaborar 2 tableros que sinteticen el desarrollo de las relaciones políticas entre los actores estratégicos y el Distrito a partir de la información consolidada en la Herramienta Estratégica de Seguimiento y Monitoreo de Actores Políticos (HESMAP).</t>
  </si>
  <si>
    <t>Número de documentos de investigación elaborados</t>
  </si>
  <si>
    <t>Documentos de investigación 2025</t>
  </si>
  <si>
    <t>Documentos de investigación proyectados a elaborar/documentos de investigación elaborados</t>
  </si>
  <si>
    <t>Suma</t>
  </si>
  <si>
    <t>Documentos de investigación  sobre las relaciones de la Secretaría Distrital de Gobierno con los actores estratégicos que intervienen en los asuntos políticos del Distrito, en el marco de las líneas de investigación establecidas.</t>
  </si>
  <si>
    <t xml:space="preserve">Investigaciones </t>
  </si>
  <si>
    <t>MT5</t>
  </si>
  <si>
    <t>Hacer el seguimiento del 100% de las sesiones ordinarias y extraordinarias del Concejo de Bogotá, registrando la información correspondiente a intervenciones de actores políticos, entes distritales y otros.</t>
  </si>
  <si>
    <t>Porcentaje de sesiones a las que se les hace seguimiento</t>
  </si>
  <si>
    <t>Información HESMPA 2025</t>
  </si>
  <si>
    <t>Número de sesiones del Concejo a las que se les hace seguimiento /Número de sesiones realizadas por el Concejo de Bogotá</t>
  </si>
  <si>
    <t>Documentos de seguimiento de las sesiones del Concejo de Bogotá.</t>
  </si>
  <si>
    <t xml:space="preserve">Base de datos del Sistema de Informción HESMAP </t>
  </si>
  <si>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</si>
  <si>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</si>
  <si>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</si>
  <si>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</si>
  <si>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</si>
  <si>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</si>
  <si>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</si>
  <si>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</si>
  <si>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</si>
  <si>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</si>
  <si>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</si>
  <si>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</si>
  <si>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</si>
  <si>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</si>
  <si>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</si>
  <si>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</si>
  <si>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</si>
  <si>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</si>
  <si>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</si>
  <si>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</si>
  <si>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</si>
  <si>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</si>
  <si>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</si>
  <si>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</si>
  <si>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</si>
  <si>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</si>
  <si>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</si>
  <si>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</si>
  <si>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</si>
  <si>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</si>
  <si>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</si>
  <si>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</si>
  <si>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</si>
  <si>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</si>
  <si>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</si>
  <si>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</si>
  <si>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</si>
  <si>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</si>
  <si>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</si>
  <si>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</si>
  <si>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</si>
  <si>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</si>
  <si>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</si>
  <si>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</si>
  <si>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</si>
  <si>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</si>
  <si>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</si>
  <si>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</si>
  <si>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</si>
  <si>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</si>
  <si>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</si>
  <si>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</si>
  <si>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</si>
  <si>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</si>
  <si>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</si>
  <si>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</si>
  <si>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</si>
  <si>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</si>
  <si>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</si>
  <si>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</si>
  <si>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</si>
  <si>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</si>
  <si>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</si>
  <si>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</si>
  <si>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</si>
  <si>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</si>
  <si>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</si>
  <si>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</si>
  <si>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</si>
  <si>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</si>
  <si>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</si>
  <si>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</si>
  <si>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</si>
  <si>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</si>
  <si>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</si>
  <si>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</si>
  <si>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</si>
  <si>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</si>
  <si>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</si>
  <si>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</si>
  <si>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</si>
  <si>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</si>
  <si>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</si>
  <si>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</si>
  <si>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</si>
  <si>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</si>
  <si>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</si>
  <si>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</si>
  <si>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</si>
  <si>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</si>
  <si>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</si>
  <si>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</si>
  <si>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</si>
  <si>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</si>
  <si>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</si>
  <si>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</si>
  <si>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</si>
  <si>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</si>
  <si>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</si>
  <si>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</si>
  <si>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</si>
  <si>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</si>
  <si>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</si>
  <si>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</si>
  <si>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</si>
  <si>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</si>
  <si>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</si>
  <si>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</si>
  <si>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</si>
  <si>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</si>
  <si>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</si>
  <si>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</si>
  <si>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</si>
  <si>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</si>
  <si>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</si>
  <si>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</si>
  <si>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</si>
  <si>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</si>
  <si>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</si>
  <si>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</si>
  <si>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</si>
  <si>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</si>
  <si>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</si>
  <si>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</si>
  <si>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</si>
  <si>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</si>
  <si>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</si>
  <si>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</si>
  <si>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</si>
  <si>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</si>
  <si>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</si>
  <si>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</si>
  <si>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</si>
  <si>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5. Información y Comunicación</t>
  </si>
  <si>
    <t>Política 2.3. Compras y Contratación Pública</t>
  </si>
  <si>
    <t>Evaluación Independiente</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</si>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</sst>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23" fillId="4" borderId="1" xfId="0" applyFont="1" applyFill="1" applyBorder="1" applyAlignment="1">
      <alignment horizontal="justify" vertical="center" wrapText="1"/>
    </xf>
    <xf numFmtId="4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0" fontId="23" fillId="15" borderId="1" xfId="0" applyFont="1" applyFill="1" applyBorder="1" applyAlignment="1">
      <alignment vertical="center" wrapText="1"/>
    </xf>
    <xf numFmtId="0" fontId="1" fillId="0" borderId="1" xfId="0" applyFont="1" applyBorder="1" applyAlignment="1">
      <alignment horizontal="center" vertical="center" wrapText="1"/>
    </xf>
    <xf numFmtId="0" fontId="11" fillId="14" borderId="1" xfId="0" applyFont="1" applyFill="1" applyBorder="1" applyAlignment="1">
      <alignment horizontal="center" vertical="center" wrapText="1"/>
    </xf>
    <xf numFmtId="0" fontId="24" fillId="0" borderId="7" xfId="0" applyFont="1" applyBorder="1" applyAlignment="1">
      <alignment horizontal="justify" vertical="center" wrapText="1"/>
    </xf>
    <xf numFmtId="0" fontId="24" fillId="14" borderId="1" xfId="0" applyFont="1" applyFill="1" applyBorder="1" applyAlignment="1">
      <alignment horizontal="justify" vertical="center" wrapText="1"/>
    </xf>
    <xf numFmtId="9" fontId="1" fillId="0" borderId="1" xfId="0" applyNumberFormat="1" applyFont="1" applyBorder="1" applyAlignment="1">
      <alignment horizontal="justify" vertical="center" wrapText="1"/>
    </xf>
    <xf numFmtId="1" fontId="1" fillId="0" borderId="1" xfId="0" applyNumberFormat="1" applyFont="1" applyBorder="1" applyAlignment="1">
      <alignment horizontal="right" vertical="center" wrapText="1"/>
    </xf>
    <xf numFmtId="0" fontId="1" fillId="0" borderId="0" xfId="0" applyFont="1" applyAlignment="1">
      <alignment horizontal="center" vertical="center" wrapText="1"/>
    </xf>
    <xf numFmtId="9" fontId="2"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2"/>
  <sheetViews>
    <sheetView tabSelected="1" topLeftCell="C1" zoomScaleNormal="100" workbookViewId="0">
      <selection activeCell="H11" sqref="H11"/>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c r="A1" s="101" t="s">
        <v>0</v>
      </c>
      <c r="B1" s="102"/>
      <c r="C1" s="102"/>
      <c r="D1" s="102"/>
      <c r="E1" s="102"/>
      <c r="F1" s="102"/>
      <c r="G1" s="102"/>
      <c r="H1" s="103"/>
      <c r="I1" s="14" t="s">
        <v>1</v>
      </c>
    </row>
    <row r="2" spans="1:47" s="8" customFormat="1">
      <c r="A2" s="16"/>
      <c r="B2" s="17"/>
      <c r="C2" s="17"/>
      <c r="D2" s="17"/>
      <c r="E2" s="15"/>
      <c r="F2" s="15"/>
      <c r="G2" s="15"/>
      <c r="H2" s="15"/>
      <c r="I2" s="15"/>
      <c r="J2" s="15"/>
      <c r="K2" s="15"/>
      <c r="L2" s="15"/>
      <c r="M2" s="15"/>
      <c r="N2" s="15"/>
      <c r="O2" s="15"/>
      <c r="P2" s="15"/>
      <c r="Q2" s="7"/>
      <c r="R2" s="7"/>
      <c r="S2" s="7"/>
      <c r="T2" s="7"/>
    </row>
    <row r="3" spans="1:47" s="6" customFormat="1" ht="15" customHeight="1">
      <c r="A3" s="129" t="s">
        <v>2</v>
      </c>
      <c r="B3" s="129"/>
      <c r="C3" s="134" t="s">
        <v>3</v>
      </c>
      <c r="D3" s="134"/>
      <c r="F3" s="120" t="s">
        <v>4</v>
      </c>
      <c r="G3" s="130"/>
      <c r="H3" s="130"/>
      <c r="I3" s="121"/>
    </row>
    <row r="4" spans="1:47" s="6" customFormat="1" ht="15" customHeight="1">
      <c r="A4" s="129"/>
      <c r="B4" s="129"/>
      <c r="C4" s="134"/>
      <c r="D4" s="134"/>
      <c r="F4" s="19" t="s">
        <v>5</v>
      </c>
      <c r="G4" s="20" t="s">
        <v>6</v>
      </c>
      <c r="H4" s="120" t="s">
        <v>7</v>
      </c>
      <c r="I4" s="121"/>
    </row>
    <row r="5" spans="1:47" s="6" customFormat="1">
      <c r="A5" s="129" t="s">
        <v>8</v>
      </c>
      <c r="B5" s="129"/>
      <c r="C5" s="134" t="s">
        <v>9</v>
      </c>
      <c r="D5" s="134"/>
      <c r="F5" s="9">
        <v>1</v>
      </c>
      <c r="G5" s="136">
        <v>46050</v>
      </c>
      <c r="H5" s="118" t="s">
        <v>10</v>
      </c>
      <c r="I5" s="119"/>
    </row>
    <row r="6" spans="1:47" s="6" customFormat="1">
      <c r="A6" s="129"/>
      <c r="B6" s="129"/>
      <c r="C6" s="134"/>
      <c r="D6" s="134"/>
      <c r="F6" s="9"/>
      <c r="G6" s="9"/>
      <c r="H6" s="118"/>
      <c r="I6" s="119"/>
    </row>
    <row r="7" spans="1:47" s="6" customFormat="1">
      <c r="A7" s="129" t="s">
        <v>11</v>
      </c>
      <c r="B7" s="129"/>
      <c r="C7" s="134">
        <v>2026</v>
      </c>
      <c r="D7" s="134"/>
      <c r="F7" s="9"/>
      <c r="G7" s="9"/>
      <c r="H7" s="118"/>
      <c r="I7" s="119"/>
    </row>
    <row r="8" spans="1:47" s="6" customFormat="1"/>
    <row r="9" spans="1:47" ht="37.5" customHeight="1">
      <c r="A9" s="120" t="s">
        <v>12</v>
      </c>
      <c r="B9" s="121"/>
      <c r="C9" s="129" t="s">
        <v>13</v>
      </c>
      <c r="D9" s="129"/>
      <c r="E9" s="129"/>
      <c r="F9" s="127" t="s">
        <v>14</v>
      </c>
      <c r="G9" s="127" t="s">
        <v>15</v>
      </c>
      <c r="H9" s="120" t="s">
        <v>16</v>
      </c>
      <c r="I9" s="121"/>
      <c r="J9" s="122" t="s">
        <v>17</v>
      </c>
      <c r="K9" s="123"/>
      <c r="L9" s="123"/>
      <c r="M9" s="123"/>
      <c r="N9" s="123"/>
      <c r="O9" s="124" t="s">
        <v>18</v>
      </c>
      <c r="P9" s="125"/>
      <c r="Q9" s="125"/>
      <c r="R9" s="125"/>
      <c r="S9" s="125"/>
      <c r="T9" s="126"/>
      <c r="U9" s="131" t="s">
        <v>19</v>
      </c>
      <c r="V9" s="132"/>
      <c r="W9" s="132"/>
      <c r="X9" s="133"/>
      <c r="Y9" s="115" t="s">
        <v>20</v>
      </c>
      <c r="Z9" s="116"/>
      <c r="AA9" s="116"/>
      <c r="AB9" s="116"/>
      <c r="AC9" s="117"/>
      <c r="AD9" s="112" t="s">
        <v>21</v>
      </c>
      <c r="AE9" s="113"/>
      <c r="AF9" s="113"/>
      <c r="AG9" s="113"/>
      <c r="AH9" s="114"/>
      <c r="AI9" s="109" t="s">
        <v>22</v>
      </c>
      <c r="AJ9" s="110"/>
      <c r="AK9" s="110"/>
      <c r="AL9" s="110"/>
      <c r="AM9" s="111"/>
      <c r="AN9" s="106" t="s">
        <v>23</v>
      </c>
      <c r="AO9" s="107"/>
      <c r="AP9" s="107"/>
      <c r="AQ9" s="107"/>
      <c r="AR9" s="108"/>
      <c r="AS9" s="104" t="s">
        <v>24</v>
      </c>
      <c r="AT9" s="105"/>
      <c r="AU9" s="105"/>
    </row>
    <row r="10" spans="1:47" s="28" customFormat="1" ht="25.5">
      <c r="A10" s="33" t="s">
        <v>25</v>
      </c>
      <c r="B10" s="33" t="s">
        <v>26</v>
      </c>
      <c r="C10" s="33" t="s">
        <v>27</v>
      </c>
      <c r="D10" s="33" t="s">
        <v>28</v>
      </c>
      <c r="E10" s="33" t="s">
        <v>29</v>
      </c>
      <c r="F10" s="128"/>
      <c r="G10" s="128"/>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5" customFormat="1" ht="162" customHeight="1">
      <c r="A11" s="73" t="s">
        <v>51</v>
      </c>
      <c r="B11" s="4" t="s">
        <v>52</v>
      </c>
      <c r="C11" s="56" t="s">
        <v>53</v>
      </c>
      <c r="D11" s="12" t="s">
        <v>54</v>
      </c>
      <c r="E11" s="12" t="s">
        <v>55</v>
      </c>
      <c r="F11" s="12" t="s">
        <v>56</v>
      </c>
      <c r="G11" s="68" t="s">
        <v>57</v>
      </c>
      <c r="H11" s="12" t="s">
        <v>58</v>
      </c>
      <c r="I11" s="12" t="s">
        <v>58</v>
      </c>
      <c r="J11" s="13" t="s">
        <v>59</v>
      </c>
      <c r="K11" s="4" t="s">
        <v>60</v>
      </c>
      <c r="L11" s="4" t="s">
        <v>61</v>
      </c>
      <c r="M11" s="74" t="s">
        <v>62</v>
      </c>
      <c r="N11" s="68" t="s">
        <v>63</v>
      </c>
      <c r="O11" s="72" t="s">
        <v>64</v>
      </c>
      <c r="P11" s="75">
        <v>1</v>
      </c>
      <c r="Q11" s="75">
        <v>1</v>
      </c>
      <c r="R11" s="75">
        <v>1</v>
      </c>
      <c r="S11" s="75">
        <v>1</v>
      </c>
      <c r="T11" s="75">
        <f>AVERAGE(P11:S11)</f>
        <v>1</v>
      </c>
      <c r="U11" s="76" t="s">
        <v>65</v>
      </c>
      <c r="V11" s="77" t="s">
        <v>66</v>
      </c>
      <c r="W11" s="11" t="s">
        <v>67</v>
      </c>
      <c r="X11" s="11" t="s">
        <v>67</v>
      </c>
      <c r="Y11" s="75">
        <f>P11</f>
        <v>1</v>
      </c>
      <c r="Z11" s="62"/>
      <c r="AA11" s="40">
        <f t="shared" ref="AA11:AA15" si="0">IFERROR(IF(Z11/Y11&gt;1,1,Z11/Y11),0)</f>
        <v>0</v>
      </c>
      <c r="AB11" s="4"/>
      <c r="AC11" s="4"/>
      <c r="AD11" s="75">
        <f>Q11</f>
        <v>1</v>
      </c>
      <c r="AE11" s="62"/>
      <c r="AF11" s="40">
        <f t="shared" ref="AF11:AF15" si="1">IFERROR(IF(AE11/AD11&gt;1,1,AE11/AD11),0)</f>
        <v>0</v>
      </c>
      <c r="AG11" s="4"/>
      <c r="AH11" s="4"/>
      <c r="AI11" s="75">
        <f>R11</f>
        <v>1</v>
      </c>
      <c r="AJ11" s="62"/>
      <c r="AK11" s="40">
        <f t="shared" ref="AK11:AK15" si="2">IFERROR(IF(AJ11/AI11&gt;1,1,AJ11/AI11),0)</f>
        <v>0</v>
      </c>
      <c r="AL11" s="4"/>
      <c r="AM11" s="4"/>
      <c r="AN11" s="75">
        <f>S11</f>
        <v>1</v>
      </c>
      <c r="AO11" s="62"/>
      <c r="AP11" s="40">
        <f t="shared" ref="AP11:AP15" si="3">IFERROR(IF(AO11/AN11&gt;1,1,AO11/AN11),0)</f>
        <v>0</v>
      </c>
      <c r="AQ11" s="4"/>
      <c r="AR11" s="4"/>
      <c r="AS11" s="84">
        <f>T11</f>
        <v>1</v>
      </c>
      <c r="AT11" s="63">
        <f>IFERROR(AVERAGE(Z11,AE11,AJ11,AO11),0)</f>
        <v>0</v>
      </c>
      <c r="AU11" s="54">
        <f>IFERROR(IF(AT11/AS11&gt;1,1,AT11/AS11),0)</f>
        <v>0</v>
      </c>
    </row>
    <row r="12" spans="1:47" s="5" customFormat="1" ht="120">
      <c r="A12" s="78" t="s">
        <v>68</v>
      </c>
      <c r="B12" s="79" t="s">
        <v>69</v>
      </c>
      <c r="C12" s="56" t="s">
        <v>53</v>
      </c>
      <c r="D12" s="12" t="s">
        <v>54</v>
      </c>
      <c r="E12" s="12" t="s">
        <v>55</v>
      </c>
      <c r="F12" s="12" t="s">
        <v>56</v>
      </c>
      <c r="G12" s="68" t="s">
        <v>70</v>
      </c>
      <c r="H12" s="12" t="s">
        <v>58</v>
      </c>
      <c r="I12" s="12" t="s">
        <v>58</v>
      </c>
      <c r="J12" s="13" t="s">
        <v>59</v>
      </c>
      <c r="K12" s="4" t="s">
        <v>71</v>
      </c>
      <c r="L12" s="4" t="s">
        <v>72</v>
      </c>
      <c r="M12" s="4" t="s">
        <v>73</v>
      </c>
      <c r="N12" s="80" t="s">
        <v>74</v>
      </c>
      <c r="O12" s="72" t="s">
        <v>64</v>
      </c>
      <c r="P12" s="75">
        <v>1</v>
      </c>
      <c r="Q12" s="75">
        <v>1</v>
      </c>
      <c r="R12" s="75">
        <v>1</v>
      </c>
      <c r="S12" s="75">
        <v>1</v>
      </c>
      <c r="T12" s="75">
        <f>AVERAGE(P12:S12)</f>
        <v>1</v>
      </c>
      <c r="U12" s="4" t="s">
        <v>75</v>
      </c>
      <c r="V12" s="77" t="s">
        <v>76</v>
      </c>
      <c r="W12" s="11" t="s">
        <v>67</v>
      </c>
      <c r="X12" s="11" t="s">
        <v>67</v>
      </c>
      <c r="Y12" s="75">
        <f t="shared" ref="Y12:Y15" si="4">P12</f>
        <v>1</v>
      </c>
      <c r="Z12" s="62"/>
      <c r="AA12" s="40">
        <f t="shared" si="0"/>
        <v>0</v>
      </c>
      <c r="AB12" s="4"/>
      <c r="AC12" s="4"/>
      <c r="AD12" s="75">
        <f t="shared" ref="AD12:AD15" si="5">Q12</f>
        <v>1</v>
      </c>
      <c r="AE12" s="62"/>
      <c r="AF12" s="40">
        <f t="shared" si="1"/>
        <v>0</v>
      </c>
      <c r="AG12" s="4"/>
      <c r="AH12" s="4"/>
      <c r="AI12" s="75">
        <f t="shared" ref="AI12:AI15" si="6">R12</f>
        <v>1</v>
      </c>
      <c r="AJ12" s="62"/>
      <c r="AK12" s="40">
        <f t="shared" si="2"/>
        <v>0</v>
      </c>
      <c r="AL12" s="4"/>
      <c r="AM12" s="4"/>
      <c r="AN12" s="75">
        <f t="shared" ref="AN12:AN15" si="7">S12</f>
        <v>1</v>
      </c>
      <c r="AO12" s="62"/>
      <c r="AP12" s="40">
        <f t="shared" si="3"/>
        <v>0</v>
      </c>
      <c r="AQ12" s="4"/>
      <c r="AR12" s="4"/>
      <c r="AS12" s="84">
        <f t="shared" ref="AS12:AS15" si="8">T12</f>
        <v>1</v>
      </c>
      <c r="AT12" s="63">
        <f t="shared" ref="AT12:AT15" si="9">+Z12+AE12+AJ12+AO12</f>
        <v>0</v>
      </c>
      <c r="AU12" s="54">
        <f>IFERROR(IF(AT12/AS12&gt;1,1,AT12/AS12),0)</f>
        <v>0</v>
      </c>
    </row>
    <row r="13" spans="1:47" s="5" customFormat="1" ht="120">
      <c r="A13" s="78" t="s">
        <v>77</v>
      </c>
      <c r="B13" s="79" t="s">
        <v>78</v>
      </c>
      <c r="C13" s="56" t="s">
        <v>53</v>
      </c>
      <c r="D13" s="12" t="s">
        <v>54</v>
      </c>
      <c r="E13" s="12" t="s">
        <v>55</v>
      </c>
      <c r="F13" s="12" t="s">
        <v>56</v>
      </c>
      <c r="G13" s="68" t="s">
        <v>70</v>
      </c>
      <c r="H13" s="12" t="s">
        <v>58</v>
      </c>
      <c r="I13" s="12" t="s">
        <v>58</v>
      </c>
      <c r="J13" s="13" t="s">
        <v>59</v>
      </c>
      <c r="K13" s="4" t="s">
        <v>79</v>
      </c>
      <c r="L13" s="4" t="s">
        <v>80</v>
      </c>
      <c r="M13" s="81" t="s">
        <v>81</v>
      </c>
      <c r="N13" s="4" t="s">
        <v>82</v>
      </c>
      <c r="O13" s="72" t="s">
        <v>64</v>
      </c>
      <c r="P13" s="75">
        <v>1</v>
      </c>
      <c r="Q13" s="75">
        <v>1</v>
      </c>
      <c r="R13" s="61">
        <v>1</v>
      </c>
      <c r="S13" s="61">
        <v>1</v>
      </c>
      <c r="T13" s="75">
        <f>AVERAGE(P13:S13)</f>
        <v>1</v>
      </c>
      <c r="U13" s="4" t="s">
        <v>83</v>
      </c>
      <c r="V13" s="77" t="s">
        <v>84</v>
      </c>
      <c r="W13" s="11" t="s">
        <v>67</v>
      </c>
      <c r="X13" s="11" t="s">
        <v>67</v>
      </c>
      <c r="Y13" s="75">
        <f t="shared" si="4"/>
        <v>1</v>
      </c>
      <c r="Z13" s="62"/>
      <c r="AA13" s="40">
        <f t="shared" si="0"/>
        <v>0</v>
      </c>
      <c r="AB13" s="4"/>
      <c r="AC13" s="4"/>
      <c r="AD13" s="75">
        <f t="shared" si="5"/>
        <v>1</v>
      </c>
      <c r="AE13" s="62"/>
      <c r="AF13" s="40">
        <f t="shared" si="1"/>
        <v>0</v>
      </c>
      <c r="AG13" s="4"/>
      <c r="AH13" s="4"/>
      <c r="AI13" s="75">
        <f t="shared" si="6"/>
        <v>1</v>
      </c>
      <c r="AJ13" s="62"/>
      <c r="AK13" s="40">
        <f t="shared" si="2"/>
        <v>0</v>
      </c>
      <c r="AL13" s="4"/>
      <c r="AM13" s="4"/>
      <c r="AN13" s="75">
        <f t="shared" si="7"/>
        <v>1</v>
      </c>
      <c r="AO13" s="62"/>
      <c r="AP13" s="40">
        <f t="shared" si="3"/>
        <v>0</v>
      </c>
      <c r="AQ13" s="4"/>
      <c r="AR13" s="4"/>
      <c r="AS13" s="84">
        <f t="shared" si="8"/>
        <v>1</v>
      </c>
      <c r="AT13" s="63">
        <f t="shared" si="9"/>
        <v>0</v>
      </c>
      <c r="AU13" s="54">
        <f>IFERROR(IF(AT13/AS13&gt;1,1,AT13/AS13),0)</f>
        <v>0</v>
      </c>
    </row>
    <row r="14" spans="1:47" s="5" customFormat="1" ht="180">
      <c r="A14" s="73" t="s">
        <v>85</v>
      </c>
      <c r="B14" s="79" t="s">
        <v>86</v>
      </c>
      <c r="C14" s="56" t="s">
        <v>53</v>
      </c>
      <c r="D14" s="12" t="s">
        <v>54</v>
      </c>
      <c r="E14" s="12" t="s">
        <v>55</v>
      </c>
      <c r="F14" s="12" t="s">
        <v>56</v>
      </c>
      <c r="G14" s="68" t="s">
        <v>70</v>
      </c>
      <c r="H14" s="12" t="s">
        <v>58</v>
      </c>
      <c r="I14" s="12" t="s">
        <v>58</v>
      </c>
      <c r="J14" s="13" t="s">
        <v>59</v>
      </c>
      <c r="K14" s="4" t="s">
        <v>87</v>
      </c>
      <c r="L14" s="4" t="s">
        <v>87</v>
      </c>
      <c r="M14" s="81" t="s">
        <v>88</v>
      </c>
      <c r="N14" s="4" t="s">
        <v>89</v>
      </c>
      <c r="O14" s="72" t="s">
        <v>90</v>
      </c>
      <c r="P14" s="82">
        <v>0</v>
      </c>
      <c r="Q14" s="82">
        <v>1</v>
      </c>
      <c r="R14" s="45">
        <v>0</v>
      </c>
      <c r="S14" s="45">
        <v>2</v>
      </c>
      <c r="T14" s="82">
        <f>SUM(P14:S14)</f>
        <v>3</v>
      </c>
      <c r="U14" s="4" t="s">
        <v>91</v>
      </c>
      <c r="V14" s="77" t="s">
        <v>92</v>
      </c>
      <c r="W14" s="11" t="s">
        <v>67</v>
      </c>
      <c r="X14" s="11" t="s">
        <v>67</v>
      </c>
      <c r="Y14" s="82">
        <f t="shared" si="4"/>
        <v>0</v>
      </c>
      <c r="Z14" s="61"/>
      <c r="AA14" s="40">
        <f t="shared" si="0"/>
        <v>0</v>
      </c>
      <c r="AB14" s="4"/>
      <c r="AC14" s="4"/>
      <c r="AD14" s="82">
        <f t="shared" si="5"/>
        <v>1</v>
      </c>
      <c r="AE14" s="61"/>
      <c r="AF14" s="40">
        <f t="shared" si="1"/>
        <v>0</v>
      </c>
      <c r="AG14" s="4"/>
      <c r="AH14" s="4"/>
      <c r="AI14" s="82">
        <f t="shared" si="6"/>
        <v>0</v>
      </c>
      <c r="AJ14" s="61"/>
      <c r="AK14" s="40">
        <f t="shared" si="2"/>
        <v>0</v>
      </c>
      <c r="AL14" s="4"/>
      <c r="AM14" s="4"/>
      <c r="AN14" s="82">
        <f t="shared" si="7"/>
        <v>2</v>
      </c>
      <c r="AO14" s="61"/>
      <c r="AP14" s="40">
        <f t="shared" si="3"/>
        <v>0</v>
      </c>
      <c r="AQ14" s="4"/>
      <c r="AR14" s="4"/>
      <c r="AS14" s="85">
        <f t="shared" si="8"/>
        <v>3</v>
      </c>
      <c r="AT14" s="63">
        <f t="shared" si="9"/>
        <v>0</v>
      </c>
      <c r="AU14" s="54">
        <f>IFERROR(IF(AT14/AS14&gt;1,1,AT14/AS14),0)</f>
        <v>0</v>
      </c>
    </row>
    <row r="15" spans="1:47" s="5" customFormat="1" ht="120">
      <c r="A15" s="83" t="s">
        <v>93</v>
      </c>
      <c r="B15" s="79" t="s">
        <v>94</v>
      </c>
      <c r="C15" s="56" t="s">
        <v>53</v>
      </c>
      <c r="D15" s="12" t="s">
        <v>54</v>
      </c>
      <c r="E15" s="12" t="s">
        <v>55</v>
      </c>
      <c r="F15" s="12" t="s">
        <v>56</v>
      </c>
      <c r="G15" s="68" t="s">
        <v>70</v>
      </c>
      <c r="H15" s="12" t="s">
        <v>58</v>
      </c>
      <c r="I15" s="12" t="s">
        <v>58</v>
      </c>
      <c r="J15" s="13" t="s">
        <v>59</v>
      </c>
      <c r="K15" s="4" t="s">
        <v>95</v>
      </c>
      <c r="L15" s="4" t="s">
        <v>95</v>
      </c>
      <c r="M15" s="4" t="s">
        <v>96</v>
      </c>
      <c r="N15" s="4" t="s">
        <v>97</v>
      </c>
      <c r="O15" s="72" t="s">
        <v>64</v>
      </c>
      <c r="P15" s="75">
        <v>1</v>
      </c>
      <c r="Q15" s="75">
        <v>1</v>
      </c>
      <c r="R15" s="75">
        <v>1</v>
      </c>
      <c r="S15" s="75">
        <v>1</v>
      </c>
      <c r="T15" s="75">
        <f>AVERAGE(P15:S15)</f>
        <v>1</v>
      </c>
      <c r="U15" s="4" t="s">
        <v>98</v>
      </c>
      <c r="V15" s="9" t="s">
        <v>99</v>
      </c>
      <c r="W15" s="11" t="s">
        <v>67</v>
      </c>
      <c r="X15" s="11" t="s">
        <v>67</v>
      </c>
      <c r="Y15" s="75">
        <f t="shared" si="4"/>
        <v>1</v>
      </c>
      <c r="Z15" s="62"/>
      <c r="AA15" s="40">
        <f t="shared" si="0"/>
        <v>0</v>
      </c>
      <c r="AB15" s="4"/>
      <c r="AC15" s="4"/>
      <c r="AD15" s="75">
        <f t="shared" si="5"/>
        <v>1</v>
      </c>
      <c r="AE15" s="62"/>
      <c r="AF15" s="40">
        <f t="shared" si="1"/>
        <v>0</v>
      </c>
      <c r="AG15" s="4"/>
      <c r="AH15" s="4"/>
      <c r="AI15" s="75">
        <f t="shared" si="6"/>
        <v>1</v>
      </c>
      <c r="AJ15" s="62"/>
      <c r="AK15" s="40">
        <f t="shared" si="2"/>
        <v>0</v>
      </c>
      <c r="AL15" s="4"/>
      <c r="AM15" s="4"/>
      <c r="AN15" s="75">
        <f t="shared" si="7"/>
        <v>1</v>
      </c>
      <c r="AO15" s="62"/>
      <c r="AP15" s="40">
        <f t="shared" si="3"/>
        <v>0</v>
      </c>
      <c r="AQ15" s="4"/>
      <c r="AR15" s="4"/>
      <c r="AS15" s="84">
        <f t="shared" si="8"/>
        <v>1</v>
      </c>
      <c r="AT15" s="63">
        <f t="shared" si="9"/>
        <v>0</v>
      </c>
      <c r="AU15" s="54">
        <f>IFERROR(IF(AT15/AS15&gt;1,1,AT15/AS15),0)</f>
        <v>0</v>
      </c>
    </row>
    <row r="16" spans="1:47" s="2" customFormat="1" ht="15.75">
      <c r="A16" s="22"/>
      <c r="B16" s="21" t="s">
        <v>100</v>
      </c>
      <c r="C16" s="21"/>
      <c r="D16" s="22"/>
      <c r="E16" s="22"/>
      <c r="F16" s="22"/>
      <c r="G16" s="22"/>
      <c r="H16" s="22"/>
      <c r="I16" s="22"/>
      <c r="J16" s="22"/>
      <c r="K16" s="22"/>
      <c r="L16" s="22"/>
      <c r="M16" s="22"/>
      <c r="N16" s="22"/>
      <c r="O16" s="22"/>
      <c r="P16" s="46"/>
      <c r="Q16" s="46"/>
      <c r="R16" s="46"/>
      <c r="S16" s="46"/>
      <c r="T16" s="46"/>
      <c r="U16" s="22"/>
      <c r="V16" s="22"/>
      <c r="W16" s="22"/>
      <c r="X16" s="22"/>
      <c r="Y16" s="42"/>
      <c r="Z16" s="42"/>
      <c r="AA16" s="50">
        <f>SUM(AA11:AA15)*80%</f>
        <v>0</v>
      </c>
      <c r="AB16" s="89"/>
      <c r="AC16" s="90"/>
      <c r="AD16" s="90"/>
      <c r="AE16" s="91"/>
      <c r="AF16" s="50">
        <f>SUM(AF11:AF15)*80%</f>
        <v>0</v>
      </c>
      <c r="AG16" s="89"/>
      <c r="AH16" s="90"/>
      <c r="AI16" s="90"/>
      <c r="AJ16" s="91"/>
      <c r="AK16" s="50">
        <f>SUM(AK11:AK15)*80%</f>
        <v>0</v>
      </c>
      <c r="AL16" s="89"/>
      <c r="AM16" s="90"/>
      <c r="AN16" s="90"/>
      <c r="AO16" s="91"/>
      <c r="AP16" s="50">
        <f>SUM(AP11:AP15)*80%</f>
        <v>0</v>
      </c>
      <c r="AQ16" s="92"/>
      <c r="AR16" s="93"/>
      <c r="AS16" s="93"/>
      <c r="AT16" s="94"/>
      <c r="AU16" s="50">
        <f>SUM(AU11:AU15)*80%</f>
        <v>0</v>
      </c>
    </row>
    <row r="17" spans="1:47" s="5" customFormat="1" ht="60">
      <c r="A17" s="35" t="s">
        <v>101</v>
      </c>
      <c r="B17" s="36" t="s">
        <v>102</v>
      </c>
      <c r="C17" s="36" t="s">
        <v>53</v>
      </c>
      <c r="D17" s="67" t="s">
        <v>103</v>
      </c>
      <c r="E17" s="36" t="s">
        <v>104</v>
      </c>
      <c r="F17" s="36" t="s">
        <v>105</v>
      </c>
      <c r="G17" s="36" t="s">
        <v>106</v>
      </c>
      <c r="H17" s="69" t="s">
        <v>107</v>
      </c>
      <c r="I17" s="36" t="s">
        <v>108</v>
      </c>
      <c r="J17" s="36" t="s">
        <v>59</v>
      </c>
      <c r="K17" s="36" t="s">
        <v>109</v>
      </c>
      <c r="L17" s="36" t="s">
        <v>110</v>
      </c>
      <c r="M17" s="37">
        <v>0</v>
      </c>
      <c r="N17" s="37" t="s">
        <v>111</v>
      </c>
      <c r="O17" s="38" t="s">
        <v>90</v>
      </c>
      <c r="P17" s="64">
        <v>0.25</v>
      </c>
      <c r="Q17" s="64">
        <v>0.25</v>
      </c>
      <c r="R17" s="64">
        <v>0.25</v>
      </c>
      <c r="S17" s="64">
        <v>0.25</v>
      </c>
      <c r="T17" s="65">
        <f>SUM(P17:S17)</f>
        <v>1</v>
      </c>
      <c r="U17" s="36" t="s">
        <v>112</v>
      </c>
      <c r="V17" s="36" t="s">
        <v>113</v>
      </c>
      <c r="W17" s="38" t="s">
        <v>67</v>
      </c>
      <c r="X17" s="36" t="s">
        <v>114</v>
      </c>
      <c r="Y17" s="66">
        <f t="shared" ref="Y17" si="10">P17</f>
        <v>0.25</v>
      </c>
      <c r="Z17" s="66"/>
      <c r="AA17" s="51">
        <f>IFERROR(IF(Z17/Y17&gt;1,1,Z17/Y17),0)</f>
        <v>0</v>
      </c>
      <c r="AB17" s="36"/>
      <c r="AC17" s="36"/>
      <c r="AD17" s="66">
        <f t="shared" ref="AD17" si="11">Q17</f>
        <v>0.25</v>
      </c>
      <c r="AE17" s="66"/>
      <c r="AF17" s="51">
        <f t="shared" ref="AF17" si="12">IFERROR(IF(AE17/AD17&gt;1,1,AE17/AD17),0)</f>
        <v>0</v>
      </c>
      <c r="AG17" s="36"/>
      <c r="AH17" s="36"/>
      <c r="AI17" s="66">
        <f t="shared" ref="AI17" si="13">R17</f>
        <v>0.25</v>
      </c>
      <c r="AJ17" s="66"/>
      <c r="AK17" s="51">
        <f t="shared" ref="AK17" si="14">IFERROR(IF(AJ17/AI17&gt;1,1,AJ17/AI17),0)</f>
        <v>0</v>
      </c>
      <c r="AL17" s="36"/>
      <c r="AM17" s="36"/>
      <c r="AN17" s="66">
        <f t="shared" ref="AN17" si="15">S17</f>
        <v>0.25</v>
      </c>
      <c r="AO17" s="66"/>
      <c r="AP17" s="51">
        <f t="shared" ref="AP17" si="16">IFERROR(IF(AO17/AN17&gt;1,1,AO17/AN17),0)</f>
        <v>0</v>
      </c>
      <c r="AQ17" s="36"/>
      <c r="AR17" s="36"/>
      <c r="AS17" s="70">
        <f t="shared" ref="AS17" si="17">T17</f>
        <v>1</v>
      </c>
      <c r="AT17" s="71">
        <f>MAX(Z17,AE17,AJ17,AO17)</f>
        <v>0</v>
      </c>
      <c r="AU17" s="55">
        <f>IFERROR(IF(AT17/AS17&gt;1,1,AT17/AS17),0)</f>
        <v>0</v>
      </c>
    </row>
    <row r="18" spans="1:47" s="5" customFormat="1" ht="195">
      <c r="A18" s="35" t="s">
        <v>115</v>
      </c>
      <c r="B18" s="36" t="s">
        <v>116</v>
      </c>
      <c r="C18" s="36" t="s">
        <v>53</v>
      </c>
      <c r="D18" s="67" t="s">
        <v>103</v>
      </c>
      <c r="E18" s="36" t="s">
        <v>104</v>
      </c>
      <c r="F18" s="36" t="s">
        <v>105</v>
      </c>
      <c r="G18" s="36" t="s">
        <v>106</v>
      </c>
      <c r="H18" s="69" t="s">
        <v>107</v>
      </c>
      <c r="I18" s="36" t="s">
        <v>117</v>
      </c>
      <c r="J18" s="36" t="s">
        <v>59</v>
      </c>
      <c r="K18" s="36" t="s">
        <v>118</v>
      </c>
      <c r="L18" s="36" t="s">
        <v>119</v>
      </c>
      <c r="M18" s="38">
        <v>0</v>
      </c>
      <c r="N18" s="38" t="s">
        <v>120</v>
      </c>
      <c r="O18" s="38" t="s">
        <v>90</v>
      </c>
      <c r="P18" s="47">
        <v>0</v>
      </c>
      <c r="Q18" s="47">
        <v>0</v>
      </c>
      <c r="R18" s="47">
        <v>1</v>
      </c>
      <c r="S18" s="47">
        <v>0</v>
      </c>
      <c r="T18" s="41">
        <f>SUM(P18:S18)</f>
        <v>1</v>
      </c>
      <c r="U18" s="36" t="s">
        <v>121</v>
      </c>
      <c r="V18" s="36" t="s">
        <v>122</v>
      </c>
      <c r="W18" s="38" t="s">
        <v>67</v>
      </c>
      <c r="X18" s="36" t="s">
        <v>114</v>
      </c>
      <c r="Y18" s="66">
        <f t="shared" ref="Y18:Y20" si="18">P18</f>
        <v>0</v>
      </c>
      <c r="Z18" s="66"/>
      <c r="AA18" s="51">
        <f>IFERROR(IF(Z18/Y18&gt;1,1,Z18/Y18),0)</f>
        <v>0</v>
      </c>
      <c r="AB18" s="36"/>
      <c r="AC18" s="36"/>
      <c r="AD18" s="66">
        <f t="shared" ref="AD18:AD20" si="19">Q18</f>
        <v>0</v>
      </c>
      <c r="AE18" s="66"/>
      <c r="AF18" s="51">
        <f t="shared" ref="AF18:AF20" si="20">IFERROR(IF(AE18/AD18&gt;1,1,AE18/AD18),0)</f>
        <v>0</v>
      </c>
      <c r="AG18" s="36"/>
      <c r="AH18" s="36"/>
      <c r="AI18" s="66">
        <f t="shared" ref="AI18:AI20" si="21">R18</f>
        <v>1</v>
      </c>
      <c r="AJ18" s="66"/>
      <c r="AK18" s="51">
        <f t="shared" ref="AK18:AK20" si="22">IFERROR(IF(AJ18/AI18&gt;1,1,AJ18/AI18),0)</f>
        <v>0</v>
      </c>
      <c r="AL18" s="36"/>
      <c r="AM18" s="36"/>
      <c r="AN18" s="66">
        <f t="shared" ref="AN18:AN20" si="23">S18</f>
        <v>0</v>
      </c>
      <c r="AO18" s="66"/>
      <c r="AP18" s="51">
        <f t="shared" ref="AP18:AP20" si="24">IFERROR(IF(AO18/AN18&gt;1,1,AO18/AN18),0)</f>
        <v>0</v>
      </c>
      <c r="AQ18" s="36"/>
      <c r="AR18" s="36"/>
      <c r="AS18" s="70">
        <f t="shared" ref="AS18:AS20" si="25">T18</f>
        <v>1</v>
      </c>
      <c r="AT18" s="71">
        <f>MAX(Z18,AE18,AJ18,AO18)</f>
        <v>0</v>
      </c>
      <c r="AU18" s="55">
        <f>IFERROR(IF(AT18/AS18&gt;1,1,AT18/AS18),0)</f>
        <v>0</v>
      </c>
    </row>
    <row r="19" spans="1:47" s="5" customFormat="1" ht="105">
      <c r="A19" s="35" t="s">
        <v>123</v>
      </c>
      <c r="B19" s="36" t="s">
        <v>124</v>
      </c>
      <c r="C19" s="36" t="s">
        <v>53</v>
      </c>
      <c r="D19" s="67" t="s">
        <v>54</v>
      </c>
      <c r="E19" s="36" t="s">
        <v>125</v>
      </c>
      <c r="F19" s="36" t="s">
        <v>126</v>
      </c>
      <c r="G19" s="36" t="s">
        <v>106</v>
      </c>
      <c r="H19" s="69" t="s">
        <v>107</v>
      </c>
      <c r="I19" s="36" t="s">
        <v>127</v>
      </c>
      <c r="J19" s="36" t="s">
        <v>59</v>
      </c>
      <c r="K19" s="36" t="s">
        <v>128</v>
      </c>
      <c r="L19" s="36" t="s">
        <v>129</v>
      </c>
      <c r="M19" s="38" t="s">
        <v>130</v>
      </c>
      <c r="N19" s="38" t="s">
        <v>131</v>
      </c>
      <c r="O19" s="38" t="s">
        <v>90</v>
      </c>
      <c r="P19" s="66">
        <v>1</v>
      </c>
      <c r="Q19" s="66">
        <v>0</v>
      </c>
      <c r="R19" s="66">
        <v>0</v>
      </c>
      <c r="S19" s="66">
        <v>0</v>
      </c>
      <c r="T19" s="66">
        <f>SUM(P19:S19)</f>
        <v>1</v>
      </c>
      <c r="U19" s="36" t="s">
        <v>132</v>
      </c>
      <c r="V19" s="36" t="s">
        <v>133</v>
      </c>
      <c r="W19" s="38" t="s">
        <v>67</v>
      </c>
      <c r="X19" s="36" t="s">
        <v>134</v>
      </c>
      <c r="Y19" s="66">
        <f t="shared" si="18"/>
        <v>1</v>
      </c>
      <c r="Z19" s="66"/>
      <c r="AA19" s="51">
        <f>IFERROR(IF(Z19/Y19&gt;1,1,Z19/Y19),0)</f>
        <v>0</v>
      </c>
      <c r="AB19" s="36"/>
      <c r="AC19" s="36"/>
      <c r="AD19" s="66">
        <f t="shared" si="19"/>
        <v>0</v>
      </c>
      <c r="AE19" s="66"/>
      <c r="AF19" s="51">
        <f t="shared" si="20"/>
        <v>0</v>
      </c>
      <c r="AG19" s="36"/>
      <c r="AH19" s="36"/>
      <c r="AI19" s="66">
        <f t="shared" si="21"/>
        <v>0</v>
      </c>
      <c r="AJ19" s="66"/>
      <c r="AK19" s="51">
        <f t="shared" si="22"/>
        <v>0</v>
      </c>
      <c r="AL19" s="36"/>
      <c r="AM19" s="36"/>
      <c r="AN19" s="66">
        <f t="shared" si="23"/>
        <v>0</v>
      </c>
      <c r="AO19" s="66"/>
      <c r="AP19" s="51">
        <f t="shared" si="24"/>
        <v>0</v>
      </c>
      <c r="AQ19" s="36"/>
      <c r="AR19" s="36"/>
      <c r="AS19" s="70">
        <f t="shared" si="25"/>
        <v>1</v>
      </c>
      <c r="AT19" s="71">
        <f>MAX(Z19,AE19,AJ19,AO19)</f>
        <v>0</v>
      </c>
      <c r="AU19" s="55">
        <f>IFERROR(IF(AT19/AS19&gt;1,1,AT19/AS19),0)</f>
        <v>0</v>
      </c>
    </row>
    <row r="20" spans="1:47" s="5" customFormat="1" ht="105">
      <c r="A20" s="35" t="s">
        <v>135</v>
      </c>
      <c r="B20" s="36" t="s">
        <v>136</v>
      </c>
      <c r="C20" s="36" t="s">
        <v>53</v>
      </c>
      <c r="D20" s="67" t="s">
        <v>54</v>
      </c>
      <c r="E20" s="36" t="s">
        <v>125</v>
      </c>
      <c r="F20" s="36" t="s">
        <v>126</v>
      </c>
      <c r="G20" s="36" t="s">
        <v>106</v>
      </c>
      <c r="H20" s="69" t="s">
        <v>107</v>
      </c>
      <c r="I20" s="36" t="s">
        <v>127</v>
      </c>
      <c r="J20" s="36" t="s">
        <v>137</v>
      </c>
      <c r="K20" s="36" t="s">
        <v>138</v>
      </c>
      <c r="L20" s="36" t="s">
        <v>129</v>
      </c>
      <c r="M20" s="38" t="s">
        <v>139</v>
      </c>
      <c r="N20" s="38" t="s">
        <v>140</v>
      </c>
      <c r="O20" s="38" t="s">
        <v>64</v>
      </c>
      <c r="P20" s="66">
        <v>1</v>
      </c>
      <c r="Q20" s="66">
        <v>1</v>
      </c>
      <c r="R20" s="66">
        <v>1</v>
      </c>
      <c r="S20" s="66">
        <v>1</v>
      </c>
      <c r="T20" s="66">
        <f>AVERAGE(P20:S20)</f>
        <v>1</v>
      </c>
      <c r="U20" s="36" t="s">
        <v>132</v>
      </c>
      <c r="V20" s="36" t="s">
        <v>133</v>
      </c>
      <c r="W20" s="38" t="s">
        <v>67</v>
      </c>
      <c r="X20" s="36" t="s">
        <v>134</v>
      </c>
      <c r="Y20" s="66">
        <f t="shared" si="18"/>
        <v>1</v>
      </c>
      <c r="Z20" s="66"/>
      <c r="AA20" s="51">
        <f>IFERROR(IF(Z20/Y20&gt;1,1,Z20/Y20),0)</f>
        <v>0</v>
      </c>
      <c r="AB20" s="36"/>
      <c r="AC20" s="36"/>
      <c r="AD20" s="66">
        <f t="shared" si="19"/>
        <v>1</v>
      </c>
      <c r="AE20" s="66"/>
      <c r="AF20" s="51">
        <f t="shared" si="20"/>
        <v>0</v>
      </c>
      <c r="AG20" s="36"/>
      <c r="AH20" s="36"/>
      <c r="AI20" s="66">
        <f t="shared" si="21"/>
        <v>1</v>
      </c>
      <c r="AJ20" s="66"/>
      <c r="AK20" s="51">
        <f t="shared" si="22"/>
        <v>0</v>
      </c>
      <c r="AL20" s="36"/>
      <c r="AM20" s="36"/>
      <c r="AN20" s="66">
        <f t="shared" si="23"/>
        <v>1</v>
      </c>
      <c r="AO20" s="66"/>
      <c r="AP20" s="51">
        <f t="shared" si="24"/>
        <v>0</v>
      </c>
      <c r="AQ20" s="36"/>
      <c r="AR20" s="36"/>
      <c r="AS20" s="70">
        <f t="shared" si="25"/>
        <v>1</v>
      </c>
      <c r="AT20" s="71">
        <f>MAX(Z20,AE20,AJ20,AO20)</f>
        <v>0</v>
      </c>
      <c r="AU20" s="55">
        <f>IFERROR(IF(AT20/AS20&gt;1,1,AT20/AS20),0)</f>
        <v>0</v>
      </c>
    </row>
    <row r="21" spans="1:47" s="2" customFormat="1" ht="15.75">
      <c r="A21" s="39"/>
      <c r="B21" s="39" t="s">
        <v>141</v>
      </c>
      <c r="C21" s="39"/>
      <c r="D21" s="39"/>
      <c r="E21" s="39"/>
      <c r="F21" s="39"/>
      <c r="G21" s="39"/>
      <c r="H21" s="39"/>
      <c r="I21" s="39"/>
      <c r="J21" s="39"/>
      <c r="K21" s="39"/>
      <c r="L21" s="39"/>
      <c r="M21" s="39"/>
      <c r="N21" s="39"/>
      <c r="O21" s="39"/>
      <c r="P21" s="48"/>
      <c r="Q21" s="48"/>
      <c r="R21" s="48"/>
      <c r="S21" s="48"/>
      <c r="T21" s="48"/>
      <c r="U21" s="39"/>
      <c r="V21" s="39"/>
      <c r="W21" s="39"/>
      <c r="X21" s="39"/>
      <c r="Y21" s="48"/>
      <c r="Z21" s="43"/>
      <c r="AA21" s="52">
        <f>SUM(AA17,AA19,AA20)*20%</f>
        <v>0</v>
      </c>
      <c r="AB21" s="95"/>
      <c r="AC21" s="96"/>
      <c r="AD21" s="96"/>
      <c r="AE21" s="97"/>
      <c r="AF21" s="52">
        <f>SUM(AF17,AF20)*20%</f>
        <v>0</v>
      </c>
      <c r="AG21" s="95"/>
      <c r="AH21" s="96"/>
      <c r="AI21" s="96"/>
      <c r="AJ21" s="97"/>
      <c r="AK21" s="52">
        <f>SUM(AK17,AK18,AK20)*20%</f>
        <v>0</v>
      </c>
      <c r="AL21" s="95"/>
      <c r="AM21" s="96"/>
      <c r="AN21" s="96"/>
      <c r="AO21" s="97"/>
      <c r="AP21" s="52">
        <f>SUM(AP17,AP20)*20%</f>
        <v>0</v>
      </c>
      <c r="AQ21" s="98"/>
      <c r="AR21" s="99"/>
      <c r="AS21" s="99"/>
      <c r="AT21" s="100"/>
      <c r="AU21" s="52">
        <f>SUM(AU17:AU20)*20%</f>
        <v>0</v>
      </c>
    </row>
    <row r="22" spans="1:47" s="3" customFormat="1" ht="18.75">
      <c r="A22" s="23"/>
      <c r="B22" s="23" t="s">
        <v>142</v>
      </c>
      <c r="C22" s="23"/>
      <c r="D22" s="23"/>
      <c r="E22" s="23"/>
      <c r="F22" s="23"/>
      <c r="G22" s="23"/>
      <c r="H22" s="23"/>
      <c r="I22" s="23"/>
      <c r="J22" s="23"/>
      <c r="K22" s="23"/>
      <c r="L22" s="23"/>
      <c r="M22" s="23"/>
      <c r="N22" s="23"/>
      <c r="O22" s="23"/>
      <c r="P22" s="49"/>
      <c r="Q22" s="49"/>
      <c r="R22" s="49"/>
      <c r="S22" s="49"/>
      <c r="T22" s="49"/>
      <c r="U22" s="23"/>
      <c r="V22" s="23"/>
      <c r="W22" s="23"/>
      <c r="X22" s="23"/>
      <c r="Y22" s="49"/>
      <c r="Z22" s="44"/>
      <c r="AA22" s="53">
        <f>+AA16+AA21</f>
        <v>0</v>
      </c>
      <c r="AB22" s="86"/>
      <c r="AC22" s="87"/>
      <c r="AD22" s="87"/>
      <c r="AE22" s="88"/>
      <c r="AF22" s="53">
        <f>+AF16+AF21</f>
        <v>0</v>
      </c>
      <c r="AG22" s="86"/>
      <c r="AH22" s="87"/>
      <c r="AI22" s="87"/>
      <c r="AJ22" s="88"/>
      <c r="AK22" s="53">
        <f>+AK16+AK21</f>
        <v>0</v>
      </c>
      <c r="AL22" s="86"/>
      <c r="AM22" s="87"/>
      <c r="AN22" s="87"/>
      <c r="AO22" s="88"/>
      <c r="AP22" s="53">
        <f>+AP16+AP21</f>
        <v>0</v>
      </c>
      <c r="AQ22" s="86"/>
      <c r="AR22" s="87"/>
      <c r="AS22" s="87"/>
      <c r="AT22" s="88"/>
      <c r="AU22" s="53">
        <f>+AU16+AU21</f>
        <v>0</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2:AE22"/>
    <mergeCell ref="AG22:AJ22"/>
    <mergeCell ref="AL22:AO22"/>
    <mergeCell ref="AQ22:AT22"/>
    <mergeCell ref="AB16:AE16"/>
    <mergeCell ref="AG16:AJ16"/>
    <mergeCell ref="AL16:AO16"/>
    <mergeCell ref="AQ16:AT16"/>
    <mergeCell ref="AB21:AE21"/>
    <mergeCell ref="AG21:AJ21"/>
    <mergeCell ref="AL21:AO21"/>
    <mergeCell ref="AQ21:AT21"/>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2 Y11:AA22 AP11:AP22 AK11:AK22 AF11:AF22" xr:uid="{2620A730-8CA7-472C-88BC-172E885C72B7}">
      <formula1>0</formula1>
      <formula2>1000000</formula2>
    </dataValidation>
  </dataValidations>
  <pageMargins left="0.7" right="0.7" top="0.75" bottom="0.75" header="0.3" footer="0.3"/>
  <pageSetup paperSize="9" orientation="portrait" r:id="rId1"/>
  <ignoredErrors>
    <ignoredError sqref="AA16 AF16 AK16 AP16 AU16 T14"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F17:F20 F11:F15</xm:sqref>
        </x14:dataValidation>
        <x14:dataValidation type="list" allowBlank="1" showInputMessage="1" showErrorMessage="1" xr:uid="{368CAFF5-BE04-4FFF-B338-51D69BA23554}">
          <x14:formula1>
            <xm:f>Listas!$F$2:$F$10</xm:f>
          </x14:formula1>
          <xm:sqref>G17:G20 G11:G15</xm:sqref>
        </x14:dataValidation>
        <x14:dataValidation type="list" allowBlank="1" showInputMessage="1" showErrorMessage="1" xr:uid="{644DEEAA-0D3C-4060-99CA-C576A2F91A4D}">
          <x14:formula1>
            <xm:f>Listas!$I$2:$I$4</xm:f>
          </x14:formula1>
          <xm:sqref>J17:J20 J11:J15</xm:sqref>
        </x14:dataValidation>
        <x14:dataValidation type="list" allowBlank="1" showInputMessage="1" showErrorMessage="1" xr:uid="{F27B990B-F8E1-43B0-B8F7-E94519E68711}">
          <x14:formula1>
            <xm:f>Listas!$J$2:$J$5</xm:f>
          </x14:formula1>
          <xm:sqref>O17:O20 O11:O15</xm:sqref>
        </x14:dataValidation>
        <x14:dataValidation type="list" allowBlank="1" showInputMessage="1" showErrorMessage="1" xr:uid="{04D58E5A-C535-424D-AAB5-8991AB9C5DFB}">
          <x14:formula1>
            <xm:f>Listas!$G$2:$G$9</xm:f>
          </x14:formula1>
          <xm:sqref>H17:H20 H11:H15</xm:sqref>
        </x14:dataValidation>
        <x14:dataValidation type="list" allowBlank="1" showInputMessage="1" showErrorMessage="1" xr:uid="{FAFEBD2F-5282-4B82-98B1-C87AACF170B0}">
          <x14:formula1>
            <xm:f>Listas!$C$2:$C$10</xm:f>
          </x14:formula1>
          <xm:sqref>D17:D20 D11:D15</xm:sqref>
        </x14:dataValidation>
        <x14:dataValidation type="list" allowBlank="1" showInputMessage="1" showErrorMessage="1" xr:uid="{520D2F01-9FDA-4008-9999-0E710FCEF4EB}">
          <x14:formula1>
            <xm:f>Listas!$D$2:$D$21</xm:f>
          </x14:formula1>
          <xm:sqref>E17:E20 E11:E15</xm:sqref>
        </x14:dataValidation>
        <x14:dataValidation type="list" allowBlank="1" showInputMessage="1" showErrorMessage="1" xr:uid="{80A19DC1-4D67-4B84-B2EE-734B5921D124}">
          <x14:formula1>
            <xm:f>Listas!$A$2:$A$25</xm:f>
          </x14:formula1>
          <xm:sqref>W11:X15 W17:X20</xm:sqref>
        </x14:dataValidation>
        <x14:dataValidation type="list" allowBlank="1" showInputMessage="1" showErrorMessage="1" xr:uid="{085547D8-D571-4659-8620-E369E4253A0D}">
          <x14:formula1>
            <xm:f>Listas!$B$2:$B$5</xm:f>
          </x14:formula1>
          <xm:sqref>C17:C20 C11:C15</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I17:I20 I11:I15</xm:sqref>
        </x14:dataValidation>
        <x14:dataValidation type="list" allowBlank="1" showInputMessage="1" showErrorMessage="1" error="Escriba un texto " promptTitle="Cualquier contenido" xr:uid="{00000000-0002-0000-0100-000001000000}">
          <x14:formula1>
            <xm:f>Listas!#REF!</xm:f>
          </x14:formula1>
          <xm:sqref>L23:L1048576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7" bestFit="1" customWidth="1"/>
    <col min="2" max="2" width="70.42578125" style="57" customWidth="1"/>
  </cols>
  <sheetData>
    <row r="1" spans="1:2" ht="21">
      <c r="A1" s="135" t="s">
        <v>143</v>
      </c>
      <c r="B1" s="135"/>
    </row>
    <row r="2" spans="1:2" ht="21">
      <c r="A2" s="58" t="s">
        <v>144</v>
      </c>
      <c r="B2" s="58" t="s">
        <v>7</v>
      </c>
    </row>
    <row r="3" spans="1:2">
      <c r="A3" s="59" t="s">
        <v>2</v>
      </c>
      <c r="B3" s="60" t="s">
        <v>145</v>
      </c>
    </row>
    <row r="4" spans="1:2" ht="30">
      <c r="A4" s="59" t="s">
        <v>146</v>
      </c>
      <c r="B4" s="60" t="s">
        <v>147</v>
      </c>
    </row>
    <row r="5" spans="1:2">
      <c r="A5" s="59" t="s">
        <v>148</v>
      </c>
      <c r="B5" s="60" t="s">
        <v>149</v>
      </c>
    </row>
    <row r="6" spans="1:2" ht="45">
      <c r="A6" s="59" t="s">
        <v>150</v>
      </c>
      <c r="B6" s="60" t="s">
        <v>151</v>
      </c>
    </row>
    <row r="7" spans="1:2">
      <c r="A7" s="59" t="s">
        <v>152</v>
      </c>
      <c r="B7" s="60" t="s">
        <v>153</v>
      </c>
    </row>
    <row r="8" spans="1:2">
      <c r="A8" s="59" t="s">
        <v>154</v>
      </c>
      <c r="B8" s="60" t="s">
        <v>153</v>
      </c>
    </row>
    <row r="9" spans="1:2">
      <c r="A9" s="59" t="s">
        <v>155</v>
      </c>
      <c r="B9" s="60" t="s">
        <v>153</v>
      </c>
    </row>
    <row r="10" spans="1:2" ht="45">
      <c r="A10" s="59" t="s">
        <v>156</v>
      </c>
      <c r="B10" s="60" t="s">
        <v>157</v>
      </c>
    </row>
    <row r="11" spans="1:2" ht="45">
      <c r="A11" s="59" t="s">
        <v>158</v>
      </c>
      <c r="B11" s="60" t="s">
        <v>159</v>
      </c>
    </row>
    <row r="12" spans="1:2" ht="30">
      <c r="A12" s="59" t="s">
        <v>160</v>
      </c>
      <c r="B12" s="60" t="s">
        <v>161</v>
      </c>
    </row>
    <row r="13" spans="1:2" ht="30">
      <c r="A13" s="59" t="s">
        <v>162</v>
      </c>
      <c r="B13" s="60" t="s">
        <v>161</v>
      </c>
    </row>
    <row r="14" spans="1:2" ht="150">
      <c r="A14" s="59" t="s">
        <v>163</v>
      </c>
      <c r="B14" s="60" t="s">
        <v>164</v>
      </c>
    </row>
    <row r="15" spans="1:2" ht="30">
      <c r="A15" s="59" t="s">
        <v>165</v>
      </c>
      <c r="B15" s="60" t="s">
        <v>166</v>
      </c>
    </row>
    <row r="16" spans="1:2" ht="30">
      <c r="A16" s="59" t="s">
        <v>167</v>
      </c>
      <c r="B16" s="60" t="s">
        <v>168</v>
      </c>
    </row>
    <row r="17" spans="1:2" ht="75">
      <c r="A17" s="59" t="s">
        <v>169</v>
      </c>
      <c r="B17" s="60" t="s">
        <v>170</v>
      </c>
    </row>
    <row r="18" spans="1:2" ht="30">
      <c r="A18" s="59" t="s">
        <v>171</v>
      </c>
      <c r="B18" s="60" t="s">
        <v>172</v>
      </c>
    </row>
    <row r="19" spans="1:2" ht="300">
      <c r="A19" s="59" t="s">
        <v>173</v>
      </c>
      <c r="B19" s="60" t="s">
        <v>174</v>
      </c>
    </row>
    <row r="20" spans="1:2" ht="30">
      <c r="A20" s="59" t="s">
        <v>175</v>
      </c>
      <c r="B20" s="60" t="s">
        <v>176</v>
      </c>
    </row>
    <row r="21" spans="1:2" ht="30">
      <c r="A21" s="59" t="s">
        <v>177</v>
      </c>
      <c r="B21" s="60" t="s">
        <v>178</v>
      </c>
    </row>
    <row r="22" spans="1:2" ht="45">
      <c r="A22" s="59" t="s">
        <v>179</v>
      </c>
      <c r="B22" s="60" t="s">
        <v>180</v>
      </c>
    </row>
    <row r="23" spans="1:2" ht="30">
      <c r="A23" s="59" t="s">
        <v>181</v>
      </c>
      <c r="B23" s="60" t="s">
        <v>182</v>
      </c>
    </row>
    <row r="24" spans="1:2" ht="30">
      <c r="A24" s="59" t="s">
        <v>183</v>
      </c>
      <c r="B24" s="60" t="s">
        <v>184</v>
      </c>
    </row>
    <row r="25" spans="1:2" ht="60">
      <c r="A25" s="59" t="s">
        <v>185</v>
      </c>
      <c r="B25" s="60" t="s">
        <v>186</v>
      </c>
    </row>
    <row r="26" spans="1:2" ht="45">
      <c r="A26" s="59" t="s">
        <v>187</v>
      </c>
      <c r="B26" s="60" t="s">
        <v>188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c r="A1" s="34" t="s">
        <v>189</v>
      </c>
      <c r="B1" s="34" t="s">
        <v>27</v>
      </c>
      <c r="C1" s="34" t="s">
        <v>190</v>
      </c>
      <c r="D1" s="34" t="s">
        <v>191</v>
      </c>
      <c r="E1" s="34" t="s">
        <v>192</v>
      </c>
      <c r="F1" s="34" t="s">
        <v>193</v>
      </c>
      <c r="G1" s="34" t="s">
        <v>194</v>
      </c>
      <c r="H1" s="34" t="s">
        <v>195</v>
      </c>
      <c r="I1" s="34" t="s">
        <v>32</v>
      </c>
      <c r="J1" s="34" t="s">
        <v>37</v>
      </c>
      <c r="K1" s="34" t="s">
        <v>2</v>
      </c>
    </row>
    <row r="2" spans="1:11">
      <c r="A2" t="s">
        <v>196</v>
      </c>
      <c r="B2" t="s">
        <v>197</v>
      </c>
      <c r="C2" s="18" t="s">
        <v>198</v>
      </c>
      <c r="D2" t="s">
        <v>199</v>
      </c>
      <c r="E2" t="s">
        <v>200</v>
      </c>
      <c r="F2" t="s">
        <v>201</v>
      </c>
      <c r="G2" t="s">
        <v>202</v>
      </c>
      <c r="H2" s="18" t="s">
        <v>203</v>
      </c>
      <c r="I2" t="s">
        <v>59</v>
      </c>
      <c r="J2" t="s">
        <v>90</v>
      </c>
      <c r="K2" s="10" t="s">
        <v>204</v>
      </c>
    </row>
    <row r="3" spans="1:11">
      <c r="A3" t="s">
        <v>114</v>
      </c>
      <c r="B3" t="s">
        <v>205</v>
      </c>
      <c r="C3" s="18" t="s">
        <v>206</v>
      </c>
      <c r="D3" t="s">
        <v>207</v>
      </c>
      <c r="E3" t="s">
        <v>208</v>
      </c>
      <c r="F3" t="s">
        <v>209</v>
      </c>
      <c r="G3" t="s">
        <v>210</v>
      </c>
      <c r="H3" s="18" t="s">
        <v>211</v>
      </c>
      <c r="I3" t="s">
        <v>137</v>
      </c>
      <c r="J3" t="s">
        <v>64</v>
      </c>
      <c r="K3" s="10" t="s">
        <v>212</v>
      </c>
    </row>
    <row r="4" spans="1:11">
      <c r="A4" t="s">
        <v>213</v>
      </c>
      <c r="B4" t="s">
        <v>53</v>
      </c>
      <c r="C4" s="18" t="s">
        <v>214</v>
      </c>
      <c r="D4" t="s">
        <v>215</v>
      </c>
      <c r="E4" t="s">
        <v>216</v>
      </c>
      <c r="F4" t="s">
        <v>106</v>
      </c>
      <c r="G4" t="s">
        <v>107</v>
      </c>
      <c r="H4" s="18" t="s">
        <v>217</v>
      </c>
      <c r="I4" t="s">
        <v>218</v>
      </c>
      <c r="J4" t="s">
        <v>219</v>
      </c>
      <c r="K4" s="10" t="s">
        <v>220</v>
      </c>
    </row>
    <row r="5" spans="1:11">
      <c r="A5" t="s">
        <v>221</v>
      </c>
      <c r="B5" t="s">
        <v>58</v>
      </c>
      <c r="C5" s="18" t="s">
        <v>222</v>
      </c>
      <c r="D5" t="s">
        <v>223</v>
      </c>
      <c r="E5" t="s">
        <v>224</v>
      </c>
      <c r="F5" t="s">
        <v>225</v>
      </c>
      <c r="G5" t="s">
        <v>226</v>
      </c>
      <c r="H5" s="18" t="s">
        <v>227</v>
      </c>
      <c r="J5" t="s">
        <v>228</v>
      </c>
      <c r="K5" s="10" t="s">
        <v>229</v>
      </c>
    </row>
    <row r="6" spans="1:11">
      <c r="A6" t="s">
        <v>230</v>
      </c>
      <c r="C6" s="18" t="s">
        <v>103</v>
      </c>
      <c r="D6" t="s">
        <v>231</v>
      </c>
      <c r="E6" t="s">
        <v>232</v>
      </c>
      <c r="F6" t="s">
        <v>57</v>
      </c>
      <c r="G6" t="s">
        <v>233</v>
      </c>
      <c r="H6" s="18" t="s">
        <v>234</v>
      </c>
      <c r="K6" s="10" t="s">
        <v>235</v>
      </c>
    </row>
    <row r="7" spans="1:11">
      <c r="A7" t="s">
        <v>67</v>
      </c>
      <c r="C7" s="18" t="s">
        <v>54</v>
      </c>
      <c r="D7" t="s">
        <v>236</v>
      </c>
      <c r="E7" t="s">
        <v>237</v>
      </c>
      <c r="F7" t="s">
        <v>238</v>
      </c>
      <c r="G7" t="s">
        <v>239</v>
      </c>
      <c r="H7" s="18" t="s">
        <v>117</v>
      </c>
      <c r="K7" s="10" t="s">
        <v>240</v>
      </c>
    </row>
    <row r="8" spans="1:11">
      <c r="A8" t="s">
        <v>241</v>
      </c>
      <c r="C8" s="18" t="s">
        <v>242</v>
      </c>
      <c r="D8" t="s">
        <v>243</v>
      </c>
      <c r="E8" t="s">
        <v>244</v>
      </c>
      <c r="F8" t="s">
        <v>70</v>
      </c>
      <c r="G8" t="s">
        <v>245</v>
      </c>
      <c r="H8" s="18" t="s">
        <v>246</v>
      </c>
      <c r="K8" s="10" t="s">
        <v>247</v>
      </c>
    </row>
    <row r="9" spans="1:11">
      <c r="A9" t="s">
        <v>248</v>
      </c>
      <c r="C9" s="18" t="s">
        <v>222</v>
      </c>
      <c r="D9" t="s">
        <v>249</v>
      </c>
      <c r="E9" t="s">
        <v>56</v>
      </c>
      <c r="F9" t="s">
        <v>250</v>
      </c>
      <c r="G9" s="18" t="s">
        <v>58</v>
      </c>
      <c r="H9" s="18" t="s">
        <v>251</v>
      </c>
      <c r="K9" s="10" t="s">
        <v>252</v>
      </c>
    </row>
    <row r="10" spans="1:11">
      <c r="A10" t="s">
        <v>253</v>
      </c>
      <c r="C10" s="18" t="s">
        <v>58</v>
      </c>
      <c r="D10" t="s">
        <v>254</v>
      </c>
      <c r="E10" t="s">
        <v>126</v>
      </c>
      <c r="F10" t="s">
        <v>255</v>
      </c>
      <c r="H10" s="18" t="s">
        <v>256</v>
      </c>
      <c r="K10" s="10" t="s">
        <v>257</v>
      </c>
    </row>
    <row r="11" spans="1:11">
      <c r="A11" t="s">
        <v>258</v>
      </c>
      <c r="C11" s="18"/>
      <c r="D11" t="s">
        <v>259</v>
      </c>
      <c r="E11" t="s">
        <v>260</v>
      </c>
      <c r="H11" s="18" t="s">
        <v>261</v>
      </c>
      <c r="K11" s="10" t="s">
        <v>262</v>
      </c>
    </row>
    <row r="12" spans="1:11" ht="17.25" customHeight="1">
      <c r="A12" t="s">
        <v>263</v>
      </c>
      <c r="C12" s="18"/>
      <c r="D12" t="s">
        <v>55</v>
      </c>
      <c r="E12" t="s">
        <v>105</v>
      </c>
      <c r="H12" s="18" t="s">
        <v>264</v>
      </c>
      <c r="K12" s="10" t="s">
        <v>265</v>
      </c>
    </row>
    <row r="13" spans="1:11">
      <c r="A13" t="s">
        <v>266</v>
      </c>
      <c r="D13" t="s">
        <v>267</v>
      </c>
      <c r="E13" t="s">
        <v>268</v>
      </c>
      <c r="H13" s="18" t="s">
        <v>269</v>
      </c>
      <c r="K13" s="10" t="s">
        <v>270</v>
      </c>
    </row>
    <row r="14" spans="1:11">
      <c r="A14" t="s">
        <v>271</v>
      </c>
      <c r="D14" t="s">
        <v>125</v>
      </c>
      <c r="H14" s="18" t="s">
        <v>127</v>
      </c>
      <c r="I14" s="10"/>
      <c r="K14" s="10" t="s">
        <v>272</v>
      </c>
    </row>
    <row r="15" spans="1:11">
      <c r="A15" t="s">
        <v>273</v>
      </c>
      <c r="D15" t="s">
        <v>104</v>
      </c>
      <c r="H15" s="18" t="s">
        <v>108</v>
      </c>
      <c r="I15" s="10"/>
      <c r="K15" s="10" t="s">
        <v>274</v>
      </c>
    </row>
    <row r="16" spans="1:11">
      <c r="A16" t="s">
        <v>275</v>
      </c>
      <c r="D16" t="s">
        <v>276</v>
      </c>
      <c r="H16" s="18" t="s">
        <v>277</v>
      </c>
      <c r="I16" s="10"/>
      <c r="K16" s="10" t="s">
        <v>278</v>
      </c>
    </row>
    <row r="17" spans="1:11">
      <c r="A17" t="s">
        <v>279</v>
      </c>
      <c r="D17" t="s">
        <v>280</v>
      </c>
      <c r="H17" s="18" t="s">
        <v>281</v>
      </c>
      <c r="I17" s="10"/>
      <c r="K17" s="10" t="s">
        <v>282</v>
      </c>
    </row>
    <row r="18" spans="1:11">
      <c r="A18" t="s">
        <v>283</v>
      </c>
      <c r="D18" t="s">
        <v>284</v>
      </c>
      <c r="H18" s="18" t="s">
        <v>285</v>
      </c>
      <c r="I18" s="10"/>
      <c r="K18" s="10" t="s">
        <v>286</v>
      </c>
    </row>
    <row r="19" spans="1:11">
      <c r="A19" t="s">
        <v>287</v>
      </c>
      <c r="D19" t="s">
        <v>288</v>
      </c>
      <c r="H19" s="18" t="s">
        <v>289</v>
      </c>
      <c r="I19" s="10"/>
      <c r="K19" s="10" t="s">
        <v>3</v>
      </c>
    </row>
    <row r="20" spans="1:11">
      <c r="A20" t="s">
        <v>134</v>
      </c>
      <c r="D20" t="s">
        <v>290</v>
      </c>
      <c r="H20" s="18" t="s">
        <v>291</v>
      </c>
      <c r="I20" s="10"/>
      <c r="K20" s="10" t="s">
        <v>292</v>
      </c>
    </row>
    <row r="21" spans="1:11">
      <c r="A21" t="s">
        <v>293</v>
      </c>
      <c r="D21" t="s">
        <v>58</v>
      </c>
      <c r="G21" s="18"/>
      <c r="H21" s="18" t="s">
        <v>294</v>
      </c>
      <c r="I21" s="10"/>
    </row>
    <row r="22" spans="1:11">
      <c r="A22" t="s">
        <v>295</v>
      </c>
      <c r="H22" s="18" t="s">
        <v>58</v>
      </c>
    </row>
    <row r="23" spans="1:11">
      <c r="A23" t="s">
        <v>296</v>
      </c>
    </row>
    <row r="24" spans="1:11">
      <c r="A24" t="s">
        <v>297</v>
      </c>
    </row>
    <row r="25" spans="1:11">
      <c r="A25" t="s">
        <v>298</v>
      </c>
    </row>
    <row r="26" spans="1:11">
      <c r="H26" s="18"/>
    </row>
    <row r="28" spans="1:11">
      <c r="H28" s="18"/>
    </row>
    <row r="29" spans="1:11">
      <c r="H29" s="18"/>
    </row>
    <row r="30" spans="1:11">
      <c r="H30" s="18"/>
    </row>
    <row r="31" spans="1:11">
      <c r="H31" s="18"/>
    </row>
    <row r="32" spans="1:11">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479E862D-19B9-40A9-BD14-6159D1544A29}"/>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2026-01-29T15:11:35Z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