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defaultThemeVersion="166925"/>
  <mc:AlternateContent xmlns:mc="http://schemas.openxmlformats.org/markup-compatibility/2006">
    <mc:Choice Requires="x15">
      <x15ac:absPath xmlns:x15ac="http://schemas.microsoft.com/office/spreadsheetml/2010/11/ac" url="C:\Users\diego.buelvas\Downloads\PPGG NC\"/>
    </mc:Choice>
  </mc:AlternateContent>
  <xr:revisionPtr revIDLastSave="2" documentId="13_ncr:1_{1A08B706-2208-44C8-B1C7-E3465A33A173}" xr6:coauthVersionLast="47" xr6:coauthVersionMax="47" xr10:uidLastSave="{E2F85156-FD72-482F-A448-FA8CE7F1C16B}"/>
  <bookViews>
    <workbookView xWindow="-120" yWindow="-120" windowWidth="29040" windowHeight="15720" xr2:uid="{00000000-000D-0000-FFFF-FFFF00000000}"/>
  </bookViews>
  <sheets>
    <sheet name="PG NC" sheetId="1" r:id="rId1"/>
    <sheet name="Instrucciones" sheetId="3" r:id="rId2"/>
    <sheet name="Listas" sheetId="2" state="hidden" r:id="rId3"/>
  </sheets>
  <definedNames>
    <definedName name="_xlnm._FilterDatabase" localSheetId="0" hidden="1">'PG NC'!$G$11:$G$14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4" i="1" l="1"/>
  <c r="AS14" i="1" s="1"/>
  <c r="T13" i="1"/>
  <c r="AS13" i="1" s="1"/>
  <c r="T12" i="1"/>
  <c r="AS12" i="1" s="1"/>
  <c r="T11" i="1"/>
  <c r="AS11" i="1" s="1"/>
  <c r="AT14" i="1"/>
  <c r="AT11" i="1"/>
  <c r="AT19" i="1"/>
  <c r="AN19" i="1"/>
  <c r="AP19" i="1" s="1"/>
  <c r="AI19" i="1"/>
  <c r="AK19" i="1" s="1"/>
  <c r="AD19" i="1"/>
  <c r="AF19" i="1" s="1"/>
  <c r="Y19" i="1"/>
  <c r="AA19" i="1" s="1"/>
  <c r="AT18" i="1"/>
  <c r="AN18" i="1"/>
  <c r="AP18" i="1" s="1"/>
  <c r="AI18" i="1"/>
  <c r="AK18" i="1" s="1"/>
  <c r="AD18" i="1"/>
  <c r="AF18" i="1" s="1"/>
  <c r="Y18" i="1"/>
  <c r="AA18" i="1" s="1"/>
  <c r="AT17" i="1"/>
  <c r="AN17" i="1"/>
  <c r="AP17" i="1" s="1"/>
  <c r="AI17" i="1"/>
  <c r="AK17" i="1" s="1"/>
  <c r="AD17" i="1"/>
  <c r="AF17" i="1" s="1"/>
  <c r="Y17" i="1"/>
  <c r="AA17" i="1" s="1"/>
  <c r="AT16" i="1"/>
  <c r="AN16" i="1"/>
  <c r="AP16" i="1" s="1"/>
  <c r="AI16" i="1"/>
  <c r="AK16" i="1" s="1"/>
  <c r="AD16" i="1"/>
  <c r="AF16" i="1" s="1"/>
  <c r="Y16" i="1"/>
  <c r="AA16" i="1" s="1"/>
  <c r="T19" i="1"/>
  <c r="AS19" i="1" s="1"/>
  <c r="T18" i="1"/>
  <c r="AS18" i="1" s="1"/>
  <c r="T17" i="1"/>
  <c r="AS17" i="1" s="1"/>
  <c r="T16" i="1"/>
  <c r="AS16" i="1" s="1"/>
  <c r="AN12" i="1"/>
  <c r="AP12" i="1" s="1"/>
  <c r="AN13" i="1"/>
  <c r="AP13" i="1" s="1"/>
  <c r="AN14" i="1"/>
  <c r="AP14" i="1" s="1"/>
  <c r="AN11" i="1"/>
  <c r="AP11" i="1" s="1"/>
  <c r="AI12" i="1"/>
  <c r="AK12" i="1" s="1"/>
  <c r="AI13" i="1"/>
  <c r="AK13" i="1" s="1"/>
  <c r="AI14" i="1"/>
  <c r="AK14" i="1" s="1"/>
  <c r="AI11" i="1"/>
  <c r="AK11" i="1" s="1"/>
  <c r="AD12" i="1"/>
  <c r="AF12" i="1" s="1"/>
  <c r="AD13" i="1"/>
  <c r="AF13" i="1" s="1"/>
  <c r="AD14" i="1"/>
  <c r="AF14" i="1" s="1"/>
  <c r="AD11" i="1"/>
  <c r="AF11" i="1" s="1"/>
  <c r="Y12" i="1"/>
  <c r="AA12" i="1" s="1"/>
  <c r="Y13" i="1"/>
  <c r="AA13" i="1" s="1"/>
  <c r="Y14" i="1"/>
  <c r="AA14" i="1" s="1"/>
  <c r="Y11" i="1"/>
  <c r="AA11" i="1" s="1"/>
  <c r="AT13" i="1"/>
  <c r="AT12" i="1"/>
  <c r="AU14" i="1" l="1"/>
  <c r="AP20" i="1"/>
  <c r="AF20" i="1"/>
  <c r="AK15" i="1"/>
  <c r="AF15" i="1"/>
  <c r="AK20" i="1"/>
  <c r="AA20" i="1"/>
  <c r="AA15" i="1"/>
  <c r="AP15" i="1"/>
  <c r="AU19" i="1"/>
  <c r="AU18" i="1"/>
  <c r="AU17" i="1"/>
  <c r="AU16" i="1"/>
  <c r="AU13" i="1"/>
  <c r="AU12" i="1"/>
  <c r="AU11" i="1"/>
  <c r="AF21" i="1" l="1"/>
  <c r="AK21" i="1"/>
  <c r="AA21" i="1"/>
  <c r="AP21" i="1"/>
  <c r="AU20" i="1"/>
  <c r="AU15" i="1"/>
  <c r="AU21" i="1" l="1"/>
</calcChain>
</file>

<file path=xl/sharedStrings.xml><?xml version="1.0" encoding="utf-8"?>
<sst xmlns="http://schemas.openxmlformats.org/spreadsheetml/2006/main" count="414" uniqueCount="280">
  <si>
    <t>FORMULACIÓN Y SEGUIMIENTO PLANES DE GESTIÓN NIVEL CENTRAL</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</si>
  <si>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</si>
  <si>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PROCESO DE GESTIÓN</t>
  </si>
  <si>
    <t>Gestión del Patrimonio Documental</t>
  </si>
  <si>
    <t>CONTROL DE CAMBIOS</t>
  </si>
  <si>
    <t>VERSIÓN</t>
  </si>
  <si>
    <t>FECHA</t>
  </si>
  <si>
    <t>DESCRIPCIÓN</t>
  </si>
  <si>
    <t>DEPENDENCIAS ASOCIADAS</t>
  </si>
  <si>
    <t>Dirección Administrativa</t>
  </si>
  <si>
    <t>Publicación del plan de gestión aprobado CIGD. Caso HOLA: 22940</t>
  </si>
  <si>
    <t>AÑO VIGENCIA</t>
  </si>
  <si>
    <t>META</t>
  </si>
  <si>
    <t>PLANEACIÓN DEL DESARROLLO</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</si>
  <si>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</si>
  <si>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</si>
  <si>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</si>
  <si>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</si>
  <si>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</si>
  <si>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</si>
  <si>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</si>
  <si>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</si>
  <si>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</si>
  <si>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</si>
  <si>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</si>
  <si>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</si>
  <si>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</si>
  <si>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</si>
  <si>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</si>
  <si>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</si>
  <si>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</si>
  <si>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</si>
  <si>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</si>
  <si>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</si>
  <si>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</si>
  <si>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</si>
  <si>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</si>
  <si>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</si>
  <si>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</si>
  <si>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</si>
  <si>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</si>
  <si>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</si>
  <si>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</si>
  <si>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</si>
  <si>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DE INFORMACIÓN</t>
  </si>
  <si>
    <t>RESPONSABLE EJECUCIÓN</t>
  </si>
  <si>
    <t>RESPONSABLE REPORTE</t>
  </si>
  <si>
    <t>PROGRAMADO</t>
  </si>
  <si>
    <t>EJECUTADO</t>
  </si>
  <si>
    <t>ANÁLISIS CUALITATIVO</t>
  </si>
  <si>
    <t xml:space="preserve">DESCRIPCIÓN EVIDENCIA </t>
  </si>
  <si>
    <t>MT1</t>
  </si>
  <si>
    <t>Realizar diez (10) jornadas de capacitación dirigidas a referentes documentales del nivel central, sobre los lineamientos archivísticos estipulados desde el Proceso de Gestión del Patrimonio Documental, como parte del Programa de Gestión Documental de la Entidad.</t>
  </si>
  <si>
    <t>5. Bogotá confía en su gobierno</t>
  </si>
  <si>
    <t>5.33. Fortalecimiento institucional para un gobierno confiable  </t>
  </si>
  <si>
    <t>Implementar 1 estrategia para fortalecimiento de la gestión institucional y operativa  </t>
  </si>
  <si>
    <t>8179 - Fortalecimiento de la gestión administrativa y operativa de la Secretaria Distrital de Gobierno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</si>
  <si>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</si>
  <si>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5. Información y Comunicación</t>
  </si>
  <si>
    <t>Política 5.1. Gestión Documental</t>
  </si>
  <si>
    <t>Eficacia</t>
  </si>
  <si>
    <t>Jornadas de capacitación en gestión documental</t>
  </si>
  <si>
    <t>Número de jornadas de capacitación en gestión documental realizadas</t>
  </si>
  <si>
    <t>Suma</t>
  </si>
  <si>
    <t>Citación, acta de capacitación, listado de asistencia, enlace, presentación PPT y Encuesta de satisfacción</t>
  </si>
  <si>
    <t>Teams / citación y listados de asistencia</t>
  </si>
  <si>
    <t>DA - Dirección Administrativa</t>
  </si>
  <si>
    <t>MT2</t>
  </si>
  <si>
    <t>Realizar diez (10) jornadas de capacitación dirigidas a referentes documentales de las Alcaldías Locales,  sobre los lineamientos archivísticos estipulados desde el Proceso de Gestión del Patrimonio Documental, como parte del Programa de Gestión Documental de la Entidad.</t>
  </si>
  <si>
    <t>Citación, acta de capacitación, listado de asistencia, presentación PPTy Encuenta de satisfacción</t>
  </si>
  <si>
    <t>MT3</t>
  </si>
  <si>
    <t>Realizar el 100% de las mesas de trabajo solicitadas a demanda por las dependencias internas o  entidades externas, con el fin de abordar temas relacionados con la gestión documental.</t>
  </si>
  <si>
    <t>Porcentaje de mesas de trabajo en gestión documental realizadas</t>
  </si>
  <si>
    <t>(Número de mesas de trabajo en gestión documental realizadas/ Número de mesas de trabajo en gestión documental solicitadas) * 100</t>
  </si>
  <si>
    <t>Constante</t>
  </si>
  <si>
    <t>Solicitudes, citación, liatados de asistencia y acta de reunión.</t>
  </si>
  <si>
    <t>MT4</t>
  </si>
  <si>
    <t>Realizar el 100% de las  asistencias técnicas solicitadas a demanda por cada una de las dependencias de la Secretaría Distrital de Gobierno  (SDG), relacionadas con la gestión documental de la Entidad.</t>
  </si>
  <si>
    <t>Porcentaje de asistencias técnicas en gestión documental realizadas</t>
  </si>
  <si>
    <t>(Número de asistencias técnicas en gestión documental realizadas / Número de asistencias técnicas en gestión documental solicitadas) * 100</t>
  </si>
  <si>
    <t>Subtotal Metas Técnicas (80%)</t>
  </si>
  <si>
    <t>MTS1</t>
  </si>
  <si>
    <t>Obtener un (1) sello "Gobierno Sostenible"  por el cumplimiento de los criterios establecidos por la Oficina Asesora de Planeación en el marco del Sistema de Gestión Ambiental y Energético</t>
  </si>
  <si>
    <t>PEI - Propiciar la revolución del servicio con criterios de calidad, calidez, eficacia, oportunidad, sostenibilidad y transformación digital.</t>
  </si>
  <si>
    <t>3. Gestión con Valores para Resultados</t>
  </si>
  <si>
    <t>Política 3.9. Gestión Ambiental</t>
  </si>
  <si>
    <t>Sello "Gobierno Sostenible"</t>
  </si>
  <si>
    <t>Sello</t>
  </si>
  <si>
    <t>No. de criterios cumplidos /No. cumplidos establecidos</t>
  </si>
  <si>
    <t xml:space="preserve">Un sello </t>
  </si>
  <si>
    <t xml:space="preserve">Herramienta caificación criterios </t>
  </si>
  <si>
    <t>OAP - Oficina Asesora de Planeación</t>
  </si>
  <si>
    <t>MTS2</t>
  </si>
  <si>
    <t xml:space="preserve">Realizar una (1) jornada de revisión de de actualización documental de los procesos para la siguiente vigencia. </t>
  </si>
  <si>
    <t>Política 3.1. Fortalecimiento organizacional y simplificación de procesos</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</si>
  <si>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</si>
  <si>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</si>
  <si>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</si>
  <si>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</si>
  <si>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</si>
  <si>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MTS3</t>
  </si>
  <si>
    <t>Dar respuesta al 100% de los requerimientos ciudadanos asignados a los procesos de nivel central con corte a 31 de diciembre de 2025 tipificadas como Derechos de Petición registradas en el aplicativo Bogotá Te Escucha y gestor documental ORFEO</t>
  </si>
  <si>
    <t>5.32. Gobierno abierto, íntegro, transparente y corresponsable  </t>
  </si>
  <si>
    <t>Ejecutar 12 acciones que garanticen atención a la ciudadanía transparencia anticorrupción y acceso a la información en el marco de las políticas públicas existentes.  </t>
  </si>
  <si>
    <t>8037 - Implementación de acciones orientadas a la gestión pública efectiva y transparente en la Secretaria Distrital de Gobierno de Bogotá D.C.</t>
  </si>
  <si>
    <t>Política 3.8. Servicio al Ciudadano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</si>
  <si>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</si>
  <si>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</si>
  <si>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</si>
  <si>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</si>
  <si>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</si>
  <si>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</si>
  <si>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SGI - Subsecretaría de Gestión Institucional</t>
  </si>
  <si>
    <t>MTS4</t>
  </si>
  <si>
    <t>Gestionar oportunamente el 100% de los requerimientos  que se tipifiquen como derecho de petición ciudadano en los aplicativos Bogotá Te Escucha y  ORFEO, que  sean asignados a los procesos del Nivel Central durante la vigencia 2026.</t>
  </si>
  <si>
    <t>Eficiencia</t>
  </si>
  <si>
    <t>Porcentaje de requerimientos ciudadanos  gestionados dentro del término de ley.</t>
  </si>
  <si>
    <t>100% en 2026</t>
  </si>
  <si>
    <t>No. de peticiones gestionadas en los términos de ley / No. Requerimientos recibidos en la vigencia 2026 que deben tener respuesta</t>
  </si>
  <si>
    <t>Subtotal Metas Transversales (20%)</t>
  </si>
  <si>
    <t>TOTAL PLAN DE GESTIÓN (100%)</t>
  </si>
  <si>
    <t>INSTRUCCIONES DE DILIGENCIAMIENTO</t>
  </si>
  <si>
    <t>CAMPOS</t>
  </si>
  <si>
    <t>Retomar de la lista desplegable.</t>
  </si>
  <si>
    <t>DEPENDENCIAS ASOCIADAS:</t>
  </si>
  <si>
    <t>Relacione las dependencias que aportan al cumplimiento del instrumento de planeación de acuerdo con el Decreto Distrital 411 de 2016.</t>
  </si>
  <si>
    <t>No. META:</t>
  </si>
  <si>
    <t>No diligenciar. La numeración será definida por la OAP.</t>
  </si>
  <si>
    <t>NOMBRE META:</t>
  </si>
  <si>
    <t>Diligenciar bajo la estructura sintáctica "Verbo fuerte en infinitivo + Magnitud (Número entero) + Unidad de medida + Complemento (condiciones de cumplimiento)"</t>
  </si>
  <si>
    <t>OBJETIVO PDD:</t>
  </si>
  <si>
    <t>Plan de Desarrollo Distrital. Retomar de la lista desplegable.</t>
  </si>
  <si>
    <t>PROGRAMA PDD:</t>
  </si>
  <si>
    <t>META PDD:</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</si>
  <si>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</si>
  <si>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</si>
  <si>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</si>
  <si>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</si>
  <si>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</si>
  <si>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</si>
  <si>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</si>
  <si>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</si>
  <si>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</si>
  <si>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</si>
  <si>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</si>
  <si>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</si>
  <si>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</si>
  <si>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</si>
  <si>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</si>
  <si>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</si>
  <si>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</si>
  <si>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</si>
  <si>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</si>
  <si>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</si>
  <si>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</si>
  <si>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</si>
  <si>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</si>
  <si>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</si>
  <si>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</si>
  <si>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</si>
  <si>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</si>
  <si>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</si>
  <si>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</si>
  <si>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</si>
  <si>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</si>
  <si>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</si>
  <si>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</si>
  <si>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</si>
  <si>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PROGRAMAS PDD</t>
  </si>
  <si>
    <t>METAS PDD</t>
  </si>
  <si>
    <t>PROYECTOS DE INVERSIÓN</t>
  </si>
  <si>
    <t>OBJETIVO ESTRATÉGICO</t>
  </si>
  <si>
    <t>DIMENSIONES MIPG</t>
  </si>
  <si>
    <t>POLÍTICAS MIPG</t>
  </si>
  <si>
    <t>Despacho SDG</t>
  </si>
  <si>
    <t>1. 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</si>
  <si>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</si>
  <si>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</si>
  <si>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</si>
  <si>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</si>
  <si>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</si>
  <si>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</si>
  <si>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Acompañamiento a la Gestión Local</t>
  </si>
  <si>
    <t>2. 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</si>
  <si>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</si>
  <si>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</si>
  <si>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</si>
  <si>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</si>
  <si>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</si>
  <si>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</si>
  <si>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Comunicación Estratégica</t>
  </si>
  <si>
    <t>OAC - Oficina Asesora de Comunicaciones</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</si>
  <si>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</si>
  <si>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</si>
  <si>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</si>
  <si>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Política 2.1. Planeación institucional</t>
  </si>
  <si>
    <t>Efectividad</t>
  </si>
  <si>
    <t>Creciente</t>
  </si>
  <si>
    <t>Control Disciplinario Interno</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</si>
  <si>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</si>
  <si>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</si>
  <si>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</si>
  <si>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</si>
  <si>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</si>
  <si>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</si>
  <si>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</si>
  <si>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</si>
  <si>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</si>
  <si>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Convivencia y Diálogo Social</t>
  </si>
  <si>
    <t>OCDI - Oficina de Control Disciplinario Interno</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</si>
  <si>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</si>
  <si>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</si>
  <si>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</si>
  <si>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Política 2.3. Compras y Contratación Pública</t>
  </si>
  <si>
    <t>Evaluación Independiente</t>
  </si>
  <si>
    <t>DRP - Dirección de Relaciones Políticas</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</si>
  <si>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</si>
  <si>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</si>
  <si>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</si>
  <si>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</si>
  <si>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Fomento y Protección de los Derechos Étnicos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</si>
  <si>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</si>
  <si>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</si>
  <si>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</si>
  <si>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</si>
  <si>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</si>
  <si>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</si>
  <si>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</si>
  <si>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Fomento y Protección de los Derechos Humanos</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</si>
  <si>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</si>
  <si>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</si>
  <si>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</si>
  <si>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</si>
  <si>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3.3. Seguridad Digital</t>
  </si>
  <si>
    <t>Gerencia de TIC</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</si>
  <si>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</si>
  <si>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</si>
  <si>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Política 3.4. Defensa Jurídica</t>
  </si>
  <si>
    <t>Gerencia del Talento Humano</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</si>
  <si>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</si>
  <si>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</si>
  <si>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</si>
  <si>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3.5. Mejora Normativa</t>
  </si>
  <si>
    <t>Gestión Corporativa Institucional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</si>
  <si>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</si>
  <si>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</si>
  <si>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Política 3.6. Participación Ciudadana en la Gestión Pública</t>
  </si>
  <si>
    <t>Gestión del Conocimiento</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</si>
  <si>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</si>
  <si>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</si>
  <si>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</si>
  <si>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3.7. Racionalización de Trámites</t>
  </si>
  <si>
    <t>DDH - Dirección de Derechos Humanos</t>
  </si>
  <si>
    <t>Gestión Jurídica</t>
  </si>
  <si>
    <t>SARLC - Subdirección de Asuntos de Libertad Religiosa y de Conciencia</t>
  </si>
  <si>
    <t>Gestión Pública Territorial Local</t>
  </si>
  <si>
    <t>DAE - Dirección de Asuntos Étnicos</t>
  </si>
  <si>
    <t>Fortalecer un (1) laboratorio de innovación pública que promueva el gobierno abierto y la participación ciudadana desde un enfoque de interseccionalidad.  </t>
  </si>
  <si>
    <t>Política 4.1. Seguimiento y evaluación del desempeño institucional</t>
  </si>
  <si>
    <t>Inspección, Vigilancia y Control</t>
  </si>
  <si>
    <t>SAIR - Subdirección de Asuntos Indígenas y Rrom</t>
  </si>
  <si>
    <t>Fortalecer un (1) Observatorio de Conflictividad Social y Gobernabilidad con enfoque de derechos humanos género y diferencial.  </t>
  </si>
  <si>
    <t>Planeación Institucional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</si>
  <si>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</si>
  <si>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</si>
  <si>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5.2. Transparencia, acceso a la información pública y lucha contra la corrupción</t>
  </si>
  <si>
    <t>Planeación y Gestión Sectorial</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</si>
  <si>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</si>
  <si>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</si>
  <si>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5.3. Gestión de la Información Estadística</t>
  </si>
  <si>
    <t>Relaciones Estratégicas</t>
  </si>
  <si>
    <t>SGI - Subdirección de Gestión Institucional</t>
  </si>
  <si>
    <t>Implementar un (1) plan de fortalecimiento a Consejos y Plataformas de Juventud  </t>
  </si>
  <si>
    <t>Política 6.1. Gestión del Conocimiento y la Innovación</t>
  </si>
  <si>
    <t>Servicio a la Ciudadanía</t>
  </si>
  <si>
    <t>DGTH - Dirección de Gestión del Talento Humano</t>
  </si>
  <si>
    <t>Política 7.1. Control Interno</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</si>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</sst>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4">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u/>
      <sz val="11"/>
      <color theme="10"/>
      <name val="Calibri"/>
      <family val="2"/>
      <scheme val="minor"/>
    </font>
    <font>
      <sz val="10"/>
      <name val="Arial"/>
      <family val="2"/>
    </font>
    <font>
      <b/>
      <sz val="16"/>
      <color theme="1"/>
      <name val="Calibri"/>
      <family val="2"/>
      <scheme val="minor"/>
    </font>
    <font>
      <sz val="11"/>
      <name val="Calibri Light"/>
      <family val="2"/>
      <scheme val="major"/>
    </font>
  </fonts>
  <fills count="14">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7">
    <xf numFmtId="0" fontId="0" fillId="0" borderId="0"/>
    <xf numFmtId="9" fontId="3" fillId="0" borderId="0" applyFont="0" applyFill="0" applyBorder="0" applyAlignment="0" applyProtection="0"/>
    <xf numFmtId="41" fontId="3" fillId="0" borderId="0" applyFont="0" applyFill="0" applyBorder="0" applyAlignment="0" applyProtection="0"/>
    <xf numFmtId="0" fontId="20" fillId="0" borderId="0" applyNumberFormat="0" applyFill="0" applyBorder="0" applyAlignment="0" applyProtection="0"/>
    <xf numFmtId="0" fontId="21" fillId="0" borderId="0"/>
    <xf numFmtId="43" fontId="3" fillId="0" borderId="0" applyFont="0" applyFill="0" applyBorder="0" applyAlignment="0" applyProtection="0"/>
    <xf numFmtId="43" fontId="3" fillId="0" borderId="0" applyFont="0" applyFill="0" applyBorder="0" applyAlignment="0" applyProtection="0"/>
  </cellStyleXfs>
  <cellXfs count="129">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9"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1" fillId="0" borderId="1" xfId="0" applyFont="1" applyBorder="1" applyAlignment="1">
      <alignment horizontal="justify" vertical="center"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9" fillId="0" borderId="0" xfId="0" applyFont="1"/>
    <xf numFmtId="0" fontId="2" fillId="7" borderId="1"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5" fillId="7" borderId="1" xfId="0" applyFont="1" applyFill="1" applyBorder="1"/>
    <xf numFmtId="0" fontId="5" fillId="7" borderId="1" xfId="0" applyFont="1" applyFill="1" applyBorder="1" applyAlignment="1">
      <alignment wrapText="1"/>
    </xf>
    <xf numFmtId="0" fontId="7" fillId="8" borderId="1" xfId="0" applyFont="1" applyFill="1" applyBorder="1" applyAlignment="1">
      <alignment wrapText="1"/>
    </xf>
    <xf numFmtId="0" fontId="13" fillId="5" borderId="1"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6" borderId="1" xfId="0" applyFont="1" applyFill="1" applyBorder="1" applyAlignment="1">
      <alignment horizontal="center" vertical="center" wrapText="1"/>
    </xf>
    <xf numFmtId="0" fontId="13" fillId="3" borderId="1" xfId="0" applyFont="1" applyFill="1" applyBorder="1" applyAlignment="1">
      <alignment horizontal="center" vertical="center" wrapText="1"/>
    </xf>
    <xf numFmtId="0" fontId="14" fillId="0" borderId="0" xfId="0" applyFont="1" applyAlignment="1">
      <alignment wrapText="1"/>
    </xf>
    <xf numFmtId="0" fontId="16" fillId="9" borderId="1" xfId="0" applyFont="1" applyFill="1" applyBorder="1" applyAlignment="1">
      <alignment horizontal="center" vertical="center" wrapText="1"/>
    </xf>
    <xf numFmtId="0" fontId="13" fillId="10" borderId="1" xfId="0" applyFont="1" applyFill="1" applyBorder="1" applyAlignment="1">
      <alignment horizontal="center" vertical="center" wrapText="1"/>
    </xf>
    <xf numFmtId="0" fontId="13" fillId="11" borderId="1" xfId="0" applyFont="1" applyFill="1" applyBorder="1" applyAlignment="1">
      <alignment horizontal="center" vertical="center" wrapText="1"/>
    </xf>
    <xf numFmtId="0" fontId="13" fillId="12"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2" fillId="0" borderId="0" xfId="0" applyFont="1" applyAlignment="1">
      <alignment horizontal="center"/>
    </xf>
    <xf numFmtId="0" fontId="17" fillId="0" borderId="1" xfId="0" applyFont="1" applyBorder="1" applyAlignment="1">
      <alignment horizontal="center" vertical="center" wrapText="1"/>
    </xf>
    <xf numFmtId="0" fontId="17" fillId="0" borderId="1" xfId="0" applyFont="1" applyBorder="1" applyAlignment="1">
      <alignment horizontal="justify" vertical="center" wrapText="1"/>
    </xf>
    <xf numFmtId="0" fontId="17" fillId="4" borderId="1" xfId="0" applyFont="1" applyFill="1" applyBorder="1" applyAlignment="1" applyProtection="1">
      <alignment horizontal="justify" vertical="center" wrapText="1"/>
      <protection locked="0"/>
    </xf>
    <xf numFmtId="0" fontId="17" fillId="4" borderId="1" xfId="0" applyFont="1" applyFill="1" applyBorder="1" applyAlignment="1">
      <alignment horizontal="justify" vertical="center" wrapText="1"/>
    </xf>
    <xf numFmtId="0" fontId="19" fillId="7" borderId="1" xfId="0" applyFont="1" applyFill="1" applyBorder="1" applyAlignment="1">
      <alignment wrapText="1"/>
    </xf>
    <xf numFmtId="10" fontId="1" fillId="0" borderId="1" xfId="1"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164" fontId="5" fillId="7" borderId="1" xfId="1" applyNumberFormat="1" applyFont="1" applyFill="1" applyBorder="1" applyAlignment="1">
      <alignment horizontal="right" wrapText="1"/>
    </xf>
    <xf numFmtId="164" fontId="19" fillId="7" borderId="1" xfId="0" applyNumberFormat="1" applyFont="1" applyFill="1" applyBorder="1" applyAlignment="1">
      <alignment horizontal="right" wrapText="1"/>
    </xf>
    <xf numFmtId="164" fontId="7" fillId="8"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7" borderId="1" xfId="1" applyNumberFormat="1" applyFont="1" applyFill="1" applyBorder="1" applyAlignment="1">
      <alignment horizontal="right" wrapText="1"/>
    </xf>
    <xf numFmtId="1" fontId="17" fillId="0" borderId="1" xfId="1" applyNumberFormat="1" applyFont="1" applyBorder="1" applyAlignment="1">
      <alignment horizontal="right" vertical="center" wrapText="1"/>
    </xf>
    <xf numFmtId="1" fontId="19" fillId="7" borderId="1" xfId="0" applyNumberFormat="1" applyFont="1" applyFill="1" applyBorder="1" applyAlignment="1">
      <alignment horizontal="right" wrapText="1"/>
    </xf>
    <xf numFmtId="1" fontId="7" fillId="8" borderId="1" xfId="1" applyNumberFormat="1" applyFont="1" applyFill="1" applyBorder="1" applyAlignment="1">
      <alignment horizontal="right" wrapText="1"/>
    </xf>
    <xf numFmtId="10" fontId="5" fillId="7" borderId="1" xfId="1" applyNumberFormat="1" applyFont="1" applyFill="1" applyBorder="1" applyAlignment="1">
      <alignment horizontal="right" wrapText="1"/>
    </xf>
    <xf numFmtId="10" fontId="17" fillId="0" borderId="1" xfId="1" applyNumberFormat="1" applyFont="1" applyBorder="1" applyAlignment="1">
      <alignment horizontal="right" vertical="center" wrapText="1"/>
    </xf>
    <xf numFmtId="10" fontId="19" fillId="7" borderId="1" xfId="1" applyNumberFormat="1" applyFont="1" applyFill="1" applyBorder="1" applyAlignment="1">
      <alignment horizontal="right" wrapText="1"/>
    </xf>
    <xf numFmtId="10" fontId="7" fillId="8" borderId="1" xfId="1" applyNumberFormat="1" applyFont="1" applyFill="1" applyBorder="1" applyAlignment="1">
      <alignment horizontal="right" wrapText="1"/>
    </xf>
    <xf numFmtId="10" fontId="2" fillId="0" borderId="1" xfId="1" applyNumberFormat="1" applyFont="1" applyBorder="1" applyAlignment="1">
      <alignment horizontal="right" vertical="center" wrapText="1"/>
    </xf>
    <xf numFmtId="10" fontId="18" fillId="0" borderId="1" xfId="1" applyNumberFormat="1" applyFont="1" applyBorder="1" applyAlignment="1">
      <alignment horizontal="right" vertical="center" wrapText="1"/>
    </xf>
    <xf numFmtId="0" fontId="11" fillId="0" borderId="7" xfId="0" applyFont="1" applyBorder="1" applyAlignment="1">
      <alignment horizontal="justify" vertical="center" wrapText="1"/>
    </xf>
    <xf numFmtId="0" fontId="0" fillId="0" borderId="0" xfId="0" applyAlignment="1">
      <alignment vertical="center"/>
    </xf>
    <xf numFmtId="0" fontId="22" fillId="13" borderId="1" xfId="0" applyFont="1" applyFill="1" applyBorder="1" applyAlignment="1">
      <alignment horizontal="center" vertical="center"/>
    </xf>
    <xf numFmtId="0" fontId="12" fillId="0" borderId="1" xfId="0" applyFont="1" applyBorder="1" applyAlignment="1">
      <alignment vertical="center"/>
    </xf>
    <xf numFmtId="0" fontId="0" fillId="0" borderId="1" xfId="0" applyBorder="1" applyAlignment="1">
      <alignment vertical="center" wrapText="1"/>
    </xf>
    <xf numFmtId="9" fontId="1" fillId="0" borderId="1" xfId="1" applyFont="1" applyBorder="1" applyAlignment="1">
      <alignment horizontal="right" vertical="center" wrapText="1"/>
    </xf>
    <xf numFmtId="1" fontId="1" fillId="0" borderId="1" xfId="6" applyNumberFormat="1" applyFont="1" applyBorder="1" applyAlignment="1">
      <alignment horizontal="right" vertical="center" wrapText="1"/>
    </xf>
    <xf numFmtId="1" fontId="2" fillId="0" borderId="1" xfId="6" applyNumberFormat="1" applyFont="1" applyBorder="1" applyAlignment="1">
      <alignment horizontal="right" vertical="center" wrapText="1"/>
    </xf>
    <xf numFmtId="2" fontId="17" fillId="0" borderId="1" xfId="1" applyNumberFormat="1" applyFont="1" applyBorder="1" applyAlignment="1">
      <alignment horizontal="right" vertical="center" wrapText="1"/>
    </xf>
    <xf numFmtId="2" fontId="17" fillId="0" borderId="1" xfId="0" applyNumberFormat="1" applyFont="1" applyBorder="1" applyAlignment="1">
      <alignment horizontal="right" vertical="center" wrapText="1"/>
    </xf>
    <xf numFmtId="9" fontId="17" fillId="0" borderId="1" xfId="1" applyFont="1" applyBorder="1" applyAlignment="1">
      <alignment horizontal="right" vertical="center" wrapText="1"/>
    </xf>
    <xf numFmtId="0" fontId="17" fillId="0" borderId="1" xfId="0" applyFont="1" applyBorder="1" applyAlignment="1">
      <alignment horizontal="left" vertical="center" wrapText="1"/>
    </xf>
    <xf numFmtId="0" fontId="23" fillId="0" borderId="1" xfId="0" applyFont="1" applyBorder="1" applyAlignment="1">
      <alignment horizontal="justify" vertical="center" wrapText="1"/>
    </xf>
    <xf numFmtId="0" fontId="17" fillId="0" borderId="7" xfId="0" applyFont="1" applyBorder="1" applyAlignment="1">
      <alignment vertical="center" wrapText="1"/>
    </xf>
    <xf numFmtId="9" fontId="18" fillId="0" borderId="1" xfId="1" applyFont="1" applyBorder="1" applyAlignment="1">
      <alignment horizontal="right" vertical="center" wrapText="1"/>
    </xf>
    <xf numFmtId="9" fontId="18" fillId="0" borderId="1" xfId="0" applyNumberFormat="1" applyFont="1" applyBorder="1" applyAlignment="1">
      <alignment horizontal="right" vertical="center" wrapText="1"/>
    </xf>
    <xf numFmtId="1" fontId="2" fillId="0" borderId="1" xfId="1" applyNumberFormat="1" applyFont="1" applyBorder="1" applyAlignment="1">
      <alignment horizontal="right" vertical="center" wrapText="1"/>
    </xf>
    <xf numFmtId="0" fontId="1" fillId="0" borderId="1" xfId="0" applyFont="1" applyBorder="1" applyAlignment="1">
      <alignment horizontal="center" vertical="center" wrapText="1"/>
    </xf>
    <xf numFmtId="0" fontId="23" fillId="4" borderId="1" xfId="0" applyFont="1" applyFill="1" applyBorder="1" applyAlignment="1">
      <alignment horizontal="justify" vertical="center" wrapText="1"/>
    </xf>
    <xf numFmtId="9" fontId="2" fillId="0" borderId="1" xfId="1" applyFont="1" applyBorder="1" applyAlignment="1">
      <alignment horizontal="right" vertical="center" wrapText="1"/>
    </xf>
    <xf numFmtId="0" fontId="11"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8"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5" fillId="9" borderId="2" xfId="0" applyFont="1" applyFill="1" applyBorder="1" applyAlignment="1">
      <alignment horizontal="center" vertical="center" wrapText="1"/>
    </xf>
    <xf numFmtId="0" fontId="15" fillId="9" borderId="4" xfId="0" applyFont="1" applyFill="1" applyBorder="1" applyAlignment="1">
      <alignment horizontal="center" vertical="center" wrapText="1"/>
    </xf>
    <xf numFmtId="0" fontId="2" fillId="10" borderId="2" xfId="0" applyFont="1" applyFill="1" applyBorder="1" applyAlignment="1">
      <alignment horizontal="center" vertical="center" wrapText="1"/>
    </xf>
    <xf numFmtId="0" fontId="2" fillId="10" borderId="4" xfId="0" applyFont="1" applyFill="1" applyBorder="1" applyAlignment="1">
      <alignment horizontal="center" vertical="center" wrapText="1"/>
    </xf>
    <xf numFmtId="0" fontId="2" fillId="10" borderId="3"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2" fillId="5"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7" fillId="8" borderId="2" xfId="0" applyFont="1" applyFill="1" applyBorder="1" applyAlignment="1">
      <alignment horizontal="center" wrapText="1"/>
    </xf>
    <xf numFmtId="0" fontId="7" fillId="8" borderId="4" xfId="0" applyFont="1" applyFill="1" applyBorder="1" applyAlignment="1">
      <alignment horizontal="center" wrapText="1"/>
    </xf>
    <xf numFmtId="0" fontId="7" fillId="8" borderId="3" xfId="0" applyFont="1" applyFill="1" applyBorder="1" applyAlignment="1">
      <alignment horizontal="center" wrapText="1"/>
    </xf>
    <xf numFmtId="9" fontId="5" fillId="7" borderId="2" xfId="1" applyFont="1" applyFill="1" applyBorder="1" applyAlignment="1">
      <alignment horizontal="center" wrapText="1"/>
    </xf>
    <xf numFmtId="9" fontId="5" fillId="7" borderId="4" xfId="1" applyFont="1" applyFill="1" applyBorder="1" applyAlignment="1">
      <alignment horizontal="center" wrapText="1"/>
    </xf>
    <xf numFmtId="9" fontId="5" fillId="7" borderId="3" xfId="1" applyFont="1" applyFill="1" applyBorder="1" applyAlignment="1">
      <alignment horizontal="center" wrapText="1"/>
    </xf>
    <xf numFmtId="0" fontId="5" fillId="7" borderId="2" xfId="0" applyFont="1" applyFill="1" applyBorder="1" applyAlignment="1">
      <alignment horizontal="center" wrapText="1"/>
    </xf>
    <xf numFmtId="0" fontId="5" fillId="7" borderId="4" xfId="0" applyFont="1" applyFill="1" applyBorder="1" applyAlignment="1">
      <alignment horizontal="center" wrapText="1"/>
    </xf>
    <xf numFmtId="0" fontId="5" fillId="7" borderId="3" xfId="0" applyFont="1" applyFill="1" applyBorder="1" applyAlignment="1">
      <alignment horizontal="center" wrapText="1"/>
    </xf>
    <xf numFmtId="9" fontId="19" fillId="7" borderId="2" xfId="1" applyFont="1" applyFill="1" applyBorder="1" applyAlignment="1">
      <alignment horizontal="center" wrapText="1"/>
    </xf>
    <xf numFmtId="9" fontId="19" fillId="7" borderId="4" xfId="1" applyFont="1" applyFill="1" applyBorder="1" applyAlignment="1">
      <alignment horizontal="center" wrapText="1"/>
    </xf>
    <xf numFmtId="9" fontId="19" fillId="7" borderId="3" xfId="1" applyFont="1" applyFill="1" applyBorder="1" applyAlignment="1">
      <alignment horizontal="center" wrapText="1"/>
    </xf>
    <xf numFmtId="0" fontId="19" fillId="7" borderId="2" xfId="0" applyFont="1" applyFill="1" applyBorder="1" applyAlignment="1">
      <alignment horizontal="center" wrapText="1"/>
    </xf>
    <xf numFmtId="0" fontId="19" fillId="7" borderId="4" xfId="0" applyFont="1" applyFill="1" applyBorder="1" applyAlignment="1">
      <alignment horizontal="center" wrapText="1"/>
    </xf>
    <xf numFmtId="0" fontId="19" fillId="7" borderId="3" xfId="0" applyFont="1" applyFill="1" applyBorder="1" applyAlignment="1">
      <alignment horizontal="center" wrapText="1"/>
    </xf>
    <xf numFmtId="0" fontId="22" fillId="13" borderId="1" xfId="0" applyFont="1" applyFill="1" applyBorder="1" applyAlignment="1">
      <alignment horizontal="center" vertical="center"/>
    </xf>
    <xf numFmtId="14" fontId="1" fillId="4" borderId="1" xfId="0" applyNumberFormat="1" applyFont="1" applyFill="1" applyBorder="1" applyAlignment="1">
      <alignment horizontal="center" vertical="center" wrapText="1"/>
    </xf>
  </cellXfs>
  <cellStyles count="7">
    <cellStyle name="Hyperlink" xfId="3" xr:uid="{14138197-E382-4CE1-A30F-A7D16093FF4A}"/>
    <cellStyle name="Millares" xfId="6" builtinId="3"/>
    <cellStyle name="Millares [0] 2" xfId="2" xr:uid="{7AD3B61C-92D8-47DB-808B-DC8D39504633}"/>
    <cellStyle name="Millares 2" xfId="5" xr:uid="{52D3A40D-261E-41C7-B17F-B8185987DFA1}"/>
    <cellStyle name="Normal" xfId="0" builtinId="0"/>
    <cellStyle name="Normal 2" xfId="4" xr:uid="{0F48EBA1-2C0A-4CA5-B0E0-28071D4C543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21"/>
  <sheetViews>
    <sheetView tabSelected="1" topLeftCell="E1" zoomScaleNormal="100" workbookViewId="0">
      <selection activeCell="H11" sqref="H11"/>
    </sheetView>
  </sheetViews>
  <sheetFormatPr defaultColWidth="10.85546875" defaultRowHeight="1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4" width="21.42578125" style="1" customWidth="1"/>
    <col min="25" max="27" width="14.28515625" style="1" customWidth="1"/>
    <col min="28" max="28" width="42.85546875" style="1" customWidth="1"/>
    <col min="29" max="29" width="28.5703125" style="1" customWidth="1"/>
    <col min="30" max="32" width="14.28515625" style="1" customWidth="1"/>
    <col min="33" max="33" width="42.85546875" style="1" customWidth="1"/>
    <col min="34" max="34" width="28.5703125" style="1" customWidth="1"/>
    <col min="35" max="37" width="14.28515625" style="1" customWidth="1"/>
    <col min="38" max="38" width="42.85546875" style="1" customWidth="1"/>
    <col min="39" max="39" width="28.5703125" style="1" customWidth="1"/>
    <col min="40" max="42" width="14.28515625" style="1" customWidth="1"/>
    <col min="43" max="43" width="42.85546875" style="1" customWidth="1"/>
    <col min="44" max="44" width="28.5703125" style="1" customWidth="1"/>
    <col min="45" max="47" width="14.28515625" style="1" customWidth="1"/>
    <col min="48" max="49" width="16.5703125" style="1" customWidth="1"/>
    <col min="50" max="50" width="39.42578125" style="1" customWidth="1"/>
    <col min="51" max="16384" width="10.85546875" style="1"/>
  </cols>
  <sheetData>
    <row r="1" spans="1:47" s="6" customFormat="1" ht="61.5" customHeight="1">
      <c r="A1" s="88" t="s">
        <v>0</v>
      </c>
      <c r="B1" s="89"/>
      <c r="C1" s="89"/>
      <c r="D1" s="89"/>
      <c r="E1" s="89"/>
      <c r="F1" s="89"/>
      <c r="G1" s="89"/>
      <c r="H1" s="90"/>
      <c r="I1" s="14" t="s">
        <v>1</v>
      </c>
    </row>
    <row r="2" spans="1:47" s="8" customFormat="1">
      <c r="A2" s="16"/>
      <c r="B2" s="17"/>
      <c r="C2" s="17"/>
      <c r="D2" s="17"/>
      <c r="E2" s="15"/>
      <c r="F2" s="15"/>
      <c r="G2" s="15"/>
      <c r="H2" s="15"/>
      <c r="I2" s="15"/>
      <c r="J2" s="15"/>
      <c r="K2" s="15"/>
      <c r="L2" s="15"/>
      <c r="M2" s="15"/>
      <c r="N2" s="15"/>
      <c r="O2" s="15"/>
      <c r="P2" s="15"/>
      <c r="Q2" s="7"/>
      <c r="R2" s="7"/>
      <c r="S2" s="7"/>
      <c r="T2" s="7"/>
    </row>
    <row r="3" spans="1:47" s="6" customFormat="1" ht="15" customHeight="1">
      <c r="A3" s="86" t="s">
        <v>2</v>
      </c>
      <c r="B3" s="86"/>
      <c r="C3" s="87" t="s">
        <v>3</v>
      </c>
      <c r="D3" s="87"/>
      <c r="F3" s="78" t="s">
        <v>4</v>
      </c>
      <c r="G3" s="79"/>
      <c r="H3" s="79"/>
      <c r="I3" s="80"/>
    </row>
    <row r="4" spans="1:47" s="6" customFormat="1" ht="15" customHeight="1">
      <c r="A4" s="86"/>
      <c r="B4" s="86"/>
      <c r="C4" s="87"/>
      <c r="D4" s="87"/>
      <c r="F4" s="19" t="s">
        <v>5</v>
      </c>
      <c r="G4" s="20" t="s">
        <v>6</v>
      </c>
      <c r="H4" s="78" t="s">
        <v>7</v>
      </c>
      <c r="I4" s="80"/>
    </row>
    <row r="5" spans="1:47" s="6" customFormat="1">
      <c r="A5" s="86" t="s">
        <v>8</v>
      </c>
      <c r="B5" s="86"/>
      <c r="C5" s="87" t="s">
        <v>9</v>
      </c>
      <c r="D5" s="87"/>
      <c r="F5" s="9">
        <v>1</v>
      </c>
      <c r="G5" s="128">
        <v>46050</v>
      </c>
      <c r="H5" s="81" t="s">
        <v>10</v>
      </c>
      <c r="I5" s="82"/>
    </row>
    <row r="6" spans="1:47" s="6" customFormat="1">
      <c r="A6" s="86"/>
      <c r="B6" s="86"/>
      <c r="C6" s="87"/>
      <c r="D6" s="87"/>
      <c r="F6" s="9"/>
      <c r="G6" s="9"/>
      <c r="H6" s="81"/>
      <c r="I6" s="82"/>
    </row>
    <row r="7" spans="1:47" s="6" customFormat="1">
      <c r="A7" s="86" t="s">
        <v>11</v>
      </c>
      <c r="B7" s="86"/>
      <c r="C7" s="87">
        <v>2026</v>
      </c>
      <c r="D7" s="87"/>
      <c r="F7" s="9"/>
      <c r="G7" s="9"/>
      <c r="H7" s="81"/>
      <c r="I7" s="82"/>
    </row>
    <row r="8" spans="1:47" s="6" customFormat="1"/>
    <row r="9" spans="1:47" ht="37.5" customHeight="1">
      <c r="A9" s="78" t="s">
        <v>12</v>
      </c>
      <c r="B9" s="80"/>
      <c r="C9" s="86" t="s">
        <v>13</v>
      </c>
      <c r="D9" s="86"/>
      <c r="E9" s="86"/>
      <c r="F9" s="110" t="s">
        <v>14</v>
      </c>
      <c r="G9" s="110" t="s">
        <v>15</v>
      </c>
      <c r="H9" s="78" t="s">
        <v>16</v>
      </c>
      <c r="I9" s="80"/>
      <c r="J9" s="105" t="s">
        <v>17</v>
      </c>
      <c r="K9" s="106"/>
      <c r="L9" s="106"/>
      <c r="M9" s="106"/>
      <c r="N9" s="106"/>
      <c r="O9" s="107" t="s">
        <v>18</v>
      </c>
      <c r="P9" s="108"/>
      <c r="Q9" s="108"/>
      <c r="R9" s="108"/>
      <c r="S9" s="108"/>
      <c r="T9" s="109"/>
      <c r="U9" s="83" t="s">
        <v>19</v>
      </c>
      <c r="V9" s="84"/>
      <c r="W9" s="84"/>
      <c r="X9" s="85"/>
      <c r="Y9" s="102" t="s">
        <v>20</v>
      </c>
      <c r="Z9" s="103"/>
      <c r="AA9" s="103"/>
      <c r="AB9" s="103"/>
      <c r="AC9" s="104"/>
      <c r="AD9" s="99" t="s">
        <v>21</v>
      </c>
      <c r="AE9" s="100"/>
      <c r="AF9" s="100"/>
      <c r="AG9" s="100"/>
      <c r="AH9" s="101"/>
      <c r="AI9" s="96" t="s">
        <v>22</v>
      </c>
      <c r="AJ9" s="97"/>
      <c r="AK9" s="97"/>
      <c r="AL9" s="97"/>
      <c r="AM9" s="98"/>
      <c r="AN9" s="93" t="s">
        <v>23</v>
      </c>
      <c r="AO9" s="94"/>
      <c r="AP9" s="94"/>
      <c r="AQ9" s="94"/>
      <c r="AR9" s="95"/>
      <c r="AS9" s="91" t="s">
        <v>24</v>
      </c>
      <c r="AT9" s="92"/>
      <c r="AU9" s="92"/>
    </row>
    <row r="10" spans="1:47" s="28" customFormat="1" ht="25.5">
      <c r="A10" s="33" t="s">
        <v>25</v>
      </c>
      <c r="B10" s="33" t="s">
        <v>26</v>
      </c>
      <c r="C10" s="33" t="s">
        <v>27</v>
      </c>
      <c r="D10" s="33" t="s">
        <v>28</v>
      </c>
      <c r="E10" s="33" t="s">
        <v>29</v>
      </c>
      <c r="F10" s="111"/>
      <c r="G10" s="111"/>
      <c r="H10" s="33" t="s">
        <v>30</v>
      </c>
      <c r="I10" s="33" t="s">
        <v>31</v>
      </c>
      <c r="J10" s="24" t="s">
        <v>32</v>
      </c>
      <c r="K10" s="24" t="s">
        <v>33</v>
      </c>
      <c r="L10" s="24" t="s">
        <v>34</v>
      </c>
      <c r="M10" s="24" t="s">
        <v>35</v>
      </c>
      <c r="N10" s="24" t="s">
        <v>36</v>
      </c>
      <c r="O10" s="25" t="s">
        <v>37</v>
      </c>
      <c r="P10" s="25" t="s">
        <v>38</v>
      </c>
      <c r="Q10" s="25" t="s">
        <v>39</v>
      </c>
      <c r="R10" s="25" t="s">
        <v>40</v>
      </c>
      <c r="S10" s="25" t="s">
        <v>41</v>
      </c>
      <c r="T10" s="25" t="s">
        <v>42</v>
      </c>
      <c r="U10" s="27" t="s">
        <v>43</v>
      </c>
      <c r="V10" s="27" t="s">
        <v>44</v>
      </c>
      <c r="W10" s="27" t="s">
        <v>45</v>
      </c>
      <c r="X10" s="27" t="s">
        <v>46</v>
      </c>
      <c r="Y10" s="32" t="s">
        <v>47</v>
      </c>
      <c r="Z10" s="32" t="s">
        <v>48</v>
      </c>
      <c r="AA10" s="32" t="s">
        <v>19</v>
      </c>
      <c r="AB10" s="32" t="s">
        <v>49</v>
      </c>
      <c r="AC10" s="32" t="s">
        <v>50</v>
      </c>
      <c r="AD10" s="26" t="s">
        <v>47</v>
      </c>
      <c r="AE10" s="26" t="s">
        <v>48</v>
      </c>
      <c r="AF10" s="26" t="s">
        <v>19</v>
      </c>
      <c r="AG10" s="26" t="s">
        <v>49</v>
      </c>
      <c r="AH10" s="26" t="s">
        <v>50</v>
      </c>
      <c r="AI10" s="31" t="s">
        <v>47</v>
      </c>
      <c r="AJ10" s="31" t="s">
        <v>48</v>
      </c>
      <c r="AK10" s="31" t="s">
        <v>19</v>
      </c>
      <c r="AL10" s="31" t="s">
        <v>49</v>
      </c>
      <c r="AM10" s="31" t="s">
        <v>50</v>
      </c>
      <c r="AN10" s="30" t="s">
        <v>47</v>
      </c>
      <c r="AO10" s="30" t="s">
        <v>48</v>
      </c>
      <c r="AP10" s="30" t="s">
        <v>19</v>
      </c>
      <c r="AQ10" s="30" t="s">
        <v>49</v>
      </c>
      <c r="AR10" s="30" t="s">
        <v>50</v>
      </c>
      <c r="AS10" s="29" t="s">
        <v>47</v>
      </c>
      <c r="AT10" s="29" t="s">
        <v>48</v>
      </c>
      <c r="AU10" s="29" t="s">
        <v>19</v>
      </c>
    </row>
    <row r="11" spans="1:47" s="5" customFormat="1" ht="165">
      <c r="A11" s="73" t="s">
        <v>51</v>
      </c>
      <c r="B11" s="76" t="s">
        <v>52</v>
      </c>
      <c r="C11" s="56" t="s">
        <v>53</v>
      </c>
      <c r="D11" s="12" t="s">
        <v>54</v>
      </c>
      <c r="E11" s="12" t="s">
        <v>55</v>
      </c>
      <c r="F11" s="12" t="s">
        <v>56</v>
      </c>
      <c r="G11" s="68" t="s">
        <v>57</v>
      </c>
      <c r="H11" s="12" t="s">
        <v>58</v>
      </c>
      <c r="I11" s="12" t="s">
        <v>59</v>
      </c>
      <c r="J11" s="13" t="s">
        <v>60</v>
      </c>
      <c r="K11" s="76" t="s">
        <v>61</v>
      </c>
      <c r="L11" s="76" t="s">
        <v>61</v>
      </c>
      <c r="M11" s="77">
        <v>8</v>
      </c>
      <c r="N11" s="73" t="s">
        <v>62</v>
      </c>
      <c r="O11" s="74" t="s">
        <v>63</v>
      </c>
      <c r="P11" s="45">
        <v>2</v>
      </c>
      <c r="Q11" s="45">
        <v>3</v>
      </c>
      <c r="R11" s="45">
        <v>3</v>
      </c>
      <c r="S11" s="45">
        <v>2</v>
      </c>
      <c r="T11" s="45">
        <f>SUM(P11:S11)</f>
        <v>10</v>
      </c>
      <c r="U11" s="9" t="s">
        <v>64</v>
      </c>
      <c r="V11" s="9" t="s">
        <v>65</v>
      </c>
      <c r="W11" s="11" t="s">
        <v>66</v>
      </c>
      <c r="X11" s="11" t="s">
        <v>66</v>
      </c>
      <c r="Y11" s="45">
        <f>P11</f>
        <v>2</v>
      </c>
      <c r="Z11" s="62"/>
      <c r="AA11" s="40">
        <f t="shared" ref="AA11:AA14" si="0">IFERROR(IF(Z11/Y11&gt;1,1,Z11/Y11),0)</f>
        <v>0</v>
      </c>
      <c r="AB11" s="4"/>
      <c r="AC11" s="4"/>
      <c r="AD11" s="45">
        <f>Q11</f>
        <v>3</v>
      </c>
      <c r="AE11" s="62"/>
      <c r="AF11" s="40">
        <f t="shared" ref="AF11:AF14" si="1">IFERROR(IF(AE11/AD11&gt;1,1,AE11/AD11),0)</f>
        <v>0</v>
      </c>
      <c r="AG11" s="4"/>
      <c r="AH11" s="4"/>
      <c r="AI11" s="45">
        <f>R11</f>
        <v>3</v>
      </c>
      <c r="AJ11" s="62"/>
      <c r="AK11" s="40">
        <f t="shared" ref="AK11:AK14" si="2">IFERROR(IF(AJ11/AI11&gt;1,1,AJ11/AI11),0)</f>
        <v>0</v>
      </c>
      <c r="AL11" s="4"/>
      <c r="AM11" s="4"/>
      <c r="AN11" s="45">
        <f>S11</f>
        <v>2</v>
      </c>
      <c r="AO11" s="62"/>
      <c r="AP11" s="40">
        <f t="shared" ref="AP11:AP14" si="3">IFERROR(IF(AO11/AN11&gt;1,1,AO11/AN11),0)</f>
        <v>0</v>
      </c>
      <c r="AQ11" s="4"/>
      <c r="AR11" s="4"/>
      <c r="AS11" s="72">
        <f>T11</f>
        <v>10</v>
      </c>
      <c r="AT11" s="63">
        <f>IFERROR(AVERAGE(Z11,AE11,AJ11,AO11),0)</f>
        <v>0</v>
      </c>
      <c r="AU11" s="54">
        <f>IFERROR(IF(AT11/AS11&gt;1,1,AT11/AS11),0)</f>
        <v>0</v>
      </c>
    </row>
    <row r="12" spans="1:47" s="5" customFormat="1" ht="165">
      <c r="A12" s="73" t="s">
        <v>67</v>
      </c>
      <c r="B12" s="76" t="s">
        <v>68</v>
      </c>
      <c r="C12" s="56" t="s">
        <v>53</v>
      </c>
      <c r="D12" s="12" t="s">
        <v>54</v>
      </c>
      <c r="E12" s="12" t="s">
        <v>55</v>
      </c>
      <c r="F12" s="12" t="s">
        <v>56</v>
      </c>
      <c r="G12" s="68" t="s">
        <v>57</v>
      </c>
      <c r="H12" s="12" t="s">
        <v>58</v>
      </c>
      <c r="I12" s="12" t="s">
        <v>59</v>
      </c>
      <c r="J12" s="13" t="s">
        <v>60</v>
      </c>
      <c r="K12" s="76" t="s">
        <v>61</v>
      </c>
      <c r="L12" s="76" t="s">
        <v>61</v>
      </c>
      <c r="M12" s="77">
        <v>8</v>
      </c>
      <c r="N12" s="73" t="s">
        <v>62</v>
      </c>
      <c r="O12" s="74" t="s">
        <v>63</v>
      </c>
      <c r="P12" s="45">
        <v>2</v>
      </c>
      <c r="Q12" s="45">
        <v>3</v>
      </c>
      <c r="R12" s="45">
        <v>3</v>
      </c>
      <c r="S12" s="45">
        <v>2</v>
      </c>
      <c r="T12" s="45">
        <f>SUM(P12:S12)</f>
        <v>10</v>
      </c>
      <c r="U12" s="9" t="s">
        <v>69</v>
      </c>
      <c r="V12" s="9" t="s">
        <v>65</v>
      </c>
      <c r="W12" s="11" t="s">
        <v>66</v>
      </c>
      <c r="X12" s="11" t="s">
        <v>66</v>
      </c>
      <c r="Y12" s="45">
        <f t="shared" ref="Y12:Y14" si="4">P12</f>
        <v>2</v>
      </c>
      <c r="Z12" s="62"/>
      <c r="AA12" s="40">
        <f t="shared" si="0"/>
        <v>0</v>
      </c>
      <c r="AB12" s="4"/>
      <c r="AC12" s="4"/>
      <c r="AD12" s="45">
        <f t="shared" ref="AD12:AD14" si="5">Q12</f>
        <v>3</v>
      </c>
      <c r="AE12" s="62"/>
      <c r="AF12" s="40">
        <f t="shared" si="1"/>
        <v>0</v>
      </c>
      <c r="AG12" s="4"/>
      <c r="AH12" s="4"/>
      <c r="AI12" s="45">
        <f t="shared" ref="AI12:AI14" si="6">R12</f>
        <v>3</v>
      </c>
      <c r="AJ12" s="62"/>
      <c r="AK12" s="40">
        <f t="shared" si="2"/>
        <v>0</v>
      </c>
      <c r="AL12" s="4"/>
      <c r="AM12" s="4"/>
      <c r="AN12" s="45">
        <f t="shared" ref="AN12:AN14" si="7">S12</f>
        <v>2</v>
      </c>
      <c r="AO12" s="62"/>
      <c r="AP12" s="40">
        <f t="shared" si="3"/>
        <v>0</v>
      </c>
      <c r="AQ12" s="4"/>
      <c r="AR12" s="4"/>
      <c r="AS12" s="72">
        <f t="shared" ref="AS12:AS14" si="8">T12</f>
        <v>10</v>
      </c>
      <c r="AT12" s="63">
        <f t="shared" ref="AT12:AT14" si="9">+Z12+AE12+AJ12+AO12</f>
        <v>0</v>
      </c>
      <c r="AU12" s="54">
        <f>IFERROR(IF(AT12/AS12&gt;1,1,AT12/AS12),0)</f>
        <v>0</v>
      </c>
    </row>
    <row r="13" spans="1:47" s="5" customFormat="1" ht="165">
      <c r="A13" s="73" t="s">
        <v>70</v>
      </c>
      <c r="B13" s="76" t="s">
        <v>71</v>
      </c>
      <c r="C13" s="56" t="s">
        <v>53</v>
      </c>
      <c r="D13" s="12" t="s">
        <v>54</v>
      </c>
      <c r="E13" s="12" t="s">
        <v>55</v>
      </c>
      <c r="F13" s="12" t="s">
        <v>56</v>
      </c>
      <c r="G13" s="68" t="s">
        <v>57</v>
      </c>
      <c r="H13" s="12" t="s">
        <v>58</v>
      </c>
      <c r="I13" s="12" t="s">
        <v>59</v>
      </c>
      <c r="J13" s="13" t="s">
        <v>60</v>
      </c>
      <c r="K13" s="76" t="s">
        <v>72</v>
      </c>
      <c r="L13" s="76" t="s">
        <v>72</v>
      </c>
      <c r="M13" s="77">
        <v>1</v>
      </c>
      <c r="N13" s="73" t="s">
        <v>73</v>
      </c>
      <c r="O13" s="74" t="s">
        <v>74</v>
      </c>
      <c r="P13" s="61">
        <v>1</v>
      </c>
      <c r="Q13" s="61">
        <v>1</v>
      </c>
      <c r="R13" s="61">
        <v>1</v>
      </c>
      <c r="S13" s="61">
        <v>1</v>
      </c>
      <c r="T13" s="61">
        <f>AVERAGE(P13:S13)</f>
        <v>1</v>
      </c>
      <c r="U13" s="9" t="s">
        <v>75</v>
      </c>
      <c r="V13" s="9" t="s">
        <v>65</v>
      </c>
      <c r="W13" s="11" t="s">
        <v>66</v>
      </c>
      <c r="X13" s="11" t="s">
        <v>66</v>
      </c>
      <c r="Y13" s="61">
        <f t="shared" si="4"/>
        <v>1</v>
      </c>
      <c r="Z13" s="62"/>
      <c r="AA13" s="40">
        <f t="shared" si="0"/>
        <v>0</v>
      </c>
      <c r="AB13" s="4"/>
      <c r="AC13" s="4"/>
      <c r="AD13" s="61">
        <f t="shared" si="5"/>
        <v>1</v>
      </c>
      <c r="AE13" s="62"/>
      <c r="AF13" s="40">
        <f t="shared" si="1"/>
        <v>0</v>
      </c>
      <c r="AG13" s="4"/>
      <c r="AH13" s="4"/>
      <c r="AI13" s="61">
        <f t="shared" si="6"/>
        <v>1</v>
      </c>
      <c r="AJ13" s="62"/>
      <c r="AK13" s="40">
        <f t="shared" si="2"/>
        <v>0</v>
      </c>
      <c r="AL13" s="4"/>
      <c r="AM13" s="4"/>
      <c r="AN13" s="61">
        <f t="shared" si="7"/>
        <v>1</v>
      </c>
      <c r="AO13" s="62"/>
      <c r="AP13" s="40">
        <f t="shared" si="3"/>
        <v>0</v>
      </c>
      <c r="AQ13" s="4"/>
      <c r="AR13" s="4"/>
      <c r="AS13" s="75">
        <f t="shared" si="8"/>
        <v>1</v>
      </c>
      <c r="AT13" s="63">
        <f t="shared" si="9"/>
        <v>0</v>
      </c>
      <c r="AU13" s="54">
        <f>IFERROR(IF(AT13/AS13&gt;1,1,AT13/AS13),0)</f>
        <v>0</v>
      </c>
    </row>
    <row r="14" spans="1:47" s="5" customFormat="1" ht="165">
      <c r="A14" s="73" t="s">
        <v>76</v>
      </c>
      <c r="B14" s="76" t="s">
        <v>77</v>
      </c>
      <c r="C14" s="56" t="s">
        <v>53</v>
      </c>
      <c r="D14" s="12" t="s">
        <v>54</v>
      </c>
      <c r="E14" s="12" t="s">
        <v>55</v>
      </c>
      <c r="F14" s="12" t="s">
        <v>56</v>
      </c>
      <c r="G14" s="68" t="s">
        <v>57</v>
      </c>
      <c r="H14" s="12" t="s">
        <v>58</v>
      </c>
      <c r="I14" s="12" t="s">
        <v>59</v>
      </c>
      <c r="J14" s="13" t="s">
        <v>60</v>
      </c>
      <c r="K14" s="76" t="s">
        <v>78</v>
      </c>
      <c r="L14" s="76" t="s">
        <v>78</v>
      </c>
      <c r="M14" s="77">
        <v>1</v>
      </c>
      <c r="N14" s="73" t="s">
        <v>79</v>
      </c>
      <c r="O14" s="74" t="s">
        <v>74</v>
      </c>
      <c r="P14" s="61">
        <v>1</v>
      </c>
      <c r="Q14" s="61">
        <v>1</v>
      </c>
      <c r="R14" s="61">
        <v>1</v>
      </c>
      <c r="S14" s="61">
        <v>1</v>
      </c>
      <c r="T14" s="61">
        <f>AVERAGE(P14:S14)</f>
        <v>1</v>
      </c>
      <c r="U14" s="9" t="s">
        <v>75</v>
      </c>
      <c r="V14" s="9" t="s">
        <v>65</v>
      </c>
      <c r="W14" s="11" t="s">
        <v>66</v>
      </c>
      <c r="X14" s="11" t="s">
        <v>66</v>
      </c>
      <c r="Y14" s="61">
        <f t="shared" si="4"/>
        <v>1</v>
      </c>
      <c r="Z14" s="61"/>
      <c r="AA14" s="40">
        <f t="shared" si="0"/>
        <v>0</v>
      </c>
      <c r="AB14" s="4"/>
      <c r="AC14" s="4"/>
      <c r="AD14" s="61">
        <f t="shared" si="5"/>
        <v>1</v>
      </c>
      <c r="AE14" s="61"/>
      <c r="AF14" s="40">
        <f t="shared" si="1"/>
        <v>0</v>
      </c>
      <c r="AG14" s="4"/>
      <c r="AH14" s="4"/>
      <c r="AI14" s="61">
        <f t="shared" si="6"/>
        <v>1</v>
      </c>
      <c r="AJ14" s="61"/>
      <c r="AK14" s="40">
        <f t="shared" si="2"/>
        <v>0</v>
      </c>
      <c r="AL14" s="4"/>
      <c r="AM14" s="4"/>
      <c r="AN14" s="61">
        <f t="shared" si="7"/>
        <v>1</v>
      </c>
      <c r="AO14" s="61"/>
      <c r="AP14" s="40">
        <f t="shared" si="3"/>
        <v>0</v>
      </c>
      <c r="AQ14" s="4"/>
      <c r="AR14" s="4"/>
      <c r="AS14" s="75">
        <f t="shared" si="8"/>
        <v>1</v>
      </c>
      <c r="AT14" s="63">
        <f t="shared" si="9"/>
        <v>0</v>
      </c>
      <c r="AU14" s="54">
        <f>IFERROR(IF(AT14/AS14&gt;1,1,AT14/AS14),0)</f>
        <v>0</v>
      </c>
    </row>
    <row r="15" spans="1:47" s="2" customFormat="1" ht="15.75">
      <c r="A15" s="22"/>
      <c r="B15" s="21" t="s">
        <v>80</v>
      </c>
      <c r="C15" s="21"/>
      <c r="D15" s="22"/>
      <c r="E15" s="22"/>
      <c r="F15" s="22"/>
      <c r="G15" s="22"/>
      <c r="H15" s="22"/>
      <c r="I15" s="22"/>
      <c r="J15" s="22"/>
      <c r="K15" s="22"/>
      <c r="L15" s="22"/>
      <c r="M15" s="22"/>
      <c r="N15" s="22"/>
      <c r="O15" s="22"/>
      <c r="P15" s="46"/>
      <c r="Q15" s="46"/>
      <c r="R15" s="46"/>
      <c r="S15" s="46"/>
      <c r="T15" s="46"/>
      <c r="U15" s="22"/>
      <c r="V15" s="22"/>
      <c r="W15" s="22"/>
      <c r="X15" s="22"/>
      <c r="Y15" s="42"/>
      <c r="Z15" s="42"/>
      <c r="AA15" s="50">
        <f>SUM(AA11:AA14)*80%</f>
        <v>0</v>
      </c>
      <c r="AB15" s="115"/>
      <c r="AC15" s="116"/>
      <c r="AD15" s="116"/>
      <c r="AE15" s="117"/>
      <c r="AF15" s="50">
        <f>SUM(AF11:AF14)*80%</f>
        <v>0</v>
      </c>
      <c r="AG15" s="115"/>
      <c r="AH15" s="116"/>
      <c r="AI15" s="116"/>
      <c r="AJ15" s="117"/>
      <c r="AK15" s="50">
        <f>SUM(AK11:AK14)*80%</f>
        <v>0</v>
      </c>
      <c r="AL15" s="115"/>
      <c r="AM15" s="116"/>
      <c r="AN15" s="116"/>
      <c r="AO15" s="117"/>
      <c r="AP15" s="50">
        <f>SUM(AP11:AP14)*80%</f>
        <v>0</v>
      </c>
      <c r="AQ15" s="118"/>
      <c r="AR15" s="119"/>
      <c r="AS15" s="119"/>
      <c r="AT15" s="120"/>
      <c r="AU15" s="50">
        <f>SUM(AU11:AU14)*80%</f>
        <v>0</v>
      </c>
    </row>
    <row r="16" spans="1:47" s="5" customFormat="1" ht="60">
      <c r="A16" s="35" t="s">
        <v>81</v>
      </c>
      <c r="B16" s="36" t="s">
        <v>82</v>
      </c>
      <c r="C16" s="36" t="s">
        <v>53</v>
      </c>
      <c r="D16" s="67" t="s">
        <v>54</v>
      </c>
      <c r="E16" s="36" t="s">
        <v>55</v>
      </c>
      <c r="F16" s="36" t="s">
        <v>56</v>
      </c>
      <c r="G16" s="36" t="s">
        <v>83</v>
      </c>
      <c r="H16" s="69" t="s">
        <v>84</v>
      </c>
      <c r="I16" s="36" t="s">
        <v>85</v>
      </c>
      <c r="J16" s="36" t="s">
        <v>60</v>
      </c>
      <c r="K16" s="36" t="s">
        <v>86</v>
      </c>
      <c r="L16" s="36" t="s">
        <v>87</v>
      </c>
      <c r="M16" s="37">
        <v>0</v>
      </c>
      <c r="N16" s="37" t="s">
        <v>88</v>
      </c>
      <c r="O16" s="38" t="s">
        <v>63</v>
      </c>
      <c r="P16" s="64">
        <v>0.25</v>
      </c>
      <c r="Q16" s="64">
        <v>0.25</v>
      </c>
      <c r="R16" s="64">
        <v>0.25</v>
      </c>
      <c r="S16" s="64">
        <v>0.25</v>
      </c>
      <c r="T16" s="65">
        <f>SUM(P16:S16)</f>
        <v>1</v>
      </c>
      <c r="U16" s="36" t="s">
        <v>89</v>
      </c>
      <c r="V16" s="36" t="s">
        <v>90</v>
      </c>
      <c r="W16" s="38" t="s">
        <v>66</v>
      </c>
      <c r="X16" s="36" t="s">
        <v>91</v>
      </c>
      <c r="Y16" s="66">
        <f t="shared" ref="Y16" si="10">P16</f>
        <v>0.25</v>
      </c>
      <c r="Z16" s="66"/>
      <c r="AA16" s="51">
        <f>IFERROR(IF(Z16/Y16&gt;1,1,Z16/Y16),0)</f>
        <v>0</v>
      </c>
      <c r="AB16" s="36"/>
      <c r="AC16" s="36"/>
      <c r="AD16" s="66">
        <f t="shared" ref="AD16" si="11">Q16</f>
        <v>0.25</v>
      </c>
      <c r="AE16" s="66"/>
      <c r="AF16" s="51">
        <f t="shared" ref="AF16" si="12">IFERROR(IF(AE16/AD16&gt;1,1,AE16/AD16),0)</f>
        <v>0</v>
      </c>
      <c r="AG16" s="36"/>
      <c r="AH16" s="36"/>
      <c r="AI16" s="66">
        <f t="shared" ref="AI16" si="13">R16</f>
        <v>0.25</v>
      </c>
      <c r="AJ16" s="66"/>
      <c r="AK16" s="51">
        <f t="shared" ref="AK16" si="14">IFERROR(IF(AJ16/AI16&gt;1,1,AJ16/AI16),0)</f>
        <v>0</v>
      </c>
      <c r="AL16" s="36"/>
      <c r="AM16" s="36"/>
      <c r="AN16" s="66">
        <f t="shared" ref="AN16" si="15">S16</f>
        <v>0.25</v>
      </c>
      <c r="AO16" s="66"/>
      <c r="AP16" s="51">
        <f t="shared" ref="AP16" si="16">IFERROR(IF(AO16/AN16&gt;1,1,AO16/AN16),0)</f>
        <v>0</v>
      </c>
      <c r="AQ16" s="36"/>
      <c r="AR16" s="36"/>
      <c r="AS16" s="70">
        <f t="shared" ref="AS16" si="17">T16</f>
        <v>1</v>
      </c>
      <c r="AT16" s="71">
        <f>MAX(Z16,AE16,AJ16,AO16)</f>
        <v>0</v>
      </c>
      <c r="AU16" s="55">
        <f>IFERROR(IF(AT16/AS16&gt;1,1,AT16/AS16),0)</f>
        <v>0</v>
      </c>
    </row>
    <row r="17" spans="1:47" s="5" customFormat="1" ht="195">
      <c r="A17" s="35" t="s">
        <v>92</v>
      </c>
      <c r="B17" s="36" t="s">
        <v>93</v>
      </c>
      <c r="C17" s="36" t="s">
        <v>53</v>
      </c>
      <c r="D17" s="67" t="s">
        <v>54</v>
      </c>
      <c r="E17" s="36" t="s">
        <v>55</v>
      </c>
      <c r="F17" s="36" t="s">
        <v>56</v>
      </c>
      <c r="G17" s="36" t="s">
        <v>83</v>
      </c>
      <c r="H17" s="69" t="s">
        <v>84</v>
      </c>
      <c r="I17" s="36" t="s">
        <v>94</v>
      </c>
      <c r="J17" s="36" t="s">
        <v>60</v>
      </c>
      <c r="K17" s="36" t="s">
        <v>95</v>
      </c>
      <c r="L17" s="36" t="s">
        <v>96</v>
      </c>
      <c r="M17" s="38">
        <v>0</v>
      </c>
      <c r="N17" s="38" t="s">
        <v>97</v>
      </c>
      <c r="O17" s="38" t="s">
        <v>63</v>
      </c>
      <c r="P17" s="47">
        <v>0</v>
      </c>
      <c r="Q17" s="47">
        <v>0</v>
      </c>
      <c r="R17" s="47">
        <v>1</v>
      </c>
      <c r="S17" s="47">
        <v>0</v>
      </c>
      <c r="T17" s="41">
        <f>SUM(P17:S17)</f>
        <v>1</v>
      </c>
      <c r="U17" s="36" t="s">
        <v>98</v>
      </c>
      <c r="V17" s="36" t="s">
        <v>99</v>
      </c>
      <c r="W17" s="38" t="s">
        <v>66</v>
      </c>
      <c r="X17" s="36" t="s">
        <v>91</v>
      </c>
      <c r="Y17" s="66">
        <f t="shared" ref="Y17:Y19" si="18">P17</f>
        <v>0</v>
      </c>
      <c r="Z17" s="66"/>
      <c r="AA17" s="51">
        <f>IFERROR(IF(Z17/Y17&gt;1,1,Z17/Y17),0)</f>
        <v>0</v>
      </c>
      <c r="AB17" s="36"/>
      <c r="AC17" s="36"/>
      <c r="AD17" s="66">
        <f t="shared" ref="AD17:AD19" si="19">Q17</f>
        <v>0</v>
      </c>
      <c r="AE17" s="66"/>
      <c r="AF17" s="51">
        <f t="shared" ref="AF17:AF19" si="20">IFERROR(IF(AE17/AD17&gt;1,1,AE17/AD17),0)</f>
        <v>0</v>
      </c>
      <c r="AG17" s="36"/>
      <c r="AH17" s="36"/>
      <c r="AI17" s="66">
        <f t="shared" ref="AI17:AI19" si="21">R17</f>
        <v>1</v>
      </c>
      <c r="AJ17" s="66"/>
      <c r="AK17" s="51">
        <f t="shared" ref="AK17:AK19" si="22">IFERROR(IF(AJ17/AI17&gt;1,1,AJ17/AI17),0)</f>
        <v>0</v>
      </c>
      <c r="AL17" s="36"/>
      <c r="AM17" s="36"/>
      <c r="AN17" s="66">
        <f t="shared" ref="AN17:AN19" si="23">S17</f>
        <v>0</v>
      </c>
      <c r="AO17" s="66"/>
      <c r="AP17" s="51">
        <f t="shared" ref="AP17:AP19" si="24">IFERROR(IF(AO17/AN17&gt;1,1,AO17/AN17),0)</f>
        <v>0</v>
      </c>
      <c r="AQ17" s="36"/>
      <c r="AR17" s="36"/>
      <c r="AS17" s="70">
        <f t="shared" ref="AS17:AS19" si="25">T17</f>
        <v>1</v>
      </c>
      <c r="AT17" s="71">
        <f>MAX(Z17,AE17,AJ17,AO17)</f>
        <v>0</v>
      </c>
      <c r="AU17" s="55">
        <f>IFERROR(IF(AT17/AS17&gt;1,1,AT17/AS17),0)</f>
        <v>0</v>
      </c>
    </row>
    <row r="18" spans="1:47" s="5" customFormat="1" ht="105">
      <c r="A18" s="35" t="s">
        <v>100</v>
      </c>
      <c r="B18" s="36" t="s">
        <v>101</v>
      </c>
      <c r="C18" s="36" t="s">
        <v>53</v>
      </c>
      <c r="D18" s="67" t="s">
        <v>102</v>
      </c>
      <c r="E18" s="36" t="s">
        <v>103</v>
      </c>
      <c r="F18" s="36" t="s">
        <v>104</v>
      </c>
      <c r="G18" s="36" t="s">
        <v>83</v>
      </c>
      <c r="H18" s="69" t="s">
        <v>84</v>
      </c>
      <c r="I18" s="36" t="s">
        <v>105</v>
      </c>
      <c r="J18" s="36" t="s">
        <v>60</v>
      </c>
      <c r="K18" s="36" t="s">
        <v>106</v>
      </c>
      <c r="L18" s="36" t="s">
        <v>107</v>
      </c>
      <c r="M18" s="38" t="s">
        <v>108</v>
      </c>
      <c r="N18" s="38" t="s">
        <v>109</v>
      </c>
      <c r="O18" s="38" t="s">
        <v>63</v>
      </c>
      <c r="P18" s="66">
        <v>1</v>
      </c>
      <c r="Q18" s="66">
        <v>0</v>
      </c>
      <c r="R18" s="66">
        <v>0</v>
      </c>
      <c r="S18" s="66">
        <v>0</v>
      </c>
      <c r="T18" s="66">
        <f>SUM(P18:S18)</f>
        <v>1</v>
      </c>
      <c r="U18" s="36" t="s">
        <v>110</v>
      </c>
      <c r="V18" s="36" t="s">
        <v>111</v>
      </c>
      <c r="W18" s="38" t="s">
        <v>66</v>
      </c>
      <c r="X18" s="36" t="s">
        <v>112</v>
      </c>
      <c r="Y18" s="66">
        <f t="shared" si="18"/>
        <v>1</v>
      </c>
      <c r="Z18" s="66"/>
      <c r="AA18" s="51">
        <f>IFERROR(IF(Z18/Y18&gt;1,1,Z18/Y18),0)</f>
        <v>0</v>
      </c>
      <c r="AB18" s="36"/>
      <c r="AC18" s="36"/>
      <c r="AD18" s="66">
        <f t="shared" si="19"/>
        <v>0</v>
      </c>
      <c r="AE18" s="66"/>
      <c r="AF18" s="51">
        <f t="shared" si="20"/>
        <v>0</v>
      </c>
      <c r="AG18" s="36"/>
      <c r="AH18" s="36"/>
      <c r="AI18" s="66">
        <f t="shared" si="21"/>
        <v>0</v>
      </c>
      <c r="AJ18" s="66"/>
      <c r="AK18" s="51">
        <f t="shared" si="22"/>
        <v>0</v>
      </c>
      <c r="AL18" s="36"/>
      <c r="AM18" s="36"/>
      <c r="AN18" s="66">
        <f t="shared" si="23"/>
        <v>0</v>
      </c>
      <c r="AO18" s="66"/>
      <c r="AP18" s="51">
        <f t="shared" si="24"/>
        <v>0</v>
      </c>
      <c r="AQ18" s="36"/>
      <c r="AR18" s="36"/>
      <c r="AS18" s="70">
        <f t="shared" si="25"/>
        <v>1</v>
      </c>
      <c r="AT18" s="71">
        <f>MAX(Z18,AE18,AJ18,AO18)</f>
        <v>0</v>
      </c>
      <c r="AU18" s="55">
        <f>IFERROR(IF(AT18/AS18&gt;1,1,AT18/AS18),0)</f>
        <v>0</v>
      </c>
    </row>
    <row r="19" spans="1:47" s="5" customFormat="1" ht="105">
      <c r="A19" s="35" t="s">
        <v>113</v>
      </c>
      <c r="B19" s="36" t="s">
        <v>114</v>
      </c>
      <c r="C19" s="36" t="s">
        <v>53</v>
      </c>
      <c r="D19" s="67" t="s">
        <v>102</v>
      </c>
      <c r="E19" s="36" t="s">
        <v>103</v>
      </c>
      <c r="F19" s="36" t="s">
        <v>104</v>
      </c>
      <c r="G19" s="36" t="s">
        <v>83</v>
      </c>
      <c r="H19" s="69" t="s">
        <v>84</v>
      </c>
      <c r="I19" s="36" t="s">
        <v>105</v>
      </c>
      <c r="J19" s="36" t="s">
        <v>115</v>
      </c>
      <c r="K19" s="36" t="s">
        <v>116</v>
      </c>
      <c r="L19" s="36" t="s">
        <v>107</v>
      </c>
      <c r="M19" s="38" t="s">
        <v>117</v>
      </c>
      <c r="N19" s="38" t="s">
        <v>118</v>
      </c>
      <c r="O19" s="38" t="s">
        <v>74</v>
      </c>
      <c r="P19" s="66">
        <v>1</v>
      </c>
      <c r="Q19" s="66">
        <v>1</v>
      </c>
      <c r="R19" s="66">
        <v>1</v>
      </c>
      <c r="S19" s="66">
        <v>1</v>
      </c>
      <c r="T19" s="66">
        <f>AVERAGE(P19:S19)</f>
        <v>1</v>
      </c>
      <c r="U19" s="36" t="s">
        <v>110</v>
      </c>
      <c r="V19" s="36" t="s">
        <v>111</v>
      </c>
      <c r="W19" s="38" t="s">
        <v>66</v>
      </c>
      <c r="X19" s="36" t="s">
        <v>112</v>
      </c>
      <c r="Y19" s="66">
        <f t="shared" si="18"/>
        <v>1</v>
      </c>
      <c r="Z19" s="66"/>
      <c r="AA19" s="51">
        <f>IFERROR(IF(Z19/Y19&gt;1,1,Z19/Y19),0)</f>
        <v>0</v>
      </c>
      <c r="AB19" s="36"/>
      <c r="AC19" s="36"/>
      <c r="AD19" s="66">
        <f t="shared" si="19"/>
        <v>1</v>
      </c>
      <c r="AE19" s="66"/>
      <c r="AF19" s="51">
        <f t="shared" si="20"/>
        <v>0</v>
      </c>
      <c r="AG19" s="36"/>
      <c r="AH19" s="36"/>
      <c r="AI19" s="66">
        <f t="shared" si="21"/>
        <v>1</v>
      </c>
      <c r="AJ19" s="66"/>
      <c r="AK19" s="51">
        <f t="shared" si="22"/>
        <v>0</v>
      </c>
      <c r="AL19" s="36"/>
      <c r="AM19" s="36"/>
      <c r="AN19" s="66">
        <f t="shared" si="23"/>
        <v>1</v>
      </c>
      <c r="AO19" s="66"/>
      <c r="AP19" s="51">
        <f t="shared" si="24"/>
        <v>0</v>
      </c>
      <c r="AQ19" s="36"/>
      <c r="AR19" s="36"/>
      <c r="AS19" s="70">
        <f t="shared" si="25"/>
        <v>1</v>
      </c>
      <c r="AT19" s="71">
        <f>MAX(Z19,AE19,AJ19,AO19)</f>
        <v>0</v>
      </c>
      <c r="AU19" s="55">
        <f>IFERROR(IF(AT19/AS19&gt;1,1,AT19/AS19),0)</f>
        <v>0</v>
      </c>
    </row>
    <row r="20" spans="1:47" s="2" customFormat="1" ht="15.75">
      <c r="A20" s="39"/>
      <c r="B20" s="39" t="s">
        <v>119</v>
      </c>
      <c r="C20" s="39"/>
      <c r="D20" s="39"/>
      <c r="E20" s="39"/>
      <c r="F20" s="39"/>
      <c r="G20" s="39"/>
      <c r="H20" s="39"/>
      <c r="I20" s="39"/>
      <c r="J20" s="39"/>
      <c r="K20" s="39"/>
      <c r="L20" s="39"/>
      <c r="M20" s="39"/>
      <c r="N20" s="39"/>
      <c r="O20" s="39"/>
      <c r="P20" s="48"/>
      <c r="Q20" s="48"/>
      <c r="R20" s="48"/>
      <c r="S20" s="48"/>
      <c r="T20" s="48"/>
      <c r="U20" s="39"/>
      <c r="V20" s="39"/>
      <c r="W20" s="39"/>
      <c r="X20" s="39"/>
      <c r="Y20" s="48"/>
      <c r="Z20" s="43"/>
      <c r="AA20" s="52">
        <f>SUM(AA16,AA18,AA19)*20%</f>
        <v>0</v>
      </c>
      <c r="AB20" s="121"/>
      <c r="AC20" s="122"/>
      <c r="AD20" s="122"/>
      <c r="AE20" s="123"/>
      <c r="AF20" s="52">
        <f>SUM(AF16,AF19)*20%</f>
        <v>0</v>
      </c>
      <c r="AG20" s="121"/>
      <c r="AH20" s="122"/>
      <c r="AI20" s="122"/>
      <c r="AJ20" s="123"/>
      <c r="AK20" s="52">
        <f>SUM(AK16,AK17,AK19)*20%</f>
        <v>0</v>
      </c>
      <c r="AL20" s="121"/>
      <c r="AM20" s="122"/>
      <c r="AN20" s="122"/>
      <c r="AO20" s="123"/>
      <c r="AP20" s="52">
        <f>SUM(AP16,AP19)*20%</f>
        <v>0</v>
      </c>
      <c r="AQ20" s="124"/>
      <c r="AR20" s="125"/>
      <c r="AS20" s="125"/>
      <c r="AT20" s="126"/>
      <c r="AU20" s="52">
        <f>SUM(AU16:AU19)*20%</f>
        <v>0</v>
      </c>
    </row>
    <row r="21" spans="1:47" s="3" customFormat="1" ht="18.75">
      <c r="A21" s="23"/>
      <c r="B21" s="23" t="s">
        <v>120</v>
      </c>
      <c r="C21" s="23"/>
      <c r="D21" s="23"/>
      <c r="E21" s="23"/>
      <c r="F21" s="23"/>
      <c r="G21" s="23"/>
      <c r="H21" s="23"/>
      <c r="I21" s="23"/>
      <c r="J21" s="23"/>
      <c r="K21" s="23"/>
      <c r="L21" s="23"/>
      <c r="M21" s="23"/>
      <c r="N21" s="23"/>
      <c r="O21" s="23"/>
      <c r="P21" s="49"/>
      <c r="Q21" s="49"/>
      <c r="R21" s="49"/>
      <c r="S21" s="49"/>
      <c r="T21" s="49"/>
      <c r="U21" s="23"/>
      <c r="V21" s="23"/>
      <c r="W21" s="23"/>
      <c r="X21" s="23"/>
      <c r="Y21" s="49"/>
      <c r="Z21" s="44"/>
      <c r="AA21" s="53">
        <f>+AA15+AA20</f>
        <v>0</v>
      </c>
      <c r="AB21" s="112"/>
      <c r="AC21" s="113"/>
      <c r="AD21" s="113"/>
      <c r="AE21" s="114"/>
      <c r="AF21" s="53">
        <f>+AF15+AF20</f>
        <v>0</v>
      </c>
      <c r="AG21" s="112"/>
      <c r="AH21" s="113"/>
      <c r="AI21" s="113"/>
      <c r="AJ21" s="114"/>
      <c r="AK21" s="53">
        <f>+AK15+AK20</f>
        <v>0</v>
      </c>
      <c r="AL21" s="112"/>
      <c r="AM21" s="113"/>
      <c r="AN21" s="113"/>
      <c r="AO21" s="114"/>
      <c r="AP21" s="53">
        <f>+AP15+AP20</f>
        <v>0</v>
      </c>
      <c r="AQ21" s="112"/>
      <c r="AR21" s="113"/>
      <c r="AS21" s="113"/>
      <c r="AT21" s="114"/>
      <c r="AU21" s="53">
        <f>+AU15+AU20</f>
        <v>0</v>
      </c>
    </row>
  </sheetData>
  <sheetProtection formatCells="0" formatRows="0" insertRows="0" insertHyperlinks="0" deleteRows="0" sort="0" autoFilter="0" pivotTables="0"/>
  <mergeCells count="37">
    <mergeCell ref="AB21:AE21"/>
    <mergeCell ref="AG21:AJ21"/>
    <mergeCell ref="AL21:AO21"/>
    <mergeCell ref="AQ21:AT21"/>
    <mergeCell ref="AB15:AE15"/>
    <mergeCell ref="AG15:AJ15"/>
    <mergeCell ref="AL15:AO15"/>
    <mergeCell ref="AQ15:AT15"/>
    <mergeCell ref="AB20:AE20"/>
    <mergeCell ref="AG20:AJ20"/>
    <mergeCell ref="AL20:AO20"/>
    <mergeCell ref="AQ20:AT20"/>
    <mergeCell ref="A1:H1"/>
    <mergeCell ref="AS9:AU9"/>
    <mergeCell ref="AN9:AR9"/>
    <mergeCell ref="AI9:AM9"/>
    <mergeCell ref="AD9:AH9"/>
    <mergeCell ref="Y9:AC9"/>
    <mergeCell ref="H6:I6"/>
    <mergeCell ref="H7:I7"/>
    <mergeCell ref="A9:B9"/>
    <mergeCell ref="J9:N9"/>
    <mergeCell ref="O9:T9"/>
    <mergeCell ref="H9:I9"/>
    <mergeCell ref="F9:F10"/>
    <mergeCell ref="G9:G10"/>
    <mergeCell ref="C9:E9"/>
    <mergeCell ref="H4:I4"/>
    <mergeCell ref="F3:I3"/>
    <mergeCell ref="H5:I5"/>
    <mergeCell ref="U9:X9"/>
    <mergeCell ref="A3:B4"/>
    <mergeCell ref="C3:D4"/>
    <mergeCell ref="A5:B6"/>
    <mergeCell ref="A7:B7"/>
    <mergeCell ref="C5:D6"/>
    <mergeCell ref="C7:D7"/>
  </mergeCells>
  <phoneticPr fontId="10"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AF11:AF21 AK11:AK21 AP11:AP21 Y11:AA21 AU11:AU21" xr:uid="{2620A730-8CA7-472C-88BC-172E885C72B7}">
      <formula1>0</formula1>
      <formula2>1000000</formula2>
    </dataValidation>
  </dataValidations>
  <pageMargins left="0.7" right="0.7" top="0.75" bottom="0.75" header="0.3" footer="0.3"/>
  <pageSetup paperSize="9" orientation="portrait" r:id="rId1"/>
  <ignoredErrors>
    <ignoredError sqref="AA15 AF15 AK15 AP15 AU15" formula="1"/>
  </ignoredErrors>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D42C5450-6ED3-4564-A887-50449244D0BF}">
          <x14:formula1>
            <xm:f>Listas!$E$2:$E$13</xm:f>
          </x14:formula1>
          <xm:sqref>F16:F19 F11:F14</xm:sqref>
        </x14:dataValidation>
        <x14:dataValidation type="list" allowBlank="1" showInputMessage="1" showErrorMessage="1" xr:uid="{368CAFF5-BE04-4FFF-B338-51D69BA23554}">
          <x14:formula1>
            <xm:f>Listas!$F$2:$F$10</xm:f>
          </x14:formula1>
          <xm:sqref>G16:G19 G11:G14</xm:sqref>
        </x14:dataValidation>
        <x14:dataValidation type="list" allowBlank="1" showInputMessage="1" showErrorMessage="1" xr:uid="{644DEEAA-0D3C-4060-99CA-C576A2F91A4D}">
          <x14:formula1>
            <xm:f>Listas!$I$2:$I$4</xm:f>
          </x14:formula1>
          <xm:sqref>J16:J19 J11:J14</xm:sqref>
        </x14:dataValidation>
        <x14:dataValidation type="list" allowBlank="1" showInputMessage="1" showErrorMessage="1" xr:uid="{F27B990B-F8E1-43B0-B8F7-E94519E68711}">
          <x14:formula1>
            <xm:f>Listas!$J$2:$J$5</xm:f>
          </x14:formula1>
          <xm:sqref>O16:O19 O11:O14</xm:sqref>
        </x14:dataValidation>
        <x14:dataValidation type="list" allowBlank="1" showInputMessage="1" showErrorMessage="1" xr:uid="{04D58E5A-C535-424D-AAB5-8991AB9C5DFB}">
          <x14:formula1>
            <xm:f>Listas!$G$2:$G$9</xm:f>
          </x14:formula1>
          <xm:sqref>H16:H19 H11:H14</xm:sqref>
        </x14:dataValidation>
        <x14:dataValidation type="list" allowBlank="1" showInputMessage="1" showErrorMessage="1" xr:uid="{FAFEBD2F-5282-4B82-98B1-C87AACF170B0}">
          <x14:formula1>
            <xm:f>Listas!$C$2:$C$10</xm:f>
          </x14:formula1>
          <xm:sqref>D16:D19 D11:D14</xm:sqref>
        </x14:dataValidation>
        <x14:dataValidation type="list" allowBlank="1" showInputMessage="1" showErrorMessage="1" xr:uid="{520D2F01-9FDA-4008-9999-0E710FCEF4EB}">
          <x14:formula1>
            <xm:f>Listas!$D$2:$D$21</xm:f>
          </x14:formula1>
          <xm:sqref>E16:E19 E11:E14</xm:sqref>
        </x14:dataValidation>
        <x14:dataValidation type="list" allowBlank="1" showInputMessage="1" showErrorMessage="1" xr:uid="{80A19DC1-4D67-4B84-B2EE-734B5921D124}">
          <x14:formula1>
            <xm:f>Listas!$A$2:$A$25</xm:f>
          </x14:formula1>
          <xm:sqref>W11:X14 W16:W19 X16:X17</xm:sqref>
        </x14:dataValidation>
        <x14:dataValidation type="list" allowBlank="1" showInputMessage="1" showErrorMessage="1" xr:uid="{085547D8-D571-4659-8620-E369E4253A0D}">
          <x14:formula1>
            <xm:f>Listas!$B$2:$B$5</xm:f>
          </x14:formula1>
          <xm:sqref>C16:C19 C11:C14</xm:sqref>
        </x14:dataValidation>
        <x14:dataValidation type="list" allowBlank="1" showInputMessage="1" showErrorMessage="1" xr:uid="{75A1D4BA-28C6-414C-8133-438305F1EAD0}">
          <x14:formula1>
            <xm:f>Listas!$K$1:$K$20</xm:f>
          </x14:formula1>
          <xm:sqref>C3:D4</xm:sqref>
        </x14:dataValidation>
        <x14:dataValidation type="list" allowBlank="1" showInputMessage="1" showErrorMessage="1" xr:uid="{F6AE8673-425F-47F4-8692-64AAB292128E}">
          <x14:formula1>
            <xm:f>Listas!$H$2:$H$37</xm:f>
          </x14:formula1>
          <xm:sqref>I16:I19 I11:I14</xm:sqref>
        </x14:dataValidation>
        <x14:dataValidation type="list" allowBlank="1" showInputMessage="1" showErrorMessage="1" error="Escriba un texto " promptTitle="Cualquier contenido" xr:uid="{00000000-0002-0000-0100-000001000000}">
          <x14:formula1>
            <xm:f>Listas!#REF!</xm:f>
          </x14:formula1>
          <xm:sqref>L22:L1048576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8354F2-5518-43F3-9A09-06FCECE42ED6}">
  <dimension ref="A1:B26"/>
  <sheetViews>
    <sheetView workbookViewId="0">
      <selection activeCell="B9" sqref="B9"/>
    </sheetView>
  </sheetViews>
  <sheetFormatPr defaultColWidth="11.42578125" defaultRowHeight="15"/>
  <cols>
    <col min="1" max="1" width="29" style="57" bestFit="1" customWidth="1"/>
    <col min="2" max="2" width="70.42578125" style="57" customWidth="1"/>
  </cols>
  <sheetData>
    <row r="1" spans="1:2" ht="21">
      <c r="A1" s="127" t="s">
        <v>121</v>
      </c>
      <c r="B1" s="127"/>
    </row>
    <row r="2" spans="1:2" ht="21">
      <c r="A2" s="58" t="s">
        <v>122</v>
      </c>
      <c r="B2" s="58" t="s">
        <v>7</v>
      </c>
    </row>
    <row r="3" spans="1:2">
      <c r="A3" s="59" t="s">
        <v>2</v>
      </c>
      <c r="B3" s="60" t="s">
        <v>123</v>
      </c>
    </row>
    <row r="4" spans="1:2" ht="30">
      <c r="A4" s="59" t="s">
        <v>124</v>
      </c>
      <c r="B4" s="60" t="s">
        <v>125</v>
      </c>
    </row>
    <row r="5" spans="1:2">
      <c r="A5" s="59" t="s">
        <v>126</v>
      </c>
      <c r="B5" s="60" t="s">
        <v>127</v>
      </c>
    </row>
    <row r="6" spans="1:2" ht="45">
      <c r="A6" s="59" t="s">
        <v>128</v>
      </c>
      <c r="B6" s="60" t="s">
        <v>129</v>
      </c>
    </row>
    <row r="7" spans="1:2">
      <c r="A7" s="59" t="s">
        <v>130</v>
      </c>
      <c r="B7" s="60" t="s">
        <v>131</v>
      </c>
    </row>
    <row r="8" spans="1:2">
      <c r="A8" s="59" t="s">
        <v>132</v>
      </c>
      <c r="B8" s="60" t="s">
        <v>131</v>
      </c>
    </row>
    <row r="9" spans="1:2">
      <c r="A9" s="59" t="s">
        <v>133</v>
      </c>
      <c r="B9" s="60" t="s">
        <v>131</v>
      </c>
    </row>
    <row r="10" spans="1:2" ht="45">
      <c r="A10" s="59" t="s">
        <v>134</v>
      </c>
      <c r="B10" s="60" t="s">
        <v>135</v>
      </c>
    </row>
    <row r="11" spans="1:2" ht="45">
      <c r="A11" s="59" t="s">
        <v>136</v>
      </c>
      <c r="B11" s="60" t="s">
        <v>137</v>
      </c>
    </row>
    <row r="12" spans="1:2" ht="30">
      <c r="A12" s="59" t="s">
        <v>138</v>
      </c>
      <c r="B12" s="60" t="s">
        <v>139</v>
      </c>
    </row>
    <row r="13" spans="1:2" ht="30">
      <c r="A13" s="59" t="s">
        <v>140</v>
      </c>
      <c r="B13" s="60" t="s">
        <v>139</v>
      </c>
    </row>
    <row r="14" spans="1:2" ht="150">
      <c r="A14" s="59" t="s">
        <v>141</v>
      </c>
      <c r="B14" s="60" t="s">
        <v>142</v>
      </c>
    </row>
    <row r="15" spans="1:2" ht="30">
      <c r="A15" s="59" t="s">
        <v>143</v>
      </c>
      <c r="B15" s="60" t="s">
        <v>144</v>
      </c>
    </row>
    <row r="16" spans="1:2" ht="30">
      <c r="A16" s="59" t="s">
        <v>145</v>
      </c>
      <c r="B16" s="60" t="s">
        <v>146</v>
      </c>
    </row>
    <row r="17" spans="1:2" ht="75">
      <c r="A17" s="59" t="s">
        <v>147</v>
      </c>
      <c r="B17" s="60" t="s">
        <v>148</v>
      </c>
    </row>
    <row r="18" spans="1:2" ht="30">
      <c r="A18" s="59" t="s">
        <v>149</v>
      </c>
      <c r="B18" s="60" t="s">
        <v>150</v>
      </c>
    </row>
    <row r="19" spans="1:2" ht="300">
      <c r="A19" s="59" t="s">
        <v>151</v>
      </c>
      <c r="B19" s="60" t="s">
        <v>152</v>
      </c>
    </row>
    <row r="20" spans="1:2" ht="30">
      <c r="A20" s="59" t="s">
        <v>153</v>
      </c>
      <c r="B20" s="60" t="s">
        <v>154</v>
      </c>
    </row>
    <row r="21" spans="1:2" ht="30">
      <c r="A21" s="59" t="s">
        <v>155</v>
      </c>
      <c r="B21" s="60" t="s">
        <v>156</v>
      </c>
    </row>
    <row r="22" spans="1:2" ht="45">
      <c r="A22" s="59" t="s">
        <v>157</v>
      </c>
      <c r="B22" s="60" t="s">
        <v>158</v>
      </c>
    </row>
    <row r="23" spans="1:2" ht="30">
      <c r="A23" s="59" t="s">
        <v>159</v>
      </c>
      <c r="B23" s="60" t="s">
        <v>160</v>
      </c>
    </row>
    <row r="24" spans="1:2" ht="30">
      <c r="A24" s="59" t="s">
        <v>161</v>
      </c>
      <c r="B24" s="60" t="s">
        <v>162</v>
      </c>
    </row>
    <row r="25" spans="1:2" ht="60">
      <c r="A25" s="59" t="s">
        <v>163</v>
      </c>
      <c r="B25" s="60" t="s">
        <v>164</v>
      </c>
    </row>
    <row r="26" spans="1:2" ht="45">
      <c r="A26" s="59" t="s">
        <v>165</v>
      </c>
      <c r="B26" s="60" t="s">
        <v>166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32"/>
  <sheetViews>
    <sheetView topLeftCell="F1" workbookViewId="0">
      <selection activeCell="H16" sqref="H16"/>
    </sheetView>
  </sheetViews>
  <sheetFormatPr defaultColWidth="11.42578125" defaultRowHeight="15"/>
  <cols>
    <col min="1" max="1" width="94.28515625" bestFit="1" customWidth="1"/>
    <col min="2" max="2" width="30.28515625" bestFit="1" customWidth="1"/>
    <col min="3" max="3" width="109.7109375" bestFit="1" customWidth="1"/>
    <col min="4" max="4" width="83.42578125" customWidth="1"/>
    <col min="5" max="5" width="177.140625" bestFit="1" customWidth="1"/>
    <col min="6" max="6" width="121.42578125" customWidth="1"/>
    <col min="7" max="7" width="41.140625" bestFit="1" customWidth="1"/>
    <col min="8" max="8" width="84" bestFit="1" customWidth="1"/>
    <col min="9" max="9" width="15.7109375" bestFit="1" customWidth="1"/>
    <col min="10" max="10" width="21" bestFit="1" customWidth="1"/>
    <col min="11" max="11" width="46.7109375" bestFit="1" customWidth="1"/>
  </cols>
  <sheetData>
    <row r="1" spans="1:11" s="34" customFormat="1">
      <c r="A1" s="34" t="s">
        <v>167</v>
      </c>
      <c r="B1" s="34" t="s">
        <v>27</v>
      </c>
      <c r="C1" s="34" t="s">
        <v>168</v>
      </c>
      <c r="D1" s="34" t="s">
        <v>169</v>
      </c>
      <c r="E1" s="34" t="s">
        <v>170</v>
      </c>
      <c r="F1" s="34" t="s">
        <v>171</v>
      </c>
      <c r="G1" s="34" t="s">
        <v>172</v>
      </c>
      <c r="H1" s="34" t="s">
        <v>173</v>
      </c>
      <c r="I1" s="34" t="s">
        <v>32</v>
      </c>
      <c r="J1" s="34" t="s">
        <v>37</v>
      </c>
      <c r="K1" s="34" t="s">
        <v>2</v>
      </c>
    </row>
    <row r="2" spans="1:11">
      <c r="A2" t="s">
        <v>174</v>
      </c>
      <c r="B2" t="s">
        <v>175</v>
      </c>
      <c r="C2" s="18" t="s">
        <v>176</v>
      </c>
      <c r="D2" t="s">
        <v>177</v>
      </c>
      <c r="E2" t="s">
        <v>178</v>
      </c>
      <c r="F2" t="s">
        <v>179</v>
      </c>
      <c r="G2" t="s">
        <v>180</v>
      </c>
      <c r="H2" s="18" t="s">
        <v>181</v>
      </c>
      <c r="I2" t="s">
        <v>60</v>
      </c>
      <c r="J2" t="s">
        <v>63</v>
      </c>
      <c r="K2" s="10" t="s">
        <v>182</v>
      </c>
    </row>
    <row r="3" spans="1:11">
      <c r="A3" t="s">
        <v>91</v>
      </c>
      <c r="B3" t="s">
        <v>183</v>
      </c>
      <c r="C3" s="18" t="s">
        <v>184</v>
      </c>
      <c r="D3" t="s">
        <v>185</v>
      </c>
      <c r="E3" t="s">
        <v>186</v>
      </c>
      <c r="F3" t="s">
        <v>187</v>
      </c>
      <c r="G3" t="s">
        <v>188</v>
      </c>
      <c r="H3" s="18" t="s">
        <v>189</v>
      </c>
      <c r="I3" t="s">
        <v>115</v>
      </c>
      <c r="J3" t="s">
        <v>74</v>
      </c>
      <c r="K3" s="10" t="s">
        <v>190</v>
      </c>
    </row>
    <row r="4" spans="1:11">
      <c r="A4" t="s">
        <v>191</v>
      </c>
      <c r="B4" t="s">
        <v>53</v>
      </c>
      <c r="C4" s="18" t="s">
        <v>192</v>
      </c>
      <c r="D4" t="s">
        <v>193</v>
      </c>
      <c r="E4" t="s">
        <v>194</v>
      </c>
      <c r="F4" t="s">
        <v>83</v>
      </c>
      <c r="G4" t="s">
        <v>84</v>
      </c>
      <c r="H4" s="18" t="s">
        <v>195</v>
      </c>
      <c r="I4" t="s">
        <v>196</v>
      </c>
      <c r="J4" t="s">
        <v>197</v>
      </c>
      <c r="K4" s="10" t="s">
        <v>198</v>
      </c>
    </row>
    <row r="5" spans="1:11">
      <c r="A5" t="s">
        <v>199</v>
      </c>
      <c r="B5" t="s">
        <v>200</v>
      </c>
      <c r="C5" s="18" t="s">
        <v>201</v>
      </c>
      <c r="D5" t="s">
        <v>202</v>
      </c>
      <c r="E5" t="s">
        <v>203</v>
      </c>
      <c r="F5" t="s">
        <v>204</v>
      </c>
      <c r="G5" t="s">
        <v>205</v>
      </c>
      <c r="H5" s="18" t="s">
        <v>206</v>
      </c>
      <c r="J5" t="s">
        <v>207</v>
      </c>
      <c r="K5" s="10" t="s">
        <v>208</v>
      </c>
    </row>
    <row r="6" spans="1:11">
      <c r="A6" t="s">
        <v>209</v>
      </c>
      <c r="C6" s="18" t="s">
        <v>54</v>
      </c>
      <c r="D6" t="s">
        <v>210</v>
      </c>
      <c r="E6" t="s">
        <v>211</v>
      </c>
      <c r="F6" t="s">
        <v>212</v>
      </c>
      <c r="G6" t="s">
        <v>58</v>
      </c>
      <c r="H6" s="18" t="s">
        <v>213</v>
      </c>
      <c r="K6" s="10" t="s">
        <v>214</v>
      </c>
    </row>
    <row r="7" spans="1:11">
      <c r="A7" t="s">
        <v>215</v>
      </c>
      <c r="C7" s="18" t="s">
        <v>102</v>
      </c>
      <c r="D7" t="s">
        <v>216</v>
      </c>
      <c r="E7" t="s">
        <v>217</v>
      </c>
      <c r="F7" t="s">
        <v>218</v>
      </c>
      <c r="G7" t="s">
        <v>219</v>
      </c>
      <c r="H7" s="18" t="s">
        <v>94</v>
      </c>
      <c r="K7" s="10" t="s">
        <v>220</v>
      </c>
    </row>
    <row r="8" spans="1:11">
      <c r="A8" t="s">
        <v>221</v>
      </c>
      <c r="C8" s="18" t="s">
        <v>222</v>
      </c>
      <c r="D8" t="s">
        <v>223</v>
      </c>
      <c r="E8" t="s">
        <v>224</v>
      </c>
      <c r="F8" t="s">
        <v>225</v>
      </c>
      <c r="G8" t="s">
        <v>226</v>
      </c>
      <c r="H8" s="18" t="s">
        <v>227</v>
      </c>
      <c r="K8" s="10" t="s">
        <v>228</v>
      </c>
    </row>
    <row r="9" spans="1:11">
      <c r="A9" t="s">
        <v>229</v>
      </c>
      <c r="C9" s="18" t="s">
        <v>201</v>
      </c>
      <c r="D9" t="s">
        <v>230</v>
      </c>
      <c r="E9" t="s">
        <v>231</v>
      </c>
      <c r="F9" t="s">
        <v>232</v>
      </c>
      <c r="G9" s="18" t="s">
        <v>200</v>
      </c>
      <c r="H9" s="18" t="s">
        <v>233</v>
      </c>
      <c r="K9" s="10" t="s">
        <v>234</v>
      </c>
    </row>
    <row r="10" spans="1:11">
      <c r="A10" t="s">
        <v>235</v>
      </c>
      <c r="C10" s="18" t="s">
        <v>200</v>
      </c>
      <c r="D10" t="s">
        <v>236</v>
      </c>
      <c r="E10" t="s">
        <v>104</v>
      </c>
      <c r="F10" t="s">
        <v>57</v>
      </c>
      <c r="H10" s="18" t="s">
        <v>237</v>
      </c>
      <c r="K10" s="10" t="s">
        <v>238</v>
      </c>
    </row>
    <row r="11" spans="1:11">
      <c r="A11" t="s">
        <v>239</v>
      </c>
      <c r="C11" s="18"/>
      <c r="D11" t="s">
        <v>240</v>
      </c>
      <c r="E11" t="s">
        <v>241</v>
      </c>
      <c r="H11" s="18" t="s">
        <v>242</v>
      </c>
      <c r="K11" s="10" t="s">
        <v>243</v>
      </c>
    </row>
    <row r="12" spans="1:11" ht="17.25" customHeight="1">
      <c r="A12" t="s">
        <v>244</v>
      </c>
      <c r="C12" s="18"/>
      <c r="D12" t="s">
        <v>245</v>
      </c>
      <c r="E12" t="s">
        <v>56</v>
      </c>
      <c r="H12" s="18" t="s">
        <v>246</v>
      </c>
      <c r="K12" s="10" t="s">
        <v>247</v>
      </c>
    </row>
    <row r="13" spans="1:11">
      <c r="A13" t="s">
        <v>248</v>
      </c>
      <c r="D13" t="s">
        <v>249</v>
      </c>
      <c r="E13" t="s">
        <v>250</v>
      </c>
      <c r="H13" s="18" t="s">
        <v>251</v>
      </c>
      <c r="K13" s="10" t="s">
        <v>3</v>
      </c>
    </row>
    <row r="14" spans="1:11">
      <c r="A14" t="s">
        <v>252</v>
      </c>
      <c r="D14" t="s">
        <v>103</v>
      </c>
      <c r="H14" s="18" t="s">
        <v>105</v>
      </c>
      <c r="I14" s="10"/>
      <c r="K14" s="10" t="s">
        <v>253</v>
      </c>
    </row>
    <row r="15" spans="1:11">
      <c r="A15" t="s">
        <v>254</v>
      </c>
      <c r="D15" t="s">
        <v>55</v>
      </c>
      <c r="H15" s="18" t="s">
        <v>85</v>
      </c>
      <c r="I15" s="10"/>
      <c r="K15" s="10" t="s">
        <v>255</v>
      </c>
    </row>
    <row r="16" spans="1:11">
      <c r="A16" t="s">
        <v>256</v>
      </c>
      <c r="D16" t="s">
        <v>257</v>
      </c>
      <c r="H16" s="18" t="s">
        <v>258</v>
      </c>
      <c r="I16" s="10"/>
      <c r="K16" s="10" t="s">
        <v>259</v>
      </c>
    </row>
    <row r="17" spans="1:11">
      <c r="A17" t="s">
        <v>260</v>
      </c>
      <c r="D17" t="s">
        <v>261</v>
      </c>
      <c r="H17" s="18" t="s">
        <v>59</v>
      </c>
      <c r="I17" s="10"/>
      <c r="K17" s="10" t="s">
        <v>262</v>
      </c>
    </row>
    <row r="18" spans="1:11">
      <c r="A18" t="s">
        <v>263</v>
      </c>
      <c r="D18" t="s">
        <v>264</v>
      </c>
      <c r="H18" s="18" t="s">
        <v>265</v>
      </c>
      <c r="I18" s="10"/>
      <c r="K18" s="10" t="s">
        <v>266</v>
      </c>
    </row>
    <row r="19" spans="1:11">
      <c r="A19" t="s">
        <v>267</v>
      </c>
      <c r="D19" t="s">
        <v>268</v>
      </c>
      <c r="H19" s="18" t="s">
        <v>269</v>
      </c>
      <c r="I19" s="10"/>
      <c r="K19" s="10" t="s">
        <v>270</v>
      </c>
    </row>
    <row r="20" spans="1:11">
      <c r="A20" t="s">
        <v>271</v>
      </c>
      <c r="D20" t="s">
        <v>272</v>
      </c>
      <c r="H20" s="18" t="s">
        <v>273</v>
      </c>
      <c r="I20" s="10"/>
      <c r="K20" s="10" t="s">
        <v>274</v>
      </c>
    </row>
    <row r="21" spans="1:11">
      <c r="A21" t="s">
        <v>275</v>
      </c>
      <c r="D21" t="s">
        <v>200</v>
      </c>
      <c r="G21" s="18"/>
      <c r="H21" s="18" t="s">
        <v>276</v>
      </c>
      <c r="I21" s="10"/>
    </row>
    <row r="22" spans="1:11">
      <c r="A22" t="s">
        <v>66</v>
      </c>
      <c r="H22" s="18" t="s">
        <v>200</v>
      </c>
    </row>
    <row r="23" spans="1:11">
      <c r="A23" t="s">
        <v>277</v>
      </c>
    </row>
    <row r="24" spans="1:11">
      <c r="A24" t="s">
        <v>278</v>
      </c>
    </row>
    <row r="25" spans="1:11">
      <c r="A25" t="s">
        <v>279</v>
      </c>
    </row>
    <row r="26" spans="1:11">
      <c r="H26" s="18"/>
    </row>
    <row r="28" spans="1:11">
      <c r="H28" s="18"/>
    </row>
    <row r="29" spans="1:11">
      <c r="H29" s="18"/>
    </row>
    <row r="30" spans="1:11">
      <c r="H30" s="18"/>
    </row>
    <row r="31" spans="1:11">
      <c r="H31" s="18"/>
    </row>
    <row r="32" spans="1:11">
      <c r="H32" s="18"/>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file>

<file path=customXml/itemProps2.xml><?xml version="1.0" encoding="utf-8"?>
<ds:datastoreItem xmlns:ds="http://schemas.openxmlformats.org/officeDocument/2006/customXml" ds:itemID="{24A85B44-F5CE-4B23-89AA-39D1E1757697}"/>
</file>

<file path=customXml/itemProps3.xml><?xml version="1.0" encoding="utf-8"?>
<ds:datastoreItem xmlns:ds="http://schemas.openxmlformats.org/officeDocument/2006/customXml" ds:itemID="{1BD912C2-67FF-4F74-B857-B8D2F5FE6CA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2026-01-28T17:16:46Z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