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defaultThemeVersion="166925"/>
  <mc:AlternateContent xmlns:mc="http://schemas.openxmlformats.org/markup-compatibility/2006">
    <mc:Choice Requires="x15">
      <x15ac:absPath xmlns:x15ac="http://schemas.microsoft.com/office/spreadsheetml/2010/11/ac" url="C:\Users\diego.buelvas\Downloads\PPGG NC\"/>
    </mc:Choice>
  </mc:AlternateContent>
  <xr:revisionPtr revIDLastSave="5" documentId="13_ncr:1_{7E214C5E-47A1-4927-9D6B-943BFE849E3E}" xr6:coauthVersionLast="47" xr6:coauthVersionMax="47" xr10:uidLastSave="{C9D1009F-78EB-4756-A82E-F82A3A0CC9A6}"/>
  <bookViews>
    <workbookView xWindow="-120" yWindow="-120" windowWidth="29040" windowHeight="15720" xr2:uid="{00000000-000D-0000-FFFF-FFFF00000000}"/>
  </bookViews>
  <sheets>
    <sheet name="PG NC" sheetId="1" r:id="rId1"/>
    <sheet name="Instrucciones" sheetId="3" r:id="rId2"/>
    <sheet name="Listas" sheetId="2" state="hidden" r:id="rId3"/>
  </sheets>
  <definedNames>
    <definedName name="_xlnm._FilterDatabase" localSheetId="0" hidden="1">'PG NC'!$G$11:$G$13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3" i="1" l="1"/>
  <c r="AS13" i="1" s="1"/>
  <c r="T12" i="1"/>
  <c r="AS12" i="1" s="1"/>
  <c r="T11" i="1"/>
  <c r="AS11" i="1" s="1"/>
  <c r="AT18" i="1"/>
  <c r="AN18" i="1"/>
  <c r="AP18" i="1" s="1"/>
  <c r="AI18" i="1"/>
  <c r="AK18" i="1" s="1"/>
  <c r="AD18" i="1"/>
  <c r="AF18" i="1" s="1"/>
  <c r="Y18" i="1"/>
  <c r="AA18" i="1" s="1"/>
  <c r="AT17" i="1"/>
  <c r="AN17" i="1"/>
  <c r="AP17" i="1" s="1"/>
  <c r="AI17" i="1"/>
  <c r="AK17" i="1" s="1"/>
  <c r="AD17" i="1"/>
  <c r="AF17" i="1" s="1"/>
  <c r="Y17" i="1"/>
  <c r="AA17" i="1" s="1"/>
  <c r="AT16" i="1"/>
  <c r="AN16" i="1"/>
  <c r="AP16" i="1" s="1"/>
  <c r="AI16" i="1"/>
  <c r="AK16" i="1" s="1"/>
  <c r="AD16" i="1"/>
  <c r="AF16" i="1" s="1"/>
  <c r="Y16" i="1"/>
  <c r="AA16" i="1" s="1"/>
  <c r="AT15" i="1"/>
  <c r="AN15" i="1"/>
  <c r="AP15" i="1" s="1"/>
  <c r="AI15" i="1"/>
  <c r="AK15" i="1" s="1"/>
  <c r="AD15" i="1"/>
  <c r="AF15" i="1" s="1"/>
  <c r="Y15" i="1"/>
  <c r="AA15" i="1" s="1"/>
  <c r="T18" i="1"/>
  <c r="AS18" i="1" s="1"/>
  <c r="T17" i="1"/>
  <c r="AS17" i="1" s="1"/>
  <c r="T16" i="1"/>
  <c r="AS16" i="1" s="1"/>
  <c r="T15" i="1"/>
  <c r="AS15" i="1" s="1"/>
  <c r="AN12" i="1"/>
  <c r="AP12" i="1" s="1"/>
  <c r="AN13" i="1"/>
  <c r="AN11" i="1"/>
  <c r="AP11" i="1" s="1"/>
  <c r="AI12" i="1"/>
  <c r="AK12" i="1" s="1"/>
  <c r="AI13" i="1"/>
  <c r="AK13" i="1" s="1"/>
  <c r="AI11" i="1"/>
  <c r="AK11" i="1" s="1"/>
  <c r="AD12" i="1"/>
  <c r="AF12" i="1" s="1"/>
  <c r="AD13" i="1"/>
  <c r="AF13" i="1" s="1"/>
  <c r="AD11" i="1"/>
  <c r="AF11" i="1" s="1"/>
  <c r="Y12" i="1"/>
  <c r="AA12" i="1" s="1"/>
  <c r="Y13" i="1"/>
  <c r="Y11" i="1"/>
  <c r="AA11" i="1" s="1"/>
  <c r="AT13" i="1"/>
  <c r="AP13" i="1"/>
  <c r="AA13" i="1"/>
  <c r="AT12" i="1"/>
  <c r="AT11" i="1"/>
  <c r="AF19" i="1" l="1"/>
  <c r="AP14" i="1"/>
  <c r="AP19" i="1"/>
  <c r="AK19" i="1"/>
  <c r="AA19" i="1"/>
  <c r="AK14" i="1"/>
  <c r="AF14" i="1"/>
  <c r="AA14" i="1"/>
  <c r="AA20" i="1" s="1"/>
  <c r="AU18" i="1"/>
  <c r="AU17" i="1"/>
  <c r="AU16" i="1"/>
  <c r="AU15" i="1"/>
  <c r="AU13" i="1"/>
  <c r="AU12" i="1"/>
  <c r="AU11" i="1"/>
  <c r="AU14" i="1" s="1"/>
  <c r="AP20" i="1" l="1"/>
  <c r="AU19" i="1"/>
  <c r="AK20" i="1"/>
  <c r="AF20" i="1"/>
  <c r="AU20" i="1"/>
</calcChain>
</file>

<file path=xl/sharedStrings.xml><?xml version="1.0" encoding="utf-8"?>
<sst xmlns="http://schemas.openxmlformats.org/spreadsheetml/2006/main" count="398" uniqueCount="282">
  <si>
    <t>FORMULACIÓN Y SEGUIMIENTO PLANES DE GESTIÓN NIVEL CENTRAL</t>
  </si>
  <si>
    <r>
      <rPr>
        <b/>
        <sz val="11"/>
        <color theme="1"/>
        <rFont val="Calibri Light"/>
        <family val="2"/>
        <scheme val="major"/>
      </rPr>
      <t xml:space="preserve">Código: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08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</si>
  <si>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PROCESO DE GESTIÓN</t>
  </si>
  <si>
    <t>Gestión del Conocimiento</t>
  </si>
  <si>
    <t>CONTROL DE CAMBIOS</t>
  </si>
  <si>
    <t>VERSIÓN</t>
  </si>
  <si>
    <t>FECHA</t>
  </si>
  <si>
    <t>DESCRIPCIÓN</t>
  </si>
  <si>
    <t>DEPENDENCIAS ASOCIADAS</t>
  </si>
  <si>
    <t>Oficina Asesora de Planeación</t>
  </si>
  <si>
    <t>Publicación del plan de gestión aprobado CIGD. Caso HOLA: 23162.</t>
  </si>
  <si>
    <t>AÑO VIGENCIA</t>
  </si>
  <si>
    <t>META</t>
  </si>
  <si>
    <t>PLANEACIÓN DEL DESARROLLO</t>
  </si>
  <si>
    <t>FUENTE DE FINANCIAMIENTO</t>
  </si>
  <si>
    <t>OBJETIVOS ESTRATÉGICOS</t>
  </si>
  <si>
    <t>MODELO INTEGRADO DE PLANEACIÓN Y GESTIÓN</t>
  </si>
  <si>
    <t>INDICADOR</t>
  </si>
  <si>
    <t>PROGRAMACIÓN</t>
  </si>
  <si>
    <t>RESULTADO</t>
  </si>
  <si>
    <t>I TRIMESTRE</t>
  </si>
  <si>
    <t>II TRIMESTRE</t>
  </si>
  <si>
    <t>III TRIMESTRE</t>
  </si>
  <si>
    <t>IV TRIMESTRE</t>
  </si>
  <si>
    <t>ACUMULADO VIGENCIA</t>
  </si>
  <si>
    <t>No. META</t>
  </si>
  <si>
    <t>NOMBRE META</t>
  </si>
  <si>
    <t>OBJETIVO PDD</t>
  </si>
  <si>
    <t>PROGRAMA PDD</t>
  </si>
  <si>
    <t>META PDD</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</si>
  <si>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</si>
  <si>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</si>
  <si>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</si>
  <si>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</si>
  <si>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</si>
  <si>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</si>
  <si>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</si>
  <si>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</si>
  <si>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</si>
  <si>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</si>
  <si>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</si>
  <si>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</si>
  <si>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</si>
  <si>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</si>
  <si>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</si>
  <si>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</si>
  <si>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</si>
  <si>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</si>
  <si>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</si>
  <si>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</si>
  <si>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</si>
  <si>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MT1</t>
  </si>
  <si>
    <t>Realizar (4) cuatro seguimientos para mantener actualizado el inventario de las publicaciones de la entidad ante la Secretaria Distrital de Planeación, en cumplimiento de la Circular Conjunta 008 de 2021.</t>
  </si>
  <si>
    <t>5. Bogotá confía en su gobierno</t>
  </si>
  <si>
    <t>5.33. Fortalecimiento institucional para un gobierno confiable  </t>
  </si>
  <si>
    <t>Implementar 1 estrategia para fortalecimiento de la gestión institucional y operativa  </t>
  </si>
  <si>
    <t>8179 - Fortalecimiento de la gestión administrativa y operativa de la Secretaria Distrital de Gobierno Bogotá D.C.</t>
  </si>
  <si>
    <t xml:space="preserve">PEI - Promover la transparencia, la integridad y la participación en la gestión pública, para mejorar la gobernabilidad democrática distrital y local. </t>
  </si>
  <si>
    <t>6. Gestión del Conocimiento y la Innovación</t>
  </si>
  <si>
    <t>Política 6.1. Gestión del Conocimiento y la Innovación</t>
  </si>
  <si>
    <t>Eficacia</t>
  </si>
  <si>
    <t>Número de informes de seguimiento a la actualización del inventario de publicaciones</t>
  </si>
  <si>
    <t>Informes</t>
  </si>
  <si>
    <t>4 informes en 2025</t>
  </si>
  <si>
    <t>Suma</t>
  </si>
  <si>
    <t>Informe trimestral de seguimiento a la actualización del inventario de publicaciones de la entidad</t>
  </si>
  <si>
    <t xml:space="preserve">Archivo Gestión OAP </t>
  </si>
  <si>
    <t>OAP - Oficina Asesora de Planeación</t>
  </si>
  <si>
    <t>MT2</t>
  </si>
  <si>
    <t>Realizar una (1) medición del fortalecimiento de la analítica institucional de la entidad a través del cálculo del score.</t>
  </si>
  <si>
    <t xml:space="preserve">Número de Informes del Score de Analítica de la entidad </t>
  </si>
  <si>
    <t>1 informe en 2025</t>
  </si>
  <si>
    <t xml:space="preserve">Informe del Score de Analítica de la entidad </t>
  </si>
  <si>
    <t>Archivo Gestión OAP</t>
  </si>
  <si>
    <t>MT3</t>
  </si>
  <si>
    <t>Realizar la revisión metodologica a la formulación del 100% de los planes de mejoramiento internos enviados a la OAP a través del aplicativo establecido en la entidad.</t>
  </si>
  <si>
    <t>PEI - Propiciar la revolución del servicio con criterios de calidad, calidez, eficacia, oportunidad, sostenibilidad y transformación digital.</t>
  </si>
  <si>
    <t>7. Control Interno</t>
  </si>
  <si>
    <t>Política 7.1. Control Interno</t>
  </si>
  <si>
    <t xml:space="preserve">Porcentaje de revisión de planes de mejoramiento internos en el aplicativo establecido. </t>
  </si>
  <si>
    <t xml:space="preserve">Porcentaje de planes de mejoramiento internos revisados </t>
  </si>
  <si>
    <t>(Número de planes de mejoramiento internos revisados / Número de planes de mejoramiento internos registrados en el aplicativo establecido) * 100</t>
  </si>
  <si>
    <t>Constante</t>
  </si>
  <si>
    <t>Reporte de planes de mejoramiento internos revisados en el aplicativo establecido</t>
  </si>
  <si>
    <t>Registro de planes de mejoramiento internos en el aplicativo establecido.</t>
  </si>
  <si>
    <t>Subtotal Metas Técnicas (80%)</t>
  </si>
  <si>
    <t>MTS1</t>
  </si>
  <si>
    <t>Obtener un (1) sello "Gobierno Sostenible"  por el cumplimiento de los criterios establecidos por la Oficina Asesora de Planeación en el marco del Sistema de Gestión Ambiental y Energético</t>
  </si>
  <si>
    <t>3. Gestión con Valores para Resultados</t>
  </si>
  <si>
    <t>Política 3.9. Gestión Ambiental</t>
  </si>
  <si>
    <t>Sello "Gobierno Sostenible"</t>
  </si>
  <si>
    <t>Sello</t>
  </si>
  <si>
    <t>No. de criterios cumplidos /No. cumplidos establecidos</t>
  </si>
  <si>
    <t xml:space="preserve">Un sello </t>
  </si>
  <si>
    <t xml:space="preserve">Herramienta caificación criterios </t>
  </si>
  <si>
    <t>MTS2</t>
  </si>
  <si>
    <t xml:space="preserve">Realizar una (1) jornada de revisión de de actualización documental de los procesos para la siguiente vigencia. </t>
  </si>
  <si>
    <t>Política 3.1. Fortalecimiento organizacional y simplificación de procesos</t>
  </si>
  <si>
    <t xml:space="preserve">Jornadas realizadas de revisión de de actualización documental de todos los procesos  para la siguiente vigencia. </t>
  </si>
  <si>
    <t>Jornadas</t>
  </si>
  <si>
    <t xml:space="preserve">Número de jornadas realizadas de revisión de actualización documental de  los  procesos para la siguiente vigencia / Número de jornadas programadas de revisión de actualización documental de  los  procesos para la siguiente vigencia. </t>
  </si>
  <si>
    <t>Evidencia de reunión</t>
  </si>
  <si>
    <t>Reporte de realización de la  jornada revisión de actualización documental de los procesos para la siguiente vigencia por parte de la OAP.</t>
  </si>
  <si>
    <t>MTS3</t>
  </si>
  <si>
    <t>Dar respuesta al 100% de los requerimientos ciudadanos asignados a los procesos de nivel central con corte a 31 de diciembre de 2025 tipificadas como Derechos de Petición registradas en el aplicativo Bogotá Te Escucha y gestor documental ORFEO</t>
  </si>
  <si>
    <t>5.32. Gobierno abierto, íntegro, transparente y corresponsable  </t>
  </si>
  <si>
    <t>Ejecutar 12 acciones que garanticen atención a la ciudadanía transparencia anticorrupción y acceso a la información en el marco de las políticas públicas existentes.  </t>
  </si>
  <si>
    <t>8037 - Implementación de acciones orientadas a la gestión pública efectiva y transparente en la Secretaria Distrital de Gobierno de Bogotá D.C.</t>
  </si>
  <si>
    <t>Política 3.8. Servicio al Ciudadano</t>
  </si>
  <si>
    <t>Porcentaje de requerimientos ciudadanos con respuesta definitiva</t>
  </si>
  <si>
    <t>Porcentaje</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</si>
  <si>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</si>
  <si>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</si>
  <si>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</si>
  <si>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</si>
  <si>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</si>
  <si>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MTS4</t>
  </si>
  <si>
    <t>Gestionar oportunamente el 100% de los requerimientos  que se tipifiquen como derecho de petición ciudadano en los aplicativos Bogotá Te Escucha y  ORFEO, que  sean asignados a los procesos del Nivel Central durante la vigencia 2026.</t>
  </si>
  <si>
    <t>Eficiencia</t>
  </si>
  <si>
    <t>Porcentaje de requerimientos ciudadanos  gestionados dentro del término de ley.</t>
  </si>
  <si>
    <t>100% en 2026</t>
  </si>
  <si>
    <t>No. de peticiones gestionadas en los términos de ley / No. Requerimientos recibidos en la vigencia 2026 que deben tener respuesta</t>
  </si>
  <si>
    <t>Subtotal Metas Transversales (20%)</t>
  </si>
  <si>
    <t>TOTAL PLAN DE GESTIÓN (100%)</t>
  </si>
  <si>
    <t>INSTRUCCIONES DE DILIGENCIAMIENTO</t>
  </si>
  <si>
    <t>CAMPOS</t>
  </si>
  <si>
    <t>Retomar de la lista desplegable.</t>
  </si>
  <si>
    <t>DEPENDENCIAS ASOCIADAS:</t>
  </si>
  <si>
    <t>Relacione las dependencias que aportan al cumplimiento del instrumento de planeación de acuerdo con el Decreto Distrital 411 de 2016.</t>
  </si>
  <si>
    <t>No. META:</t>
  </si>
  <si>
    <t>No diligenciar. La numeración será definida por la OAP.</t>
  </si>
  <si>
    <t>NOMBRE META:</t>
  </si>
  <si>
    <t>Diligenciar bajo la estructura sintáctica "Verbo fuerte en infinitivo + Magnitud (Número entero) + Unidad de medida + Complemento (condiciones de cumplimiento)"</t>
  </si>
  <si>
    <t>OBJETIVO PDD:</t>
  </si>
  <si>
    <t>Plan de Desarrollo Distrital. Retomar de la lista desplegable.</t>
  </si>
  <si>
    <t>PROGRAMA PDD:</t>
  </si>
  <si>
    <t>META PDD:</t>
  </si>
  <si>
    <t>FUENTE DE FINANCIAMIENTO:</t>
  </si>
  <si>
    <t>Si las actividades se financiarán únicamente con recursos de Funcionamiento, seleccionar esta opción, de lo contrario retomar de la lista desplegable el proyecto de inversión correspondiente.</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</si>
  <si>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</si>
  <si>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</si>
  <si>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</si>
  <si>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</si>
  <si>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</si>
  <si>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</si>
  <si>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</si>
  <si>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</si>
  <si>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</si>
  <si>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</si>
  <si>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</si>
  <si>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</si>
  <si>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</si>
  <si>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</si>
  <si>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</si>
  <si>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</si>
  <si>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</si>
  <si>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</si>
  <si>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</si>
  <si>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</si>
  <si>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</si>
  <si>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</si>
  <si>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</si>
  <si>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</si>
  <si>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</si>
  <si>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</si>
  <si>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</si>
  <si>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</si>
  <si>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</si>
  <si>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</si>
  <si>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</si>
  <si>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</si>
  <si>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PROGRAMAS PDD</t>
  </si>
  <si>
    <t>METAS PDD</t>
  </si>
  <si>
    <t>PROYECTOS DE INVERSIÓN</t>
  </si>
  <si>
    <t>OBJETIVO ESTRATÉGICO</t>
  </si>
  <si>
    <t>DIMENSIONES MIPG</t>
  </si>
  <si>
    <t>POLÍTICAS MIPG</t>
  </si>
  <si>
    <t>Despacho SDG</t>
  </si>
  <si>
    <t>1. Bogotá avanza en su seguridad</t>
  </si>
  <si>
    <t>1.01. Diálogo social y cultura ciudadana para la convivencia pacífica y la recuperación de la confianza  </t>
  </si>
  <si>
    <t>Proferir 1.608.200 fallos de fondo en primera instancia de los expedientes de policía por comportamientos contrarios a la convivencia en el marco del Código Nacional de Seguridad y Convivencia Ciudadana  </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</si>
  <si>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</si>
  <si>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</si>
  <si>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</si>
  <si>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</si>
  <si>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</si>
  <si>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2. Bogotá confía en su bienestar</t>
  </si>
  <si>
    <t>2.13. Bogotá, un territorio de paz y reconciliación en donde todos puedan volver a empezar  </t>
  </si>
  <si>
    <t>Fortalecer un (1) programa de atención integral en el marco del diálogo social y la convivencia, articulando acciones con las organizaciones de DDHH para la atención de situaciones de convivencia y conflictividad social en Bogotá.  </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</si>
  <si>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</si>
  <si>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</si>
  <si>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2. Direccionamiento Estratégico</t>
  </si>
  <si>
    <t>Política 1.2. Integridad</t>
  </si>
  <si>
    <t>Comunicación Estratégica</t>
  </si>
  <si>
    <t>OAC - Oficina Asesora de Comunicaciones</t>
  </si>
  <si>
    <t>2.12. Bogotá cuida a su gente  </t>
  </si>
  <si>
    <t>Fortalecer un (1) programa junto con sus estrategias para el fomento de la cultura ciudadana la convivencia y la prevención de las violencias asociadas al fútbol  </t>
  </si>
  <si>
    <t>7988 - Fortalecimiento de la capacidad institucional y de los actores sociales para la garantía, promoción y protección de los derechos humanos y de libertad religiosa y de conciencia en Bogotá D.C.</t>
  </si>
  <si>
    <t>Política 2.1. Planeación institucional</t>
  </si>
  <si>
    <t>Efectividad</t>
  </si>
  <si>
    <t>Creciente</t>
  </si>
  <si>
    <t>Control Disciplinario Interno</t>
  </si>
  <si>
    <t>OCI - Oficina de Control Interno</t>
  </si>
  <si>
    <t>No Aplica</t>
  </si>
  <si>
    <t>5.39. Camino hacia una democracia deliberativa con un gobierno cercano a la gente y con participación ciudadana  </t>
  </si>
  <si>
    <t>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  </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</si>
  <si>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</si>
  <si>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</si>
  <si>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4. Evaluación de Resultados</t>
  </si>
  <si>
    <t>Política 2.2. Gestión Presupuestal y Eficiencia del Gasto Público</t>
  </si>
  <si>
    <t>Decreciente</t>
  </si>
  <si>
    <t>Convivencia y Diálogo Social</t>
  </si>
  <si>
    <t>OCDI - Oficina de Control Disciplinario Interno</t>
  </si>
  <si>
    <t>Adoptar en las 20 localidades el Sistema Distrital de Derechos Humanos en el marco de las acciones de la política pública Integral de Derechos Humanos, de la política sobre la Lucha contra la Trata de Personas, y la política pública para la Población Migrante Internacional.  </t>
  </si>
  <si>
    <t>7999 - Implementación de estrategias de innovación publica y social para el fomento de la gestión del conocimiento en Bogotá D.C.</t>
  </si>
  <si>
    <t>5. Información y Comunicación</t>
  </si>
  <si>
    <t>Política 2.3. Compras y Contratación Pública</t>
  </si>
  <si>
    <t>Evaluación Independiente</t>
  </si>
  <si>
    <t>DRP - Dirección de Relaciones Políticas</t>
  </si>
  <si>
    <t>Formar 16.000 personas en el programa de educación en derechos humanos para la paz, reconciliación y promoción integral de derechos humanos, a través del conocimiento de las artes y los saberes populares, impulsando estrategias de profesionalización de lideres sociales  </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</si>
  <si>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</si>
  <si>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</si>
  <si>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Fomento y Protección de los Derechos Étnicos</t>
  </si>
  <si>
    <t>DJ - Dirección Jurídica</t>
  </si>
  <si>
    <t>5.36. Innovación Pública para la generación de confianza ciudadana  </t>
  </si>
  <si>
    <t>Ejecutar 14 iniciativas que garanticen el ejercicio de las libertades fundamentales de religión culto y conciencia en el marco de la política pública existente  </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</si>
  <si>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</si>
  <si>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</si>
  <si>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Política 3.2. Gobierno Digital</t>
  </si>
  <si>
    <t>Fomento y Protección de los Derechos Humanos</t>
  </si>
  <si>
    <t>DGAEP - Dirección para la Gestión Administrativa Especial de Policía</t>
  </si>
  <si>
    <t>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  </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</si>
  <si>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</si>
  <si>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</si>
  <si>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</si>
  <si>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</si>
  <si>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SGL - Subsecretaría de Gestión Local</t>
  </si>
  <si>
    <t>Prestar 40.000 atenciones con enfoque diferencial, de mujer, género, familia y generaciones a las personas que soliciten los servicios brindados en los espacios de atención apropiación cultural y reconocimiento de procesos organizativos de los grupos étnicos en Bogotá.  </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</si>
  <si>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</si>
  <si>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</si>
  <si>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</si>
  <si>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DGDL - Dirección para la Gestión del Desarrollo Local</t>
  </si>
  <si>
    <t>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  </t>
  </si>
  <si>
    <t>8048 - Fortalecimiento Tecnológico para una Administración Más Eficiente en la Secretaría Distrital de Gobierno Bogotá D.C.</t>
  </si>
  <si>
    <t>Política 3.5. Mejora Normativa</t>
  </si>
  <si>
    <t>Gestión Corporativa Institucional</t>
  </si>
  <si>
    <t>DGP - Dirección para la Gestión Policiva</t>
  </si>
  <si>
    <t>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  </t>
  </si>
  <si>
    <t>Política 3.6. Participación Ciudadana en la Gestión Pública</t>
  </si>
  <si>
    <t>SGGD - Subsecretaría de Gobernabilidad y Garantía de Derechos</t>
  </si>
  <si>
    <t>Constituir (3) componentes de fortalecimiento institucional para las Alcaldías Locales y su gestión del desarrollo local desde un enfoque de interseccionalidad  </t>
  </si>
  <si>
    <t>Funcionamiento</t>
  </si>
  <si>
    <t>Política 3.7. Racionalización de Trámites</t>
  </si>
  <si>
    <t>Gestión del Patrimonio Documental</t>
  </si>
  <si>
    <t>DDH - Dirección de Derechos Humanos</t>
  </si>
  <si>
    <t>Gestión Jurídica</t>
  </si>
  <si>
    <t>SARLC - Subdirección de Asuntos de Libertad Religiosa y de Conciencia</t>
  </si>
  <si>
    <t>Gestión Pública Territorial Local</t>
  </si>
  <si>
    <t>DAE - Dirección de Asuntos Étnicos</t>
  </si>
  <si>
    <t>Fortalecer un (1) laboratorio de innovación pública que promueva el gobierno abierto y la participación ciudadana desde un enfoque de interseccionalidad.  </t>
  </si>
  <si>
    <t>Política 4.1. Seguimiento y evaluación del desempeño institucional</t>
  </si>
  <si>
    <t>Inspección, Vigilancia y Control</t>
  </si>
  <si>
    <t>SAIR - Subdirección de Asuntos Indígenas y Rrom</t>
  </si>
  <si>
    <t>Fortalecer un (1) Observatorio de Conflictividad Social y Gobernabilidad con enfoque de derechos humanos género y diferencial.  </t>
  </si>
  <si>
    <t>Política 5.1. Gestión Documental</t>
  </si>
  <si>
    <t>Planeación Institucional</t>
  </si>
  <si>
    <t>SANARP - Subdirección de Asuntos para Comunidades Negras, Afrocolombianas, Raizales y Palenqueras</t>
  </si>
  <si>
    <t>Beneficiar 37 proyectos del sector interreligioso con impacto y retribución social en el marco de la construcción de paz, tejido social, aporte social y/o entornos inspiradores en Bogotá  </t>
  </si>
  <si>
    <t>Política 5.2. Transparencia, acceso a la información pública y lucha contra la corrupción</t>
  </si>
  <si>
    <t>Planeación y Gestión Sectorial</t>
  </si>
  <si>
    <t>DCDS - Dirección de Convivencia y Diálogo Social</t>
  </si>
  <si>
    <t>Implementar una (1) estrategia de participación ciudadana en las 20 localidades con enfoque de género, poblacional y diferencial en el marco de presupuestos participativos Gobierno Abierto de Bogotá.  </t>
  </si>
  <si>
    <t>Política 5.3. Gestión de la Información Estadística</t>
  </si>
  <si>
    <t>Relaciones Estratégicas</t>
  </si>
  <si>
    <t>SGI - Subdirección de Gestión Institucional</t>
  </si>
  <si>
    <t>Implementar un (1) plan de fortalecimiento a Consejos y Plataformas de Juventud  </t>
  </si>
  <si>
    <t>Servicio a la Ciudadanía</t>
  </si>
  <si>
    <t>DGTH - Dirección de Gestión del Talento Humano</t>
  </si>
  <si>
    <t>DA - Dirección Administrativa</t>
  </si>
  <si>
    <t>DF - Dirección Financiera</t>
  </si>
  <si>
    <t>DTI - Dirección de Tecnologías e Información</t>
  </si>
  <si>
    <t>DC - Dirección de Contratación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</si>
</sst>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24">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name val="Calibri Light"/>
      <family val="2"/>
      <scheme val="major"/>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
      <patternFill patternType="solid">
        <fgColor rgb="FFFFFFF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33">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0" borderId="7" xfId="0" applyFont="1" applyBorder="1" applyAlignment="1">
      <alignment vertical="center" wrapText="1"/>
    </xf>
    <xf numFmtId="0" fontId="11" fillId="0" borderId="1" xfId="0" applyFont="1" applyBorder="1" applyAlignment="1">
      <alignment horizontal="justify" vertical="center" wrapText="1"/>
    </xf>
    <xf numFmtId="0" fontId="1" fillId="4" borderId="1" xfId="0" applyFont="1" applyFill="1" applyBorder="1" applyAlignment="1">
      <alignment horizontal="left" vertical="center" wrapText="1"/>
    </xf>
    <xf numFmtId="0" fontId="2" fillId="4" borderId="0" xfId="0" applyFont="1" applyFill="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9" fillId="0" borderId="0" xfId="0" applyFont="1"/>
    <xf numFmtId="0" fontId="2" fillId="7" borderId="1"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5" fillId="7" borderId="1" xfId="0" applyFont="1" applyFill="1" applyBorder="1"/>
    <xf numFmtId="0" fontId="5" fillId="7" borderId="1" xfId="0" applyFont="1" applyFill="1" applyBorder="1" applyAlignment="1">
      <alignment wrapText="1"/>
    </xf>
    <xf numFmtId="0" fontId="7" fillId="8" borderId="1" xfId="0" applyFont="1" applyFill="1" applyBorder="1" applyAlignment="1">
      <alignment wrapText="1"/>
    </xf>
    <xf numFmtId="0" fontId="13" fillId="5"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9"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pplyProtection="1">
      <alignment horizontal="justify" vertical="center" wrapText="1"/>
      <protection locked="0"/>
    </xf>
    <xf numFmtId="0" fontId="17" fillId="4" borderId="1" xfId="0" applyFont="1" applyFill="1" applyBorder="1" applyAlignment="1">
      <alignment horizontal="justify" vertical="center" wrapText="1"/>
    </xf>
    <xf numFmtId="0" fontId="19" fillId="7" borderId="1" xfId="0" applyFont="1" applyFill="1" applyBorder="1" applyAlignment="1">
      <alignment wrapText="1"/>
    </xf>
    <xf numFmtId="10" fontId="1" fillId="0" borderId="1" xfId="1" applyNumberFormat="1" applyFont="1" applyBorder="1" applyAlignment="1">
      <alignment horizontal="right" vertical="center" wrapText="1"/>
    </xf>
    <xf numFmtId="1" fontId="17" fillId="0" borderId="1" xfId="0" applyNumberFormat="1" applyFont="1" applyBorder="1" applyAlignment="1">
      <alignment horizontal="right" vertical="center" wrapText="1"/>
    </xf>
    <xf numFmtId="164" fontId="5" fillId="7" borderId="1" xfId="1" applyNumberFormat="1" applyFont="1" applyFill="1" applyBorder="1" applyAlignment="1">
      <alignment horizontal="right" wrapText="1"/>
    </xf>
    <xf numFmtId="164" fontId="19" fillId="7" borderId="1" xfId="0" applyNumberFormat="1" applyFont="1" applyFill="1" applyBorder="1" applyAlignment="1">
      <alignment horizontal="right" wrapText="1"/>
    </xf>
    <xf numFmtId="164" fontId="7" fillId="8" borderId="1" xfId="1" applyNumberFormat="1" applyFont="1" applyFill="1" applyBorder="1" applyAlignment="1">
      <alignment horizontal="right" wrapText="1"/>
    </xf>
    <xf numFmtId="1" fontId="5" fillId="7" borderId="1" xfId="1" applyNumberFormat="1" applyFont="1" applyFill="1" applyBorder="1" applyAlignment="1">
      <alignment horizontal="right" wrapText="1"/>
    </xf>
    <xf numFmtId="1" fontId="17" fillId="0" borderId="1" xfId="1" applyNumberFormat="1" applyFont="1" applyBorder="1" applyAlignment="1">
      <alignment horizontal="right" vertical="center" wrapText="1"/>
    </xf>
    <xf numFmtId="1" fontId="19" fillId="7" borderId="1" xfId="0" applyNumberFormat="1" applyFont="1" applyFill="1" applyBorder="1" applyAlignment="1">
      <alignment horizontal="right" wrapText="1"/>
    </xf>
    <xf numFmtId="1" fontId="7" fillId="8" borderId="1" xfId="1" applyNumberFormat="1" applyFont="1" applyFill="1" applyBorder="1" applyAlignment="1">
      <alignment horizontal="right" wrapText="1"/>
    </xf>
    <xf numFmtId="10" fontId="5" fillId="7"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7" borderId="1" xfId="1" applyNumberFormat="1" applyFont="1" applyFill="1" applyBorder="1" applyAlignment="1">
      <alignment horizontal="right" wrapText="1"/>
    </xf>
    <xf numFmtId="10" fontId="7" fillId="8" borderId="1" xfId="1" applyNumberFormat="1" applyFont="1" applyFill="1" applyBorder="1" applyAlignment="1">
      <alignment horizontal="right" wrapText="1"/>
    </xf>
    <xf numFmtId="10" fontId="2" fillId="0" borderId="1" xfId="1" applyNumberFormat="1" applyFont="1" applyBorder="1" applyAlignment="1">
      <alignment horizontal="right" vertical="center" wrapText="1"/>
    </xf>
    <xf numFmtId="10" fontId="18" fillId="0" borderId="1" xfId="1" applyNumberFormat="1" applyFont="1" applyBorder="1" applyAlignment="1">
      <alignment horizontal="right" vertical="center" wrapText="1"/>
    </xf>
    <xf numFmtId="0" fontId="11" fillId="0" borderId="7" xfId="0" applyFont="1" applyBorder="1" applyAlignment="1">
      <alignment horizontal="justify" vertical="center" wrapText="1"/>
    </xf>
    <xf numFmtId="0" fontId="0" fillId="0" borderId="0" xfId="0" applyAlignment="1">
      <alignment vertical="center"/>
    </xf>
    <xf numFmtId="0" fontId="22" fillId="13"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9" fontId="1" fillId="0" borderId="1" xfId="1" applyFont="1" applyFill="1" applyBorder="1" applyAlignment="1">
      <alignment horizontal="right" vertical="center" wrapText="1"/>
    </xf>
    <xf numFmtId="1" fontId="1" fillId="0" borderId="1" xfId="6" applyNumberFormat="1" applyFont="1" applyBorder="1" applyAlignment="1">
      <alignment horizontal="right" vertical="center" wrapText="1"/>
    </xf>
    <xf numFmtId="1" fontId="2" fillId="0" borderId="1" xfId="6" applyNumberFormat="1" applyFont="1" applyBorder="1" applyAlignment="1">
      <alignment horizontal="right" vertical="center" wrapText="1"/>
    </xf>
    <xf numFmtId="9" fontId="2" fillId="0" borderId="1" xfId="0" applyNumberFormat="1" applyFont="1" applyBorder="1" applyAlignment="1">
      <alignment horizontal="right" vertical="center" wrapText="1"/>
    </xf>
    <xf numFmtId="2" fontId="17" fillId="0" borderId="1" xfId="1" applyNumberFormat="1" applyFont="1" applyBorder="1" applyAlignment="1">
      <alignment horizontal="right" vertical="center" wrapText="1"/>
    </xf>
    <xf numFmtId="2" fontId="17" fillId="0" borderId="1" xfId="0" applyNumberFormat="1" applyFont="1" applyBorder="1" applyAlignment="1">
      <alignment horizontal="right" vertical="center" wrapText="1"/>
    </xf>
    <xf numFmtId="9" fontId="17" fillId="0" borderId="1" xfId="1" applyFont="1" applyBorder="1" applyAlignment="1">
      <alignment horizontal="right" vertical="center" wrapText="1"/>
    </xf>
    <xf numFmtId="0" fontId="17" fillId="0" borderId="1" xfId="0" applyFont="1" applyBorder="1" applyAlignment="1">
      <alignment horizontal="left" vertical="center" wrapText="1"/>
    </xf>
    <xf numFmtId="0" fontId="23" fillId="0" borderId="1" xfId="0" applyFont="1" applyBorder="1" applyAlignment="1">
      <alignment horizontal="justify" vertical="center" wrapText="1"/>
    </xf>
    <xf numFmtId="0" fontId="17" fillId="0" borderId="7" xfId="0" applyFont="1" applyBorder="1" applyAlignment="1">
      <alignment vertical="center" wrapText="1"/>
    </xf>
    <xf numFmtId="9" fontId="18" fillId="0" borderId="1" xfId="1" applyFont="1" applyBorder="1" applyAlignment="1">
      <alignment horizontal="right" vertical="center" wrapText="1"/>
    </xf>
    <xf numFmtId="9" fontId="18" fillId="0" borderId="1" xfId="0" applyNumberFormat="1" applyFont="1" applyBorder="1" applyAlignment="1">
      <alignment horizontal="right" vertical="center" wrapText="1"/>
    </xf>
    <xf numFmtId="10" fontId="5" fillId="7" borderId="1" xfId="1" applyNumberFormat="1" applyFont="1" applyFill="1" applyBorder="1" applyAlignment="1">
      <alignment horizontal="center" wrapText="1"/>
    </xf>
    <xf numFmtId="0" fontId="1" fillId="0" borderId="1" xfId="0" applyFont="1" applyBorder="1" applyAlignment="1">
      <alignment horizontal="center" vertical="center" wrapText="1"/>
    </xf>
    <xf numFmtId="10" fontId="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 fontId="1" fillId="0" borderId="1" xfId="1" applyNumberFormat="1" applyFont="1" applyFill="1" applyBorder="1" applyAlignment="1">
      <alignment horizontal="right" vertical="center" wrapText="1"/>
    </xf>
    <xf numFmtId="0" fontId="11" fillId="14" borderId="1" xfId="0" applyFont="1" applyFill="1" applyBorder="1" applyAlignment="1">
      <alignment horizontal="center" vertical="center" wrapText="1"/>
    </xf>
    <xf numFmtId="0" fontId="1" fillId="0" borderId="1" xfId="0" applyFont="1" applyBorder="1" applyAlignment="1">
      <alignment horizontal="left" vertical="center" wrapText="1"/>
    </xf>
    <xf numFmtId="9" fontId="1" fillId="0" borderId="1" xfId="0" applyNumberFormat="1" applyFont="1" applyBorder="1" applyAlignment="1">
      <alignment horizontal="center" vertical="center" wrapText="1"/>
    </xf>
    <xf numFmtId="9" fontId="1" fillId="0" borderId="1" xfId="0" applyNumberFormat="1" applyFont="1" applyBorder="1" applyAlignment="1">
      <alignment horizontal="right" vertical="center" wrapText="1"/>
    </xf>
    <xf numFmtId="1" fontId="2" fillId="0" borderId="1" xfId="1" applyNumberFormat="1" applyFont="1" applyFill="1" applyBorder="1" applyAlignment="1">
      <alignment horizontal="right" vertical="center" wrapText="1"/>
    </xf>
    <xf numFmtId="14" fontId="1" fillId="4" borderId="1" xfId="0" applyNumberFormat="1" applyFont="1" applyFill="1" applyBorder="1" applyAlignment="1">
      <alignment horizontal="center" vertical="center" wrapText="1"/>
    </xf>
    <xf numFmtId="0" fontId="7" fillId="8" borderId="2" xfId="0" applyFont="1" applyFill="1" applyBorder="1" applyAlignment="1">
      <alignment horizontal="center" wrapText="1"/>
    </xf>
    <xf numFmtId="0" fontId="7" fillId="8" borderId="4" xfId="0" applyFont="1" applyFill="1" applyBorder="1" applyAlignment="1">
      <alignment horizontal="center" wrapText="1"/>
    </xf>
    <xf numFmtId="0" fontId="7" fillId="8" borderId="3" xfId="0" applyFont="1" applyFill="1" applyBorder="1" applyAlignment="1">
      <alignment horizontal="center" wrapText="1"/>
    </xf>
    <xf numFmtId="9" fontId="5" fillId="7" borderId="2" xfId="1" applyFont="1" applyFill="1" applyBorder="1" applyAlignment="1">
      <alignment horizontal="center" wrapText="1"/>
    </xf>
    <xf numFmtId="9" fontId="5" fillId="7" borderId="4" xfId="1" applyFont="1" applyFill="1" applyBorder="1" applyAlignment="1">
      <alignment horizontal="center" wrapText="1"/>
    </xf>
    <xf numFmtId="9" fontId="5" fillId="7" borderId="3" xfId="1" applyFont="1" applyFill="1" applyBorder="1" applyAlignment="1">
      <alignment horizontal="center" wrapText="1"/>
    </xf>
    <xf numFmtId="0" fontId="5" fillId="7" borderId="2" xfId="0" applyFont="1" applyFill="1" applyBorder="1" applyAlignment="1">
      <alignment horizontal="center" wrapText="1"/>
    </xf>
    <xf numFmtId="0" fontId="5" fillId="7" borderId="4" xfId="0" applyFont="1" applyFill="1" applyBorder="1" applyAlignment="1">
      <alignment horizontal="center" wrapText="1"/>
    </xf>
    <xf numFmtId="0" fontId="5" fillId="7" borderId="3" xfId="0" applyFont="1" applyFill="1" applyBorder="1" applyAlignment="1">
      <alignment horizontal="center" wrapText="1"/>
    </xf>
    <xf numFmtId="9" fontId="19" fillId="7" borderId="2" xfId="1" applyFont="1" applyFill="1" applyBorder="1" applyAlignment="1">
      <alignment horizontal="center" wrapText="1"/>
    </xf>
    <xf numFmtId="9" fontId="19" fillId="7" borderId="4" xfId="1" applyFont="1" applyFill="1" applyBorder="1" applyAlignment="1">
      <alignment horizontal="center" wrapText="1"/>
    </xf>
    <xf numFmtId="9" fontId="19" fillId="7" borderId="3" xfId="1" applyFont="1" applyFill="1" applyBorder="1" applyAlignment="1">
      <alignment horizontal="center" wrapText="1"/>
    </xf>
    <xf numFmtId="0" fontId="19" fillId="7" borderId="2" xfId="0" applyFont="1" applyFill="1" applyBorder="1" applyAlignment="1">
      <alignment horizontal="center" wrapText="1"/>
    </xf>
    <xf numFmtId="0" fontId="19" fillId="7" borderId="4" xfId="0" applyFont="1" applyFill="1" applyBorder="1" applyAlignment="1">
      <alignment horizontal="center" wrapText="1"/>
    </xf>
    <xf numFmtId="0" fontId="19" fillId="7" borderId="3" xfId="0" applyFont="1" applyFill="1" applyBorder="1" applyAlignment="1">
      <alignment horizontal="center" wrapText="1"/>
    </xf>
    <xf numFmtId="0" fontId="8"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0" borderId="1" xfId="0" applyFont="1" applyBorder="1" applyAlignment="1">
      <alignment horizontal="center" vertical="center" wrapText="1"/>
    </xf>
    <xf numFmtId="0" fontId="22" fillId="13" borderId="1" xfId="0" applyFont="1" applyFill="1" applyBorder="1" applyAlignment="1">
      <alignment horizontal="center" vertical="center"/>
    </xf>
  </cellXfs>
  <cellStyles count="7">
    <cellStyle name="Hyperlink" xfId="3" xr:uid="{14138197-E382-4CE1-A30F-A7D16093FF4A}"/>
    <cellStyle name="Millares" xfId="6" builtinId="3"/>
    <cellStyle name="Millares [0] 2" xfId="2" xr:uid="{7AD3B61C-92D8-47DB-808B-DC8D39504633}"/>
    <cellStyle name="Millares 2" xfId="5" xr:uid="{52D3A40D-261E-41C7-B17F-B8185987DFA1}"/>
    <cellStyle name="Normal" xfId="0" builtinId="0"/>
    <cellStyle name="Normal 2" xfId="4" xr:uid="{0F48EBA1-2C0A-4CA5-B0E0-28071D4C543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20"/>
  <sheetViews>
    <sheetView tabSelected="1" topLeftCell="D1" zoomScaleNormal="100" workbookViewId="0">
      <selection activeCell="H5" sqref="H5:I5"/>
    </sheetView>
  </sheetViews>
  <sheetFormatPr defaultColWidth="10.85546875" defaultRowHeight="15"/>
  <cols>
    <col min="1" max="1" width="7" style="1" customWidth="1"/>
    <col min="2" max="2" width="42.85546875" style="1" customWidth="1"/>
    <col min="3" max="3" width="28.5703125" style="1" customWidth="1"/>
    <col min="4" max="5" width="42.85546875" style="1" customWidth="1"/>
    <col min="6" max="6" width="42.7109375" style="1" customWidth="1"/>
    <col min="7" max="7" width="42.85546875" style="1" customWidth="1"/>
    <col min="8" max="8" width="28.5703125" style="1" customWidth="1"/>
    <col min="9" max="9" width="42.85546875" style="1" customWidth="1"/>
    <col min="10" max="15" width="21.42578125" style="1" customWidth="1"/>
    <col min="16" max="19" width="10" style="1" customWidth="1"/>
    <col min="20" max="20" width="14.28515625" style="1" customWidth="1"/>
    <col min="21" max="24" width="21.42578125" style="1" customWidth="1"/>
    <col min="25" max="27" width="14.28515625" style="1" customWidth="1"/>
    <col min="28" max="28" width="42.85546875" style="1" customWidth="1"/>
    <col min="29" max="29" width="28.5703125" style="1" customWidth="1"/>
    <col min="30" max="32" width="14.28515625" style="1" customWidth="1"/>
    <col min="33" max="33" width="42.85546875" style="1" customWidth="1"/>
    <col min="34" max="34" width="28.5703125" style="1" customWidth="1"/>
    <col min="35" max="37" width="14.28515625" style="1" customWidth="1"/>
    <col min="38" max="38" width="42.85546875" style="1" customWidth="1"/>
    <col min="39" max="39" width="28.5703125" style="1" customWidth="1"/>
    <col min="40" max="42" width="14.28515625" style="1" customWidth="1"/>
    <col min="43" max="43" width="42.85546875" style="1" customWidth="1"/>
    <col min="44" max="44" width="28.5703125" style="1" customWidth="1"/>
    <col min="45" max="47" width="14.28515625" style="1" customWidth="1"/>
    <col min="48" max="49" width="16.5703125" style="1" customWidth="1"/>
    <col min="50" max="50" width="39.42578125" style="1" customWidth="1"/>
    <col min="51" max="16384" width="10.85546875" style="1"/>
  </cols>
  <sheetData>
    <row r="1" spans="1:47" s="7" customFormat="1" ht="61.5" customHeight="1">
      <c r="A1" s="98" t="s">
        <v>0</v>
      </c>
      <c r="B1" s="99"/>
      <c r="C1" s="99"/>
      <c r="D1" s="99"/>
      <c r="E1" s="99"/>
      <c r="F1" s="99"/>
      <c r="G1" s="99"/>
      <c r="H1" s="100"/>
      <c r="I1" s="14" t="s">
        <v>1</v>
      </c>
    </row>
    <row r="2" spans="1:47" s="9" customFormat="1">
      <c r="A2" s="16"/>
      <c r="B2" s="17"/>
      <c r="C2" s="17"/>
      <c r="D2" s="17"/>
      <c r="E2" s="15"/>
      <c r="F2" s="15"/>
      <c r="G2" s="15"/>
      <c r="H2" s="15"/>
      <c r="I2" s="15"/>
      <c r="J2" s="15"/>
      <c r="K2" s="15"/>
      <c r="L2" s="15"/>
      <c r="M2" s="15"/>
      <c r="N2" s="15"/>
      <c r="O2" s="15"/>
      <c r="P2" s="15"/>
      <c r="Q2" s="8"/>
      <c r="R2" s="8"/>
      <c r="S2" s="8"/>
      <c r="T2" s="8"/>
    </row>
    <row r="3" spans="1:47" s="7" customFormat="1" ht="15" customHeight="1">
      <c r="A3" s="126" t="s">
        <v>2</v>
      </c>
      <c r="B3" s="126"/>
      <c r="C3" s="131" t="s">
        <v>3</v>
      </c>
      <c r="D3" s="131"/>
      <c r="F3" s="117" t="s">
        <v>4</v>
      </c>
      <c r="G3" s="127"/>
      <c r="H3" s="127"/>
      <c r="I3" s="118"/>
    </row>
    <row r="4" spans="1:47" s="7" customFormat="1" ht="15" customHeight="1">
      <c r="A4" s="126"/>
      <c r="B4" s="126"/>
      <c r="C4" s="131"/>
      <c r="D4" s="131"/>
      <c r="F4" s="19" t="s">
        <v>5</v>
      </c>
      <c r="G4" s="20" t="s">
        <v>6</v>
      </c>
      <c r="H4" s="117" t="s">
        <v>7</v>
      </c>
      <c r="I4" s="118"/>
    </row>
    <row r="5" spans="1:47" s="7" customFormat="1" ht="15" customHeight="1">
      <c r="A5" s="126" t="s">
        <v>8</v>
      </c>
      <c r="B5" s="126"/>
      <c r="C5" s="131" t="s">
        <v>9</v>
      </c>
      <c r="D5" s="131"/>
      <c r="F5" s="10">
        <v>1</v>
      </c>
      <c r="G5" s="82">
        <v>46050</v>
      </c>
      <c r="H5" s="115" t="s">
        <v>10</v>
      </c>
      <c r="I5" s="116"/>
    </row>
    <row r="6" spans="1:47" s="7" customFormat="1">
      <c r="A6" s="126"/>
      <c r="B6" s="126"/>
      <c r="C6" s="131"/>
      <c r="D6" s="131"/>
      <c r="F6" s="10"/>
      <c r="G6" s="10"/>
      <c r="H6" s="115"/>
      <c r="I6" s="116"/>
    </row>
    <row r="7" spans="1:47" s="7" customFormat="1">
      <c r="A7" s="126" t="s">
        <v>11</v>
      </c>
      <c r="B7" s="126"/>
      <c r="C7" s="131">
        <v>2026</v>
      </c>
      <c r="D7" s="131"/>
      <c r="F7" s="10"/>
      <c r="G7" s="10"/>
      <c r="H7" s="115"/>
      <c r="I7" s="116"/>
    </row>
    <row r="8" spans="1:47" s="7" customFormat="1"/>
    <row r="9" spans="1:47" ht="37.5" customHeight="1">
      <c r="A9" s="117" t="s">
        <v>12</v>
      </c>
      <c r="B9" s="118"/>
      <c r="C9" s="126" t="s">
        <v>13</v>
      </c>
      <c r="D9" s="126"/>
      <c r="E9" s="126"/>
      <c r="F9" s="124" t="s">
        <v>14</v>
      </c>
      <c r="G9" s="124" t="s">
        <v>15</v>
      </c>
      <c r="H9" s="117" t="s">
        <v>16</v>
      </c>
      <c r="I9" s="118"/>
      <c r="J9" s="119" t="s">
        <v>17</v>
      </c>
      <c r="K9" s="120"/>
      <c r="L9" s="120"/>
      <c r="M9" s="120"/>
      <c r="N9" s="120"/>
      <c r="O9" s="121" t="s">
        <v>18</v>
      </c>
      <c r="P9" s="122"/>
      <c r="Q9" s="122"/>
      <c r="R9" s="122"/>
      <c r="S9" s="122"/>
      <c r="T9" s="123"/>
      <c r="U9" s="128" t="s">
        <v>19</v>
      </c>
      <c r="V9" s="129"/>
      <c r="W9" s="129"/>
      <c r="X9" s="130"/>
      <c r="Y9" s="112" t="s">
        <v>20</v>
      </c>
      <c r="Z9" s="113"/>
      <c r="AA9" s="113"/>
      <c r="AB9" s="113"/>
      <c r="AC9" s="114"/>
      <c r="AD9" s="109" t="s">
        <v>21</v>
      </c>
      <c r="AE9" s="110"/>
      <c r="AF9" s="110"/>
      <c r="AG9" s="110"/>
      <c r="AH9" s="111"/>
      <c r="AI9" s="106" t="s">
        <v>22</v>
      </c>
      <c r="AJ9" s="107"/>
      <c r="AK9" s="107"/>
      <c r="AL9" s="107"/>
      <c r="AM9" s="108"/>
      <c r="AN9" s="103" t="s">
        <v>23</v>
      </c>
      <c r="AO9" s="104"/>
      <c r="AP9" s="104"/>
      <c r="AQ9" s="104"/>
      <c r="AR9" s="105"/>
      <c r="AS9" s="101" t="s">
        <v>24</v>
      </c>
      <c r="AT9" s="102"/>
      <c r="AU9" s="102"/>
    </row>
    <row r="10" spans="1:47" s="28" customFormat="1" ht="25.5">
      <c r="A10" s="33" t="s">
        <v>25</v>
      </c>
      <c r="B10" s="33" t="s">
        <v>26</v>
      </c>
      <c r="C10" s="33" t="s">
        <v>27</v>
      </c>
      <c r="D10" s="33" t="s">
        <v>28</v>
      </c>
      <c r="E10" s="33" t="s">
        <v>29</v>
      </c>
      <c r="F10" s="125"/>
      <c r="G10" s="125"/>
      <c r="H10" s="33" t="s">
        <v>30</v>
      </c>
      <c r="I10" s="33" t="s">
        <v>31</v>
      </c>
      <c r="J10" s="24" t="s">
        <v>32</v>
      </c>
      <c r="K10" s="24" t="s">
        <v>33</v>
      </c>
      <c r="L10" s="24" t="s">
        <v>34</v>
      </c>
      <c r="M10" s="24" t="s">
        <v>35</v>
      </c>
      <c r="N10" s="24" t="s">
        <v>36</v>
      </c>
      <c r="O10" s="25" t="s">
        <v>37</v>
      </c>
      <c r="P10" s="25" t="s">
        <v>38</v>
      </c>
      <c r="Q10" s="25" t="s">
        <v>39</v>
      </c>
      <c r="R10" s="25" t="s">
        <v>40</v>
      </c>
      <c r="S10" s="25" t="s">
        <v>41</v>
      </c>
      <c r="T10" s="25" t="s">
        <v>42</v>
      </c>
      <c r="U10" s="27" t="s">
        <v>43</v>
      </c>
      <c r="V10" s="27" t="s">
        <v>44</v>
      </c>
      <c r="W10" s="27" t="s">
        <v>45</v>
      </c>
      <c r="X10" s="27" t="s">
        <v>46</v>
      </c>
      <c r="Y10" s="32" t="s">
        <v>47</v>
      </c>
      <c r="Z10" s="32" t="s">
        <v>48</v>
      </c>
      <c r="AA10" s="32" t="s">
        <v>19</v>
      </c>
      <c r="AB10" s="32" t="s">
        <v>49</v>
      </c>
      <c r="AC10" s="32" t="s">
        <v>50</v>
      </c>
      <c r="AD10" s="26" t="s">
        <v>47</v>
      </c>
      <c r="AE10" s="26" t="s">
        <v>48</v>
      </c>
      <c r="AF10" s="26" t="s">
        <v>19</v>
      </c>
      <c r="AG10" s="26" t="s">
        <v>49</v>
      </c>
      <c r="AH10" s="26" t="s">
        <v>50</v>
      </c>
      <c r="AI10" s="31" t="s">
        <v>47</v>
      </c>
      <c r="AJ10" s="31" t="s">
        <v>48</v>
      </c>
      <c r="AK10" s="31" t="s">
        <v>19</v>
      </c>
      <c r="AL10" s="31" t="s">
        <v>49</v>
      </c>
      <c r="AM10" s="31" t="s">
        <v>50</v>
      </c>
      <c r="AN10" s="30" t="s">
        <v>47</v>
      </c>
      <c r="AO10" s="30" t="s">
        <v>48</v>
      </c>
      <c r="AP10" s="30" t="s">
        <v>19</v>
      </c>
      <c r="AQ10" s="30" t="s">
        <v>49</v>
      </c>
      <c r="AR10" s="30" t="s">
        <v>50</v>
      </c>
      <c r="AS10" s="29" t="s">
        <v>47</v>
      </c>
      <c r="AT10" s="29" t="s">
        <v>48</v>
      </c>
      <c r="AU10" s="29" t="s">
        <v>19</v>
      </c>
    </row>
    <row r="11" spans="1:47" s="6" customFormat="1" ht="90">
      <c r="A11" s="5" t="s">
        <v>51</v>
      </c>
      <c r="B11" s="4" t="s">
        <v>52</v>
      </c>
      <c r="C11" s="55" t="s">
        <v>53</v>
      </c>
      <c r="D11" s="12" t="s">
        <v>54</v>
      </c>
      <c r="E11" s="12" t="s">
        <v>55</v>
      </c>
      <c r="F11" s="12" t="s">
        <v>56</v>
      </c>
      <c r="G11" s="68" t="s">
        <v>57</v>
      </c>
      <c r="H11" s="12" t="s">
        <v>58</v>
      </c>
      <c r="I11" s="12" t="s">
        <v>59</v>
      </c>
      <c r="J11" s="13" t="s">
        <v>60</v>
      </c>
      <c r="K11" s="73" t="s">
        <v>61</v>
      </c>
      <c r="L11" s="74" t="s">
        <v>62</v>
      </c>
      <c r="M11" s="75" t="s">
        <v>63</v>
      </c>
      <c r="N11" s="75" t="s">
        <v>61</v>
      </c>
      <c r="O11" s="13" t="s">
        <v>64</v>
      </c>
      <c r="P11" s="76">
        <v>1</v>
      </c>
      <c r="Q11" s="76">
        <v>1</v>
      </c>
      <c r="R11" s="76">
        <v>1</v>
      </c>
      <c r="S11" s="76">
        <v>1</v>
      </c>
      <c r="T11" s="76">
        <f>SUM(P11:S11)</f>
        <v>4</v>
      </c>
      <c r="U11" s="73" t="s">
        <v>65</v>
      </c>
      <c r="V11" s="73" t="s">
        <v>66</v>
      </c>
      <c r="W11" s="68" t="s">
        <v>67</v>
      </c>
      <c r="X11" s="68" t="s">
        <v>67</v>
      </c>
      <c r="Y11" s="76">
        <f>P11</f>
        <v>1</v>
      </c>
      <c r="Z11" s="61"/>
      <c r="AA11" s="40">
        <f t="shared" ref="AA11:AA13" si="0">IFERROR(IF(Z11/Y11&gt;1,1,Z11/Y11),0)</f>
        <v>0</v>
      </c>
      <c r="AB11" s="4"/>
      <c r="AC11" s="4"/>
      <c r="AD11" s="76">
        <f>Q11</f>
        <v>1</v>
      </c>
      <c r="AE11" s="61"/>
      <c r="AF11" s="40">
        <f t="shared" ref="AF11:AF13" si="1">IFERROR(IF(AE11/AD11&gt;1,1,AE11/AD11),0)</f>
        <v>0</v>
      </c>
      <c r="AG11" s="4"/>
      <c r="AH11" s="4"/>
      <c r="AI11" s="76">
        <f>R11</f>
        <v>1</v>
      </c>
      <c r="AJ11" s="61"/>
      <c r="AK11" s="40">
        <f t="shared" ref="AK11:AK13" si="2">IFERROR(IF(AJ11/AI11&gt;1,1,AJ11/AI11),0)</f>
        <v>0</v>
      </c>
      <c r="AL11" s="4"/>
      <c r="AM11" s="4"/>
      <c r="AN11" s="76">
        <f>S11</f>
        <v>1</v>
      </c>
      <c r="AO11" s="61"/>
      <c r="AP11" s="40">
        <f t="shared" ref="AP11:AP13" si="3">IFERROR(IF(AO11/AN11&gt;1,1,AO11/AN11),0)</f>
        <v>0</v>
      </c>
      <c r="AQ11" s="4"/>
      <c r="AR11" s="4"/>
      <c r="AS11" s="81">
        <f>T11</f>
        <v>4</v>
      </c>
      <c r="AT11" s="62">
        <f>+Z11+AE11+AJ11+AO11</f>
        <v>0</v>
      </c>
      <c r="AU11" s="53">
        <f>IFERROR(IF(AT11/AS11&gt;1,1,AT11/AS11),0)</f>
        <v>0</v>
      </c>
    </row>
    <row r="12" spans="1:47" s="6" customFormat="1" ht="60">
      <c r="A12" s="77" t="s">
        <v>68</v>
      </c>
      <c r="B12" s="13" t="s">
        <v>69</v>
      </c>
      <c r="C12" s="55" t="s">
        <v>53</v>
      </c>
      <c r="D12" s="12" t="s">
        <v>54</v>
      </c>
      <c r="E12" s="12" t="s">
        <v>55</v>
      </c>
      <c r="F12" s="12" t="s">
        <v>56</v>
      </c>
      <c r="G12" s="68" t="s">
        <v>57</v>
      </c>
      <c r="H12" s="12" t="s">
        <v>58</v>
      </c>
      <c r="I12" s="12" t="s">
        <v>59</v>
      </c>
      <c r="J12" s="13" t="s">
        <v>60</v>
      </c>
      <c r="K12" s="73" t="s">
        <v>70</v>
      </c>
      <c r="L12" s="74" t="s">
        <v>62</v>
      </c>
      <c r="M12" s="75" t="s">
        <v>71</v>
      </c>
      <c r="N12" s="75" t="s">
        <v>70</v>
      </c>
      <c r="O12" s="13" t="s">
        <v>64</v>
      </c>
      <c r="P12" s="76">
        <v>0</v>
      </c>
      <c r="Q12" s="76">
        <v>0</v>
      </c>
      <c r="R12" s="76">
        <v>1</v>
      </c>
      <c r="S12" s="76">
        <v>0</v>
      </c>
      <c r="T12" s="76">
        <f>SUM(P12:S12)</f>
        <v>1</v>
      </c>
      <c r="U12" s="10" t="s">
        <v>72</v>
      </c>
      <c r="V12" s="10" t="s">
        <v>73</v>
      </c>
      <c r="W12" s="68" t="s">
        <v>67</v>
      </c>
      <c r="X12" s="68" t="s">
        <v>67</v>
      </c>
      <c r="Y12" s="76">
        <f t="shared" ref="Y12:Y13" si="4">P12</f>
        <v>0</v>
      </c>
      <c r="Z12" s="61"/>
      <c r="AA12" s="40">
        <f t="shared" si="0"/>
        <v>0</v>
      </c>
      <c r="AB12" s="4"/>
      <c r="AC12" s="4"/>
      <c r="AD12" s="76">
        <f t="shared" ref="AD12:AD13" si="5">Q12</f>
        <v>0</v>
      </c>
      <c r="AE12" s="61"/>
      <c r="AF12" s="40">
        <f t="shared" si="1"/>
        <v>0</v>
      </c>
      <c r="AG12" s="4"/>
      <c r="AH12" s="4"/>
      <c r="AI12" s="76">
        <f t="shared" ref="AI12:AI13" si="6">R12</f>
        <v>1</v>
      </c>
      <c r="AJ12" s="61"/>
      <c r="AK12" s="40">
        <f t="shared" si="2"/>
        <v>0</v>
      </c>
      <c r="AL12" s="4"/>
      <c r="AM12" s="4"/>
      <c r="AN12" s="76">
        <f t="shared" ref="AN12:AN13" si="7">S12</f>
        <v>0</v>
      </c>
      <c r="AO12" s="61"/>
      <c r="AP12" s="40">
        <f t="shared" si="3"/>
        <v>0</v>
      </c>
      <c r="AQ12" s="4"/>
      <c r="AR12" s="4"/>
      <c r="AS12" s="81">
        <f t="shared" ref="AS12:AS13" si="8">T12</f>
        <v>1</v>
      </c>
      <c r="AT12" s="62">
        <f>+Z12+AE12+AJ12+AO12</f>
        <v>0</v>
      </c>
      <c r="AU12" s="53">
        <f>IFERROR(IF(AT12/AS12&gt;1,1,AT12/AS12),0)</f>
        <v>0</v>
      </c>
    </row>
    <row r="13" spans="1:47" s="6" customFormat="1" ht="120">
      <c r="A13" s="77" t="s">
        <v>74</v>
      </c>
      <c r="B13" s="78" t="s">
        <v>75</v>
      </c>
      <c r="C13" s="55" t="s">
        <v>53</v>
      </c>
      <c r="D13" s="12" t="s">
        <v>54</v>
      </c>
      <c r="E13" s="12" t="s">
        <v>55</v>
      </c>
      <c r="F13" s="12" t="s">
        <v>56</v>
      </c>
      <c r="G13" s="68" t="s">
        <v>76</v>
      </c>
      <c r="H13" s="12" t="s">
        <v>77</v>
      </c>
      <c r="I13" s="12" t="s">
        <v>78</v>
      </c>
      <c r="J13" s="13" t="s">
        <v>60</v>
      </c>
      <c r="K13" s="73" t="s">
        <v>79</v>
      </c>
      <c r="L13" s="73" t="s">
        <v>80</v>
      </c>
      <c r="M13" s="79">
        <v>1</v>
      </c>
      <c r="N13" s="73" t="s">
        <v>81</v>
      </c>
      <c r="O13" s="13" t="s">
        <v>82</v>
      </c>
      <c r="P13" s="80">
        <v>1</v>
      </c>
      <c r="Q13" s="80">
        <v>1</v>
      </c>
      <c r="R13" s="80">
        <v>1</v>
      </c>
      <c r="S13" s="80">
        <v>1</v>
      </c>
      <c r="T13" s="60">
        <f>AVERAGE(P13:S13)</f>
        <v>1</v>
      </c>
      <c r="U13" s="73" t="s">
        <v>83</v>
      </c>
      <c r="V13" s="73" t="s">
        <v>84</v>
      </c>
      <c r="W13" s="68" t="s">
        <v>67</v>
      </c>
      <c r="X13" s="68" t="s">
        <v>67</v>
      </c>
      <c r="Y13" s="80">
        <f t="shared" si="4"/>
        <v>1</v>
      </c>
      <c r="Z13" s="61"/>
      <c r="AA13" s="40">
        <f t="shared" si="0"/>
        <v>0</v>
      </c>
      <c r="AB13" s="4"/>
      <c r="AC13" s="4"/>
      <c r="AD13" s="80">
        <f t="shared" si="5"/>
        <v>1</v>
      </c>
      <c r="AE13" s="61"/>
      <c r="AF13" s="40">
        <f t="shared" si="1"/>
        <v>0</v>
      </c>
      <c r="AG13" s="4"/>
      <c r="AH13" s="4"/>
      <c r="AI13" s="80">
        <f t="shared" si="6"/>
        <v>1</v>
      </c>
      <c r="AJ13" s="61"/>
      <c r="AK13" s="40">
        <f t="shared" si="2"/>
        <v>0</v>
      </c>
      <c r="AL13" s="4"/>
      <c r="AM13" s="4"/>
      <c r="AN13" s="80">
        <f t="shared" si="7"/>
        <v>1</v>
      </c>
      <c r="AO13" s="61"/>
      <c r="AP13" s="40">
        <f t="shared" si="3"/>
        <v>0</v>
      </c>
      <c r="AQ13" s="4"/>
      <c r="AR13" s="4"/>
      <c r="AS13" s="63">
        <f t="shared" si="8"/>
        <v>1</v>
      </c>
      <c r="AT13" s="62">
        <f>+Z13+AE13+AJ13+AO13</f>
        <v>0</v>
      </c>
      <c r="AU13" s="53">
        <f>IFERROR(IF(AT13/AS13&gt;1,1,AT13/AS13),0)</f>
        <v>0</v>
      </c>
    </row>
    <row r="14" spans="1:47" s="2" customFormat="1" ht="15.75">
      <c r="A14" s="22"/>
      <c r="B14" s="21" t="s">
        <v>85</v>
      </c>
      <c r="C14" s="21"/>
      <c r="D14" s="22"/>
      <c r="E14" s="22"/>
      <c r="F14" s="22"/>
      <c r="G14" s="22"/>
      <c r="H14" s="22"/>
      <c r="I14" s="22"/>
      <c r="J14" s="22"/>
      <c r="K14" s="22"/>
      <c r="L14" s="22"/>
      <c r="M14" s="22"/>
      <c r="N14" s="22"/>
      <c r="O14" s="22"/>
      <c r="P14" s="45"/>
      <c r="Q14" s="45"/>
      <c r="R14" s="45"/>
      <c r="S14" s="45"/>
      <c r="T14" s="45"/>
      <c r="U14" s="22"/>
      <c r="V14" s="22"/>
      <c r="W14" s="22"/>
      <c r="X14" s="22"/>
      <c r="Y14" s="45"/>
      <c r="Z14" s="42"/>
      <c r="AA14" s="49">
        <f>SUM(AA11:AA13)*80%</f>
        <v>0</v>
      </c>
      <c r="AB14" s="86"/>
      <c r="AC14" s="87"/>
      <c r="AD14" s="87"/>
      <c r="AE14" s="88"/>
      <c r="AF14" s="49">
        <f>SUM(AF11:AF13)*80%</f>
        <v>0</v>
      </c>
      <c r="AG14" s="86"/>
      <c r="AH14" s="87"/>
      <c r="AI14" s="87"/>
      <c r="AJ14" s="88"/>
      <c r="AK14" s="72">
        <f>SUM(AK11:AK13)*80%</f>
        <v>0</v>
      </c>
      <c r="AL14" s="86"/>
      <c r="AM14" s="87"/>
      <c r="AN14" s="87"/>
      <c r="AO14" s="88"/>
      <c r="AP14" s="49">
        <f>SUM(AP11:AP13)*80%</f>
        <v>0</v>
      </c>
      <c r="AQ14" s="89"/>
      <c r="AR14" s="90"/>
      <c r="AS14" s="90"/>
      <c r="AT14" s="91"/>
      <c r="AU14" s="49">
        <f>SUM(AU11:AU13)*80%</f>
        <v>0</v>
      </c>
    </row>
    <row r="15" spans="1:47" s="6" customFormat="1" ht="60">
      <c r="A15" s="35" t="s">
        <v>86</v>
      </c>
      <c r="B15" s="36" t="s">
        <v>87</v>
      </c>
      <c r="C15" s="36" t="s">
        <v>53</v>
      </c>
      <c r="D15" s="67" t="s">
        <v>54</v>
      </c>
      <c r="E15" s="36" t="s">
        <v>55</v>
      </c>
      <c r="F15" s="36" t="s">
        <v>56</v>
      </c>
      <c r="G15" s="36" t="s">
        <v>76</v>
      </c>
      <c r="H15" s="69" t="s">
        <v>88</v>
      </c>
      <c r="I15" s="36" t="s">
        <v>89</v>
      </c>
      <c r="J15" s="36" t="s">
        <v>60</v>
      </c>
      <c r="K15" s="36" t="s">
        <v>90</v>
      </c>
      <c r="L15" s="36" t="s">
        <v>91</v>
      </c>
      <c r="M15" s="37">
        <v>0</v>
      </c>
      <c r="N15" s="37" t="s">
        <v>92</v>
      </c>
      <c r="O15" s="38" t="s">
        <v>64</v>
      </c>
      <c r="P15" s="64">
        <v>0.25</v>
      </c>
      <c r="Q15" s="64">
        <v>0.25</v>
      </c>
      <c r="R15" s="64">
        <v>0.25</v>
      </c>
      <c r="S15" s="64">
        <v>0.25</v>
      </c>
      <c r="T15" s="65">
        <f>SUM(P15:S15)</f>
        <v>1</v>
      </c>
      <c r="U15" s="36" t="s">
        <v>93</v>
      </c>
      <c r="V15" s="36" t="s">
        <v>94</v>
      </c>
      <c r="W15" s="36" t="s">
        <v>67</v>
      </c>
      <c r="X15" s="36" t="s">
        <v>67</v>
      </c>
      <c r="Y15" s="66">
        <f t="shared" ref="Y15" si="9">P15</f>
        <v>0.25</v>
      </c>
      <c r="Z15" s="66"/>
      <c r="AA15" s="50">
        <f>IFERROR(IF(Z15/Y15&gt;1,1,Z15/Y15),0)</f>
        <v>0</v>
      </c>
      <c r="AB15" s="36"/>
      <c r="AC15" s="36"/>
      <c r="AD15" s="66">
        <f t="shared" ref="AD15" si="10">Q15</f>
        <v>0.25</v>
      </c>
      <c r="AE15" s="66"/>
      <c r="AF15" s="50">
        <f t="shared" ref="AF15" si="11">IFERROR(IF(AE15/AD15&gt;1,1,AE15/AD15),0)</f>
        <v>0</v>
      </c>
      <c r="AG15" s="36"/>
      <c r="AH15" s="36"/>
      <c r="AI15" s="66">
        <f t="shared" ref="AI15" si="12">R15</f>
        <v>0.25</v>
      </c>
      <c r="AJ15" s="66"/>
      <c r="AK15" s="50">
        <f t="shared" ref="AK15" si="13">IFERROR(IF(AJ15/AI15&gt;1,1,AJ15/AI15),0)</f>
        <v>0</v>
      </c>
      <c r="AL15" s="36"/>
      <c r="AM15" s="36"/>
      <c r="AN15" s="66">
        <f t="shared" ref="AN15" si="14">S15</f>
        <v>0.25</v>
      </c>
      <c r="AO15" s="66"/>
      <c r="AP15" s="50">
        <f t="shared" ref="AP15" si="15">IFERROR(IF(AO15/AN15&gt;1,1,AO15/AN15),0)</f>
        <v>0</v>
      </c>
      <c r="AQ15" s="36"/>
      <c r="AR15" s="36"/>
      <c r="AS15" s="70">
        <f t="shared" ref="AS15" si="16">T15</f>
        <v>1</v>
      </c>
      <c r="AT15" s="71">
        <f>MAX(Z15,AE15,AJ15,AO15)</f>
        <v>0</v>
      </c>
      <c r="AU15" s="54">
        <f>IFERROR(IF(AT15/AS15&gt;1,1,AT15/AS15),0)</f>
        <v>0</v>
      </c>
    </row>
    <row r="16" spans="1:47" s="6" customFormat="1" ht="195">
      <c r="A16" s="35" t="s">
        <v>95</v>
      </c>
      <c r="B16" s="36" t="s">
        <v>96</v>
      </c>
      <c r="C16" s="36" t="s">
        <v>53</v>
      </c>
      <c r="D16" s="67" t="s">
        <v>54</v>
      </c>
      <c r="E16" s="36" t="s">
        <v>55</v>
      </c>
      <c r="F16" s="36" t="s">
        <v>56</v>
      </c>
      <c r="G16" s="36" t="s">
        <v>76</v>
      </c>
      <c r="H16" s="69" t="s">
        <v>88</v>
      </c>
      <c r="I16" s="36" t="s">
        <v>97</v>
      </c>
      <c r="J16" s="36" t="s">
        <v>60</v>
      </c>
      <c r="K16" s="36" t="s">
        <v>98</v>
      </c>
      <c r="L16" s="36" t="s">
        <v>99</v>
      </c>
      <c r="M16" s="38">
        <v>0</v>
      </c>
      <c r="N16" s="38" t="s">
        <v>100</v>
      </c>
      <c r="O16" s="38" t="s">
        <v>64</v>
      </c>
      <c r="P16" s="46">
        <v>0</v>
      </c>
      <c r="Q16" s="46">
        <v>0</v>
      </c>
      <c r="R16" s="46">
        <v>1</v>
      </c>
      <c r="S16" s="46">
        <v>0</v>
      </c>
      <c r="T16" s="41">
        <f>SUM(P16:S16)</f>
        <v>1</v>
      </c>
      <c r="U16" s="36" t="s">
        <v>101</v>
      </c>
      <c r="V16" s="36" t="s">
        <v>102</v>
      </c>
      <c r="W16" s="36" t="s">
        <v>67</v>
      </c>
      <c r="X16" s="36" t="s">
        <v>67</v>
      </c>
      <c r="Y16" s="66">
        <f t="shared" ref="Y16:Y18" si="17">P16</f>
        <v>0</v>
      </c>
      <c r="Z16" s="66"/>
      <c r="AA16" s="50">
        <f>IFERROR(IF(Z16/Y16&gt;1,1,Z16/Y16),0)</f>
        <v>0</v>
      </c>
      <c r="AB16" s="36"/>
      <c r="AC16" s="36"/>
      <c r="AD16" s="66">
        <f t="shared" ref="AD16:AD18" si="18">Q16</f>
        <v>0</v>
      </c>
      <c r="AE16" s="66"/>
      <c r="AF16" s="50">
        <f t="shared" ref="AF16:AF18" si="19">IFERROR(IF(AE16/AD16&gt;1,1,AE16/AD16),0)</f>
        <v>0</v>
      </c>
      <c r="AG16" s="36"/>
      <c r="AH16" s="36"/>
      <c r="AI16" s="66">
        <f t="shared" ref="AI16:AI18" si="20">R16</f>
        <v>1</v>
      </c>
      <c r="AJ16" s="66"/>
      <c r="AK16" s="50">
        <f t="shared" ref="AK16:AK18" si="21">IFERROR(IF(AJ16/AI16&gt;1,1,AJ16/AI16),0)</f>
        <v>0</v>
      </c>
      <c r="AL16" s="36"/>
      <c r="AM16" s="36"/>
      <c r="AN16" s="66">
        <f t="shared" ref="AN16:AN18" si="22">S16</f>
        <v>0</v>
      </c>
      <c r="AO16" s="66"/>
      <c r="AP16" s="50">
        <f t="shared" ref="AP16:AP18" si="23">IFERROR(IF(AO16/AN16&gt;1,1,AO16/AN16),0)</f>
        <v>0</v>
      </c>
      <c r="AQ16" s="36"/>
      <c r="AR16" s="36"/>
      <c r="AS16" s="70">
        <f t="shared" ref="AS16:AS18" si="24">T16</f>
        <v>1</v>
      </c>
      <c r="AT16" s="71">
        <f>MAX(Z16,AE16,AJ16,AO16)</f>
        <v>0</v>
      </c>
      <c r="AU16" s="54">
        <f>IFERROR(IF(AT16/AS16&gt;1,1,AT16/AS16),0)</f>
        <v>0</v>
      </c>
    </row>
    <row r="17" spans="1:47" s="6" customFormat="1" ht="105">
      <c r="A17" s="35" t="s">
        <v>103</v>
      </c>
      <c r="B17" s="36" t="s">
        <v>104</v>
      </c>
      <c r="C17" s="36" t="s">
        <v>53</v>
      </c>
      <c r="D17" s="67" t="s">
        <v>105</v>
      </c>
      <c r="E17" s="36" t="s">
        <v>106</v>
      </c>
      <c r="F17" s="36" t="s">
        <v>107</v>
      </c>
      <c r="G17" s="36" t="s">
        <v>76</v>
      </c>
      <c r="H17" s="69" t="s">
        <v>88</v>
      </c>
      <c r="I17" s="36" t="s">
        <v>108</v>
      </c>
      <c r="J17" s="36" t="s">
        <v>60</v>
      </c>
      <c r="K17" s="36" t="s">
        <v>109</v>
      </c>
      <c r="L17" s="36" t="s">
        <v>110</v>
      </c>
      <c r="M17" s="38" t="s">
        <v>111</v>
      </c>
      <c r="N17" s="38" t="s">
        <v>112</v>
      </c>
      <c r="O17" s="38" t="s">
        <v>64</v>
      </c>
      <c r="P17" s="66">
        <v>1</v>
      </c>
      <c r="Q17" s="66">
        <v>0</v>
      </c>
      <c r="R17" s="66">
        <v>0</v>
      </c>
      <c r="S17" s="66">
        <v>0</v>
      </c>
      <c r="T17" s="66">
        <f>SUM(P17:S17)</f>
        <v>1</v>
      </c>
      <c r="U17" s="36" t="s">
        <v>113</v>
      </c>
      <c r="V17" s="36" t="s">
        <v>114</v>
      </c>
      <c r="W17" s="36" t="s">
        <v>67</v>
      </c>
      <c r="X17" s="36" t="s">
        <v>115</v>
      </c>
      <c r="Y17" s="66">
        <f t="shared" si="17"/>
        <v>1</v>
      </c>
      <c r="Z17" s="66"/>
      <c r="AA17" s="50">
        <f>IFERROR(IF(Z17/Y17&gt;1,1,Z17/Y17),0)</f>
        <v>0</v>
      </c>
      <c r="AB17" s="36"/>
      <c r="AC17" s="36"/>
      <c r="AD17" s="66">
        <f t="shared" si="18"/>
        <v>0</v>
      </c>
      <c r="AE17" s="66"/>
      <c r="AF17" s="50">
        <f t="shared" si="19"/>
        <v>0</v>
      </c>
      <c r="AG17" s="36"/>
      <c r="AH17" s="36"/>
      <c r="AI17" s="66">
        <f t="shared" si="20"/>
        <v>0</v>
      </c>
      <c r="AJ17" s="66"/>
      <c r="AK17" s="50">
        <f t="shared" si="21"/>
        <v>0</v>
      </c>
      <c r="AL17" s="36"/>
      <c r="AM17" s="36"/>
      <c r="AN17" s="66">
        <f t="shared" si="22"/>
        <v>0</v>
      </c>
      <c r="AO17" s="66"/>
      <c r="AP17" s="50">
        <f t="shared" si="23"/>
        <v>0</v>
      </c>
      <c r="AQ17" s="36"/>
      <c r="AR17" s="36"/>
      <c r="AS17" s="70">
        <f t="shared" si="24"/>
        <v>1</v>
      </c>
      <c r="AT17" s="71">
        <f>MAX(Z17,AE17,AJ17,AO17)</f>
        <v>0</v>
      </c>
      <c r="AU17" s="54">
        <f>IFERROR(IF(AT17/AS17&gt;1,1,AT17/AS17),0)</f>
        <v>0</v>
      </c>
    </row>
    <row r="18" spans="1:47" s="6" customFormat="1" ht="105">
      <c r="A18" s="35" t="s">
        <v>116</v>
      </c>
      <c r="B18" s="36" t="s">
        <v>117</v>
      </c>
      <c r="C18" s="36" t="s">
        <v>53</v>
      </c>
      <c r="D18" s="67" t="s">
        <v>105</v>
      </c>
      <c r="E18" s="36" t="s">
        <v>106</v>
      </c>
      <c r="F18" s="36" t="s">
        <v>107</v>
      </c>
      <c r="G18" s="36" t="s">
        <v>76</v>
      </c>
      <c r="H18" s="69" t="s">
        <v>88</v>
      </c>
      <c r="I18" s="36" t="s">
        <v>108</v>
      </c>
      <c r="J18" s="36" t="s">
        <v>118</v>
      </c>
      <c r="K18" s="36" t="s">
        <v>119</v>
      </c>
      <c r="L18" s="36" t="s">
        <v>110</v>
      </c>
      <c r="M18" s="38" t="s">
        <v>120</v>
      </c>
      <c r="N18" s="38" t="s">
        <v>121</v>
      </c>
      <c r="O18" s="38" t="s">
        <v>82</v>
      </c>
      <c r="P18" s="66">
        <v>1</v>
      </c>
      <c r="Q18" s="66">
        <v>1</v>
      </c>
      <c r="R18" s="66">
        <v>1</v>
      </c>
      <c r="S18" s="66">
        <v>1</v>
      </c>
      <c r="T18" s="66">
        <f>AVERAGE(P18:S18)</f>
        <v>1</v>
      </c>
      <c r="U18" s="36" t="s">
        <v>113</v>
      </c>
      <c r="V18" s="36" t="s">
        <v>114</v>
      </c>
      <c r="W18" s="36" t="s">
        <v>67</v>
      </c>
      <c r="X18" s="36" t="s">
        <v>115</v>
      </c>
      <c r="Y18" s="66">
        <f t="shared" si="17"/>
        <v>1</v>
      </c>
      <c r="Z18" s="66"/>
      <c r="AA18" s="50">
        <f>IFERROR(IF(Z18/Y18&gt;1,1,Z18/Y18),0)</f>
        <v>0</v>
      </c>
      <c r="AB18" s="36"/>
      <c r="AC18" s="36"/>
      <c r="AD18" s="66">
        <f t="shared" si="18"/>
        <v>1</v>
      </c>
      <c r="AE18" s="66"/>
      <c r="AF18" s="50">
        <f t="shared" si="19"/>
        <v>0</v>
      </c>
      <c r="AG18" s="36"/>
      <c r="AH18" s="36"/>
      <c r="AI18" s="66">
        <f t="shared" si="20"/>
        <v>1</v>
      </c>
      <c r="AJ18" s="66"/>
      <c r="AK18" s="50">
        <f t="shared" si="21"/>
        <v>0</v>
      </c>
      <c r="AL18" s="36"/>
      <c r="AM18" s="36"/>
      <c r="AN18" s="66">
        <f t="shared" si="22"/>
        <v>1</v>
      </c>
      <c r="AO18" s="66"/>
      <c r="AP18" s="50">
        <f t="shared" si="23"/>
        <v>0</v>
      </c>
      <c r="AQ18" s="36"/>
      <c r="AR18" s="36"/>
      <c r="AS18" s="70">
        <f t="shared" si="24"/>
        <v>1</v>
      </c>
      <c r="AT18" s="71">
        <f>MAX(Z18,AE18,AJ18,AO18)</f>
        <v>0</v>
      </c>
      <c r="AU18" s="54">
        <f>IFERROR(IF(AT18/AS18&gt;1,1,AT18/AS18),0)</f>
        <v>0</v>
      </c>
    </row>
    <row r="19" spans="1:47" s="2" customFormat="1" ht="15.75">
      <c r="A19" s="39"/>
      <c r="B19" s="39" t="s">
        <v>122</v>
      </c>
      <c r="C19" s="39"/>
      <c r="D19" s="39"/>
      <c r="E19" s="39"/>
      <c r="F19" s="39"/>
      <c r="G19" s="39"/>
      <c r="H19" s="39"/>
      <c r="I19" s="39"/>
      <c r="J19" s="39"/>
      <c r="K19" s="39"/>
      <c r="L19" s="39"/>
      <c r="M19" s="39"/>
      <c r="N19" s="39"/>
      <c r="O19" s="39"/>
      <c r="P19" s="47"/>
      <c r="Q19" s="47"/>
      <c r="R19" s="47"/>
      <c r="S19" s="47"/>
      <c r="T19" s="47"/>
      <c r="U19" s="39"/>
      <c r="V19" s="39"/>
      <c r="W19" s="39"/>
      <c r="X19" s="39"/>
      <c r="Y19" s="47"/>
      <c r="Z19" s="43"/>
      <c r="AA19" s="51">
        <f>SUM(AA15,AA17,AA18)*20%</f>
        <v>0</v>
      </c>
      <c r="AB19" s="92"/>
      <c r="AC19" s="93"/>
      <c r="AD19" s="93"/>
      <c r="AE19" s="94"/>
      <c r="AF19" s="51">
        <f>SUM(AF15,AF18)*20%</f>
        <v>0</v>
      </c>
      <c r="AG19" s="92"/>
      <c r="AH19" s="93"/>
      <c r="AI19" s="93"/>
      <c r="AJ19" s="94"/>
      <c r="AK19" s="51">
        <f>SUM(AK15,AK16,AK18)*20%</f>
        <v>0</v>
      </c>
      <c r="AL19" s="92"/>
      <c r="AM19" s="93"/>
      <c r="AN19" s="93"/>
      <c r="AO19" s="94"/>
      <c r="AP19" s="51">
        <f>SUM(AP15,AP18)*20%</f>
        <v>0</v>
      </c>
      <c r="AQ19" s="95"/>
      <c r="AR19" s="96"/>
      <c r="AS19" s="96"/>
      <c r="AT19" s="97"/>
      <c r="AU19" s="51">
        <f>SUM(AU15:AU18)*20%</f>
        <v>0</v>
      </c>
    </row>
    <row r="20" spans="1:47" s="3" customFormat="1" ht="18.75">
      <c r="A20" s="23"/>
      <c r="B20" s="23" t="s">
        <v>123</v>
      </c>
      <c r="C20" s="23"/>
      <c r="D20" s="23"/>
      <c r="E20" s="23"/>
      <c r="F20" s="23"/>
      <c r="G20" s="23"/>
      <c r="H20" s="23"/>
      <c r="I20" s="23"/>
      <c r="J20" s="23"/>
      <c r="K20" s="23"/>
      <c r="L20" s="23"/>
      <c r="M20" s="23"/>
      <c r="N20" s="23"/>
      <c r="O20" s="23"/>
      <c r="P20" s="48"/>
      <c r="Q20" s="48"/>
      <c r="R20" s="48"/>
      <c r="S20" s="48"/>
      <c r="T20" s="48"/>
      <c r="U20" s="23"/>
      <c r="V20" s="23"/>
      <c r="W20" s="23"/>
      <c r="X20" s="23"/>
      <c r="Y20" s="48"/>
      <c r="Z20" s="44"/>
      <c r="AA20" s="52">
        <f>+AA14+AA19</f>
        <v>0</v>
      </c>
      <c r="AB20" s="83"/>
      <c r="AC20" s="84"/>
      <c r="AD20" s="84"/>
      <c r="AE20" s="85"/>
      <c r="AF20" s="52">
        <f>+AF14+AF19</f>
        <v>0</v>
      </c>
      <c r="AG20" s="83"/>
      <c r="AH20" s="84"/>
      <c r="AI20" s="84"/>
      <c r="AJ20" s="85"/>
      <c r="AK20" s="52">
        <f>+AK14+AK19</f>
        <v>0</v>
      </c>
      <c r="AL20" s="83"/>
      <c r="AM20" s="84"/>
      <c r="AN20" s="84"/>
      <c r="AO20" s="85"/>
      <c r="AP20" s="52">
        <f>+AP14+AP19</f>
        <v>0</v>
      </c>
      <c r="AQ20" s="83"/>
      <c r="AR20" s="84"/>
      <c r="AS20" s="84"/>
      <c r="AT20" s="85"/>
      <c r="AU20" s="52">
        <f>+AU14+AU19</f>
        <v>0</v>
      </c>
    </row>
  </sheetData>
  <sheetProtection formatCells="0" formatRows="0" insertRows="0" insertHyperlinks="0" deleteRows="0" sort="0" autoFilter="0" pivotTables="0"/>
  <mergeCells count="37">
    <mergeCell ref="F3:I3"/>
    <mergeCell ref="H5:I5"/>
    <mergeCell ref="U9:X9"/>
    <mergeCell ref="A3:B4"/>
    <mergeCell ref="C3:D4"/>
    <mergeCell ref="A5:B6"/>
    <mergeCell ref="A7:B7"/>
    <mergeCell ref="C5:D6"/>
    <mergeCell ref="C7:D7"/>
    <mergeCell ref="A1:H1"/>
    <mergeCell ref="AS9:AU9"/>
    <mergeCell ref="AN9:AR9"/>
    <mergeCell ref="AI9:AM9"/>
    <mergeCell ref="AD9:AH9"/>
    <mergeCell ref="Y9:AC9"/>
    <mergeCell ref="H6:I6"/>
    <mergeCell ref="H7:I7"/>
    <mergeCell ref="A9:B9"/>
    <mergeCell ref="J9:N9"/>
    <mergeCell ref="O9:T9"/>
    <mergeCell ref="H9:I9"/>
    <mergeCell ref="F9:F10"/>
    <mergeCell ref="G9:G10"/>
    <mergeCell ref="C9:E9"/>
    <mergeCell ref="H4:I4"/>
    <mergeCell ref="AB20:AE20"/>
    <mergeCell ref="AG20:AJ20"/>
    <mergeCell ref="AL20:AO20"/>
    <mergeCell ref="AQ20:AT20"/>
    <mergeCell ref="AB14:AE14"/>
    <mergeCell ref="AG14:AJ14"/>
    <mergeCell ref="AL14:AO14"/>
    <mergeCell ref="AQ14:AT14"/>
    <mergeCell ref="AB19:AE19"/>
    <mergeCell ref="AG19:AJ19"/>
    <mergeCell ref="AL19:AO19"/>
    <mergeCell ref="AQ19:AT19"/>
  </mergeCells>
  <phoneticPr fontId="10" type="noConversion"/>
  <dataValidations count="2">
    <dataValidation allowBlank="1" showInputMessage="1" showErrorMessage="1" error="Escriba un texto " promptTitle="Cualquier contenido" sqref="L8 F4:F7" xr:uid="{00000000-0002-0000-0100-000000000000}"/>
    <dataValidation type="decimal" allowBlank="1" showInputMessage="1" showErrorMessage="1" sqref="AU11:AU20 AK11:AK20 AF11:AF20 AP11:AP20 Y11:AA20" xr:uid="{2620A730-8CA7-472C-88BC-172E885C72B7}">
      <formula1>0</formula1>
      <formula2>1000000</formula2>
    </dataValidation>
  </dataValidations>
  <pageMargins left="0.7" right="0.7" top="0.75" bottom="0.75" header="0.3" footer="0.3"/>
  <pageSetup paperSize="9" orientation="portrait" r:id="rId1"/>
  <ignoredErrors>
    <ignoredError sqref="AA14 AF14 AK14 AP14 AU14" 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D42C5450-6ED3-4564-A887-50449244D0BF}">
          <x14:formula1>
            <xm:f>Listas!$E$2:$E$13</xm:f>
          </x14:formula1>
          <xm:sqref>F15:F18 F11:F13</xm:sqref>
        </x14:dataValidation>
        <x14:dataValidation type="list" allowBlank="1" showInputMessage="1" showErrorMessage="1" xr:uid="{368CAFF5-BE04-4FFF-B338-51D69BA23554}">
          <x14:formula1>
            <xm:f>Listas!$F$2:$F$10</xm:f>
          </x14:formula1>
          <xm:sqref>G15:G18 G11:G13</xm:sqref>
        </x14:dataValidation>
        <x14:dataValidation type="list" allowBlank="1" showInputMessage="1" showErrorMessage="1" xr:uid="{644DEEAA-0D3C-4060-99CA-C576A2F91A4D}">
          <x14:formula1>
            <xm:f>Listas!$I$2:$I$4</xm:f>
          </x14:formula1>
          <xm:sqref>J15:J18 J11:J13</xm:sqref>
        </x14:dataValidation>
        <x14:dataValidation type="list" allowBlank="1" showInputMessage="1" showErrorMessage="1" xr:uid="{F27B990B-F8E1-43B0-B8F7-E94519E68711}">
          <x14:formula1>
            <xm:f>Listas!$J$2:$J$5</xm:f>
          </x14:formula1>
          <xm:sqref>O15:O18 O11:O13</xm:sqref>
        </x14:dataValidation>
        <x14:dataValidation type="list" allowBlank="1" showInputMessage="1" showErrorMessage="1" xr:uid="{04D58E5A-C535-424D-AAB5-8991AB9C5DFB}">
          <x14:formula1>
            <xm:f>Listas!$G$2:$G$9</xm:f>
          </x14:formula1>
          <xm:sqref>H15:H18 H11:H13</xm:sqref>
        </x14:dataValidation>
        <x14:dataValidation type="list" allowBlank="1" showInputMessage="1" showErrorMessage="1" xr:uid="{FAFEBD2F-5282-4B82-98B1-C87AACF170B0}">
          <x14:formula1>
            <xm:f>Listas!$C$2:$C$10</xm:f>
          </x14:formula1>
          <xm:sqref>D15:D18 D11:D13</xm:sqref>
        </x14:dataValidation>
        <x14:dataValidation type="list" allowBlank="1" showInputMessage="1" showErrorMessage="1" xr:uid="{520D2F01-9FDA-4008-9999-0E710FCEF4EB}">
          <x14:formula1>
            <xm:f>Listas!$D$2:$D$21</xm:f>
          </x14:formula1>
          <xm:sqref>E15:E18 E11:E13</xm:sqref>
        </x14:dataValidation>
        <x14:dataValidation type="list" allowBlank="1" showInputMessage="1" showErrorMessage="1" xr:uid="{80A19DC1-4D67-4B84-B2EE-734B5921D124}">
          <x14:formula1>
            <xm:f>Listas!$A$2:$A$25</xm:f>
          </x14:formula1>
          <xm:sqref>W11:X13 W15:W18 X15:X16</xm:sqref>
        </x14:dataValidation>
        <x14:dataValidation type="list" allowBlank="1" showInputMessage="1" showErrorMessage="1" xr:uid="{085547D8-D571-4659-8620-E369E4253A0D}">
          <x14:formula1>
            <xm:f>Listas!$B$2:$B$5</xm:f>
          </x14:formula1>
          <xm:sqref>C15:C18 C11:C13</xm:sqref>
        </x14:dataValidation>
        <x14:dataValidation type="list" allowBlank="1" showInputMessage="1" showErrorMessage="1" xr:uid="{75A1D4BA-28C6-414C-8133-438305F1EAD0}">
          <x14:formula1>
            <xm:f>Listas!$K$1:$K$20</xm:f>
          </x14:formula1>
          <xm:sqref>C3:D4</xm:sqref>
        </x14:dataValidation>
        <x14:dataValidation type="list" allowBlank="1" showInputMessage="1" showErrorMessage="1" xr:uid="{F6AE8673-425F-47F4-8692-64AAB292128E}">
          <x14:formula1>
            <xm:f>Listas!$H$2:$H$37</xm:f>
          </x14:formula1>
          <xm:sqref>I15:I18 I11:I13</xm:sqref>
        </x14:dataValidation>
        <x14:dataValidation type="list" allowBlank="1" showInputMessage="1" showErrorMessage="1" error="Escriba un texto " promptTitle="Cualquier contenido" xr:uid="{00000000-0002-0000-0100-000001000000}">
          <x14:formula1>
            <xm:f>Listas!#REF!</xm:f>
          </x14:formula1>
          <xm:sqref>L21:L1048576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354F2-5518-43F3-9A09-06FCECE42ED6}">
  <dimension ref="A1:B26"/>
  <sheetViews>
    <sheetView workbookViewId="0">
      <selection activeCell="B9" sqref="B9"/>
    </sheetView>
  </sheetViews>
  <sheetFormatPr defaultColWidth="11.42578125" defaultRowHeight="15"/>
  <cols>
    <col min="1" max="1" width="29" style="56" bestFit="1" customWidth="1"/>
    <col min="2" max="2" width="70.42578125" style="56" customWidth="1"/>
  </cols>
  <sheetData>
    <row r="1" spans="1:2" ht="21">
      <c r="A1" s="132" t="s">
        <v>124</v>
      </c>
      <c r="B1" s="132"/>
    </row>
    <row r="2" spans="1:2" ht="21">
      <c r="A2" s="57" t="s">
        <v>125</v>
      </c>
      <c r="B2" s="57" t="s">
        <v>7</v>
      </c>
    </row>
    <row r="3" spans="1:2">
      <c r="A3" s="58" t="s">
        <v>2</v>
      </c>
      <c r="B3" s="59" t="s">
        <v>126</v>
      </c>
    </row>
    <row r="4" spans="1:2" ht="30">
      <c r="A4" s="58" t="s">
        <v>127</v>
      </c>
      <c r="B4" s="59" t="s">
        <v>128</v>
      </c>
    </row>
    <row r="5" spans="1:2">
      <c r="A5" s="58" t="s">
        <v>129</v>
      </c>
      <c r="B5" s="59" t="s">
        <v>130</v>
      </c>
    </row>
    <row r="6" spans="1:2" ht="45">
      <c r="A6" s="58" t="s">
        <v>131</v>
      </c>
      <c r="B6" s="59" t="s">
        <v>132</v>
      </c>
    </row>
    <row r="7" spans="1:2">
      <c r="A7" s="58" t="s">
        <v>133</v>
      </c>
      <c r="B7" s="59" t="s">
        <v>134</v>
      </c>
    </row>
    <row r="8" spans="1:2">
      <c r="A8" s="58" t="s">
        <v>135</v>
      </c>
      <c r="B8" s="59" t="s">
        <v>134</v>
      </c>
    </row>
    <row r="9" spans="1:2">
      <c r="A9" s="58" t="s">
        <v>136</v>
      </c>
      <c r="B9" s="59" t="s">
        <v>134</v>
      </c>
    </row>
    <row r="10" spans="1:2" ht="45">
      <c r="A10" s="58" t="s">
        <v>137</v>
      </c>
      <c r="B10" s="59" t="s">
        <v>138</v>
      </c>
    </row>
    <row r="11" spans="1:2" ht="45">
      <c r="A11" s="58" t="s">
        <v>139</v>
      </c>
      <c r="B11" s="59" t="s">
        <v>140</v>
      </c>
    </row>
    <row r="12" spans="1:2" ht="30">
      <c r="A12" s="58" t="s">
        <v>141</v>
      </c>
      <c r="B12" s="59" t="s">
        <v>142</v>
      </c>
    </row>
    <row r="13" spans="1:2" ht="30">
      <c r="A13" s="58" t="s">
        <v>143</v>
      </c>
      <c r="B13" s="59" t="s">
        <v>142</v>
      </c>
    </row>
    <row r="14" spans="1:2" ht="150">
      <c r="A14" s="58" t="s">
        <v>144</v>
      </c>
      <c r="B14" s="59" t="s">
        <v>145</v>
      </c>
    </row>
    <row r="15" spans="1:2" ht="30">
      <c r="A15" s="58" t="s">
        <v>146</v>
      </c>
      <c r="B15" s="59" t="s">
        <v>147</v>
      </c>
    </row>
    <row r="16" spans="1:2" ht="30">
      <c r="A16" s="58" t="s">
        <v>148</v>
      </c>
      <c r="B16" s="59" t="s">
        <v>149</v>
      </c>
    </row>
    <row r="17" spans="1:2" ht="75">
      <c r="A17" s="58" t="s">
        <v>150</v>
      </c>
      <c r="B17" s="59" t="s">
        <v>151</v>
      </c>
    </row>
    <row r="18" spans="1:2" ht="30">
      <c r="A18" s="58" t="s">
        <v>152</v>
      </c>
      <c r="B18" s="59" t="s">
        <v>153</v>
      </c>
    </row>
    <row r="19" spans="1:2" ht="300">
      <c r="A19" s="58" t="s">
        <v>154</v>
      </c>
      <c r="B19" s="59" t="s">
        <v>155</v>
      </c>
    </row>
    <row r="20" spans="1:2" ht="30">
      <c r="A20" s="58" t="s">
        <v>156</v>
      </c>
      <c r="B20" s="59" t="s">
        <v>157</v>
      </c>
    </row>
    <row r="21" spans="1:2" ht="30">
      <c r="A21" s="58" t="s">
        <v>158</v>
      </c>
      <c r="B21" s="59" t="s">
        <v>159</v>
      </c>
    </row>
    <row r="22" spans="1:2" ht="45">
      <c r="A22" s="58" t="s">
        <v>160</v>
      </c>
      <c r="B22" s="59" t="s">
        <v>161</v>
      </c>
    </row>
    <row r="23" spans="1:2" ht="30">
      <c r="A23" s="58" t="s">
        <v>162</v>
      </c>
      <c r="B23" s="59" t="s">
        <v>163</v>
      </c>
    </row>
    <row r="24" spans="1:2" ht="30">
      <c r="A24" s="58" t="s">
        <v>164</v>
      </c>
      <c r="B24" s="59" t="s">
        <v>165</v>
      </c>
    </row>
    <row r="25" spans="1:2" ht="60">
      <c r="A25" s="58" t="s">
        <v>166</v>
      </c>
      <c r="B25" s="59" t="s">
        <v>167</v>
      </c>
    </row>
    <row r="26" spans="1:2" ht="45">
      <c r="A26" s="58" t="s">
        <v>168</v>
      </c>
      <c r="B26" s="59" t="s">
        <v>169</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2"/>
  <sheetViews>
    <sheetView topLeftCell="F1" workbookViewId="0">
      <selection activeCell="H16" sqref="H16"/>
    </sheetView>
  </sheetViews>
  <sheetFormatPr defaultColWidth="11.42578125" defaultRowHeight="15"/>
  <cols>
    <col min="1" max="1" width="94.28515625" bestFit="1" customWidth="1"/>
    <col min="2" max="2" width="30.28515625" bestFit="1" customWidth="1"/>
    <col min="3" max="3" width="109.7109375" bestFit="1" customWidth="1"/>
    <col min="4" max="4" width="83.42578125" customWidth="1"/>
    <col min="5" max="5" width="177.140625" bestFit="1" customWidth="1"/>
    <col min="6" max="6" width="121.42578125" customWidth="1"/>
    <col min="7" max="7" width="41.140625" bestFit="1" customWidth="1"/>
    <col min="8" max="8" width="84" bestFit="1" customWidth="1"/>
    <col min="9" max="9" width="15.7109375" bestFit="1" customWidth="1"/>
    <col min="10" max="10" width="21" bestFit="1" customWidth="1"/>
    <col min="11" max="11" width="46.7109375" bestFit="1" customWidth="1"/>
  </cols>
  <sheetData>
    <row r="1" spans="1:11" s="34" customFormat="1">
      <c r="A1" s="34" t="s">
        <v>170</v>
      </c>
      <c r="B1" s="34" t="s">
        <v>27</v>
      </c>
      <c r="C1" s="34" t="s">
        <v>171</v>
      </c>
      <c r="D1" s="34" t="s">
        <v>172</v>
      </c>
      <c r="E1" s="34" t="s">
        <v>173</v>
      </c>
      <c r="F1" s="34" t="s">
        <v>174</v>
      </c>
      <c r="G1" s="34" t="s">
        <v>175</v>
      </c>
      <c r="H1" s="34" t="s">
        <v>176</v>
      </c>
      <c r="I1" s="34" t="s">
        <v>32</v>
      </c>
      <c r="J1" s="34" t="s">
        <v>37</v>
      </c>
      <c r="K1" s="34" t="s">
        <v>2</v>
      </c>
    </row>
    <row r="2" spans="1:11">
      <c r="A2" t="s">
        <v>177</v>
      </c>
      <c r="B2" t="s">
        <v>178</v>
      </c>
      <c r="C2" s="18" t="s">
        <v>179</v>
      </c>
      <c r="D2" t="s">
        <v>180</v>
      </c>
      <c r="E2" t="s">
        <v>181</v>
      </c>
      <c r="F2" t="s">
        <v>182</v>
      </c>
      <c r="G2" t="s">
        <v>183</v>
      </c>
      <c r="H2" s="18" t="s">
        <v>184</v>
      </c>
      <c r="I2" t="s">
        <v>60</v>
      </c>
      <c r="J2" t="s">
        <v>64</v>
      </c>
      <c r="K2" s="11" t="s">
        <v>185</v>
      </c>
    </row>
    <row r="3" spans="1:11">
      <c r="A3" t="s">
        <v>67</v>
      </c>
      <c r="B3" t="s">
        <v>186</v>
      </c>
      <c r="C3" s="18" t="s">
        <v>187</v>
      </c>
      <c r="D3" t="s">
        <v>188</v>
      </c>
      <c r="E3" t="s">
        <v>189</v>
      </c>
      <c r="F3" t="s">
        <v>190</v>
      </c>
      <c r="G3" t="s">
        <v>191</v>
      </c>
      <c r="H3" s="18" t="s">
        <v>192</v>
      </c>
      <c r="I3" t="s">
        <v>118</v>
      </c>
      <c r="J3" t="s">
        <v>82</v>
      </c>
      <c r="K3" s="11" t="s">
        <v>193</v>
      </c>
    </row>
    <row r="4" spans="1:11">
      <c r="A4" t="s">
        <v>194</v>
      </c>
      <c r="B4" t="s">
        <v>53</v>
      </c>
      <c r="C4" s="18" t="s">
        <v>195</v>
      </c>
      <c r="D4" t="s">
        <v>196</v>
      </c>
      <c r="E4" t="s">
        <v>197</v>
      </c>
      <c r="F4" t="s">
        <v>76</v>
      </c>
      <c r="G4" t="s">
        <v>88</v>
      </c>
      <c r="H4" s="18" t="s">
        <v>198</v>
      </c>
      <c r="I4" t="s">
        <v>199</v>
      </c>
      <c r="J4" t="s">
        <v>200</v>
      </c>
      <c r="K4" s="11" t="s">
        <v>201</v>
      </c>
    </row>
    <row r="5" spans="1:11">
      <c r="A5" t="s">
        <v>202</v>
      </c>
      <c r="B5" t="s">
        <v>203</v>
      </c>
      <c r="C5" s="18" t="s">
        <v>204</v>
      </c>
      <c r="D5" t="s">
        <v>205</v>
      </c>
      <c r="E5" t="s">
        <v>206</v>
      </c>
      <c r="F5" t="s">
        <v>207</v>
      </c>
      <c r="G5" t="s">
        <v>208</v>
      </c>
      <c r="H5" s="18" t="s">
        <v>209</v>
      </c>
      <c r="J5" t="s">
        <v>210</v>
      </c>
      <c r="K5" s="11" t="s">
        <v>211</v>
      </c>
    </row>
    <row r="6" spans="1:11">
      <c r="A6" t="s">
        <v>212</v>
      </c>
      <c r="C6" s="18" t="s">
        <v>54</v>
      </c>
      <c r="D6" t="s">
        <v>213</v>
      </c>
      <c r="E6" t="s">
        <v>214</v>
      </c>
      <c r="F6" t="s">
        <v>57</v>
      </c>
      <c r="G6" t="s">
        <v>215</v>
      </c>
      <c r="H6" s="18" t="s">
        <v>216</v>
      </c>
      <c r="K6" s="11" t="s">
        <v>217</v>
      </c>
    </row>
    <row r="7" spans="1:11">
      <c r="A7" t="s">
        <v>218</v>
      </c>
      <c r="C7" s="18" t="s">
        <v>105</v>
      </c>
      <c r="D7" t="s">
        <v>219</v>
      </c>
      <c r="E7" t="s">
        <v>220</v>
      </c>
      <c r="F7" t="s">
        <v>221</v>
      </c>
      <c r="G7" t="s">
        <v>58</v>
      </c>
      <c r="H7" s="18" t="s">
        <v>97</v>
      </c>
      <c r="K7" s="11" t="s">
        <v>222</v>
      </c>
    </row>
    <row r="8" spans="1:11">
      <c r="A8" t="s">
        <v>223</v>
      </c>
      <c r="C8" s="18" t="s">
        <v>224</v>
      </c>
      <c r="D8" t="s">
        <v>225</v>
      </c>
      <c r="E8" t="s">
        <v>226</v>
      </c>
      <c r="F8" t="s">
        <v>227</v>
      </c>
      <c r="G8" t="s">
        <v>77</v>
      </c>
      <c r="H8" s="18" t="s">
        <v>228</v>
      </c>
      <c r="K8" s="11" t="s">
        <v>229</v>
      </c>
    </row>
    <row r="9" spans="1:11">
      <c r="A9" t="s">
        <v>230</v>
      </c>
      <c r="C9" s="18" t="s">
        <v>204</v>
      </c>
      <c r="D9" t="s">
        <v>231</v>
      </c>
      <c r="E9" t="s">
        <v>232</v>
      </c>
      <c r="F9" t="s">
        <v>233</v>
      </c>
      <c r="G9" s="18" t="s">
        <v>203</v>
      </c>
      <c r="H9" s="18" t="s">
        <v>234</v>
      </c>
      <c r="K9" s="11" t="s">
        <v>235</v>
      </c>
    </row>
    <row r="10" spans="1:11">
      <c r="A10" t="s">
        <v>236</v>
      </c>
      <c r="C10" s="18" t="s">
        <v>203</v>
      </c>
      <c r="D10" t="s">
        <v>237</v>
      </c>
      <c r="E10" t="s">
        <v>107</v>
      </c>
      <c r="F10" t="s">
        <v>238</v>
      </c>
      <c r="H10" s="18" t="s">
        <v>239</v>
      </c>
      <c r="K10" s="11" t="s">
        <v>240</v>
      </c>
    </row>
    <row r="11" spans="1:11">
      <c r="A11" t="s">
        <v>241</v>
      </c>
      <c r="C11" s="18"/>
      <c r="D11" t="s">
        <v>242</v>
      </c>
      <c r="E11" t="s">
        <v>243</v>
      </c>
      <c r="H11" s="18" t="s">
        <v>244</v>
      </c>
      <c r="K11" s="11" t="s">
        <v>245</v>
      </c>
    </row>
    <row r="12" spans="1:11" ht="17.25" customHeight="1">
      <c r="A12" t="s">
        <v>246</v>
      </c>
      <c r="C12" s="18"/>
      <c r="D12" t="s">
        <v>247</v>
      </c>
      <c r="E12" t="s">
        <v>56</v>
      </c>
      <c r="H12" s="18" t="s">
        <v>248</v>
      </c>
      <c r="K12" s="11" t="s">
        <v>3</v>
      </c>
    </row>
    <row r="13" spans="1:11">
      <c r="A13" t="s">
        <v>249</v>
      </c>
      <c r="D13" t="s">
        <v>250</v>
      </c>
      <c r="E13" t="s">
        <v>251</v>
      </c>
      <c r="H13" s="18" t="s">
        <v>252</v>
      </c>
      <c r="K13" s="11" t="s">
        <v>253</v>
      </c>
    </row>
    <row r="14" spans="1:11">
      <c r="A14" t="s">
        <v>254</v>
      </c>
      <c r="D14" t="s">
        <v>106</v>
      </c>
      <c r="H14" s="18" t="s">
        <v>108</v>
      </c>
      <c r="I14" s="11"/>
      <c r="K14" s="11" t="s">
        <v>255</v>
      </c>
    </row>
    <row r="15" spans="1:11">
      <c r="A15" t="s">
        <v>256</v>
      </c>
      <c r="D15" t="s">
        <v>55</v>
      </c>
      <c r="H15" s="18" t="s">
        <v>89</v>
      </c>
      <c r="I15" s="11"/>
      <c r="K15" s="11" t="s">
        <v>257</v>
      </c>
    </row>
    <row r="16" spans="1:11">
      <c r="A16" t="s">
        <v>258</v>
      </c>
      <c r="D16" t="s">
        <v>259</v>
      </c>
      <c r="H16" s="18" t="s">
        <v>260</v>
      </c>
      <c r="I16" s="11"/>
      <c r="K16" s="11" t="s">
        <v>261</v>
      </c>
    </row>
    <row r="17" spans="1:11">
      <c r="A17" t="s">
        <v>262</v>
      </c>
      <c r="D17" t="s">
        <v>263</v>
      </c>
      <c r="H17" s="18" t="s">
        <v>264</v>
      </c>
      <c r="I17" s="11"/>
      <c r="K17" s="11" t="s">
        <v>265</v>
      </c>
    </row>
    <row r="18" spans="1:11">
      <c r="A18" t="s">
        <v>266</v>
      </c>
      <c r="D18" t="s">
        <v>267</v>
      </c>
      <c r="H18" s="18" t="s">
        <v>268</v>
      </c>
      <c r="I18" s="11"/>
      <c r="K18" s="11" t="s">
        <v>269</v>
      </c>
    </row>
    <row r="19" spans="1:11">
      <c r="A19" t="s">
        <v>270</v>
      </c>
      <c r="D19" t="s">
        <v>271</v>
      </c>
      <c r="H19" s="18" t="s">
        <v>272</v>
      </c>
      <c r="I19" s="11"/>
      <c r="K19" s="11" t="s">
        <v>273</v>
      </c>
    </row>
    <row r="20" spans="1:11">
      <c r="A20" t="s">
        <v>274</v>
      </c>
      <c r="D20" t="s">
        <v>275</v>
      </c>
      <c r="H20" s="18" t="s">
        <v>59</v>
      </c>
      <c r="I20" s="11"/>
      <c r="K20" s="11" t="s">
        <v>276</v>
      </c>
    </row>
    <row r="21" spans="1:11">
      <c r="A21" t="s">
        <v>277</v>
      </c>
      <c r="D21" t="s">
        <v>203</v>
      </c>
      <c r="G21" s="18"/>
      <c r="H21" s="18" t="s">
        <v>78</v>
      </c>
      <c r="I21" s="11"/>
    </row>
    <row r="22" spans="1:11">
      <c r="A22" t="s">
        <v>278</v>
      </c>
      <c r="H22" s="18" t="s">
        <v>203</v>
      </c>
    </row>
    <row r="23" spans="1:11">
      <c r="A23" t="s">
        <v>279</v>
      </c>
    </row>
    <row r="24" spans="1:11">
      <c r="A24" t="s">
        <v>280</v>
      </c>
    </row>
    <row r="25" spans="1:11">
      <c r="A25" t="s">
        <v>281</v>
      </c>
    </row>
    <row r="26" spans="1:11">
      <c r="H26" s="18"/>
    </row>
    <row r="28" spans="1:11">
      <c r="H28" s="18"/>
    </row>
    <row r="29" spans="1:11">
      <c r="H29" s="18"/>
    </row>
    <row r="30" spans="1:11">
      <c r="H30" s="18"/>
    </row>
    <row r="31" spans="1:11">
      <c r="H31" s="18"/>
    </row>
    <row r="32" spans="1:11">
      <c r="H32" s="18"/>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D912C2-67FF-4F74-B857-B8D2F5FE6CA6}"/>
</file>

<file path=customXml/itemProps2.xml><?xml version="1.0" encoding="utf-8"?>
<ds:datastoreItem xmlns:ds="http://schemas.openxmlformats.org/officeDocument/2006/customXml" ds:itemID="{0FA6C1D4-E00B-4D4B-A09C-81E270646C8C}"/>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2026-01-28T22:47:24Z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