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1"/>
  <workbookPr defaultThemeVersion="166925"/>
  <mc:AlternateContent xmlns:mc="http://schemas.openxmlformats.org/markup-compatibility/2006">
    <mc:Choice Requires="x15">
      <x15ac:absPath xmlns:x15ac="http://schemas.microsoft.com/office/spreadsheetml/2010/11/ac" url="https://gobiernobogota.sharepoint.com/sites/grOficinaAsesoradePlaneacion/Documentos compartidos/PLANEACION INSTITUCIONAL Y SECTORIAL/VIGENCIA 2026/Formulación 2026/VERSIONES PUBLICACION APROBADA CIGD CSGD/PPGG NC/"/>
    </mc:Choice>
  </mc:AlternateContent>
  <xr:revisionPtr revIDLastSave="3" documentId="13_ncr:1_{8487CC47-109B-4337-8FCB-95C4FF70AC48}" xr6:coauthVersionLast="47" xr6:coauthVersionMax="47" xr10:uidLastSave="{C0334D47-51A9-4617-9CCB-957B20380D54}"/>
  <bookViews>
    <workbookView xWindow="-120" yWindow="-120" windowWidth="29040" windowHeight="15720" xr2:uid="{00000000-000D-0000-FFFF-FFFF00000000}"/>
  </bookViews>
  <sheets>
    <sheet name="PG NC" sheetId="1" r:id="rId1"/>
    <sheet name="Instrucciones" sheetId="3" r:id="rId2"/>
    <sheet name="Listas" sheetId="2" state="hidden" r:id="rId3"/>
  </sheets>
  <definedNames>
    <definedName name="_xlnm._FilterDatabase" localSheetId="0" hidden="1">'PG NC'!$G$11:$G$16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4" i="1" l="1"/>
  <c r="AU14" i="1" s="1"/>
  <c r="AT16" i="1"/>
  <c r="AN16" i="1"/>
  <c r="AP16" i="1" s="1"/>
  <c r="AI16" i="1"/>
  <c r="AK16" i="1" s="1"/>
  <c r="AD16" i="1"/>
  <c r="AF16" i="1" s="1"/>
  <c r="Y16" i="1"/>
  <c r="AA16" i="1" s="1"/>
  <c r="T16" i="1"/>
  <c r="AS16" i="1" s="1"/>
  <c r="T15" i="1"/>
  <c r="AS15" i="1" s="1"/>
  <c r="T14" i="1"/>
  <c r="AS14" i="1" s="1"/>
  <c r="T13" i="1"/>
  <c r="AS13" i="1" s="1"/>
  <c r="T12" i="1"/>
  <c r="AS12" i="1" s="1"/>
  <c r="T11" i="1"/>
  <c r="AS11" i="1" s="1"/>
  <c r="AT21" i="1"/>
  <c r="AN21" i="1"/>
  <c r="AP21" i="1" s="1"/>
  <c r="AI21" i="1"/>
  <c r="AK21" i="1" s="1"/>
  <c r="AD21" i="1"/>
  <c r="AF21" i="1" s="1"/>
  <c r="Y21" i="1"/>
  <c r="AA21" i="1" s="1"/>
  <c r="AT20" i="1"/>
  <c r="AN20" i="1"/>
  <c r="AP20" i="1" s="1"/>
  <c r="AI20" i="1"/>
  <c r="AK20" i="1" s="1"/>
  <c r="AD20" i="1"/>
  <c r="AF20" i="1" s="1"/>
  <c r="Y20" i="1"/>
  <c r="AA20" i="1" s="1"/>
  <c r="AT19" i="1"/>
  <c r="AN19" i="1"/>
  <c r="AP19" i="1" s="1"/>
  <c r="AI19" i="1"/>
  <c r="AK19" i="1" s="1"/>
  <c r="AD19" i="1"/>
  <c r="AF19" i="1" s="1"/>
  <c r="Y19" i="1"/>
  <c r="AA19" i="1" s="1"/>
  <c r="AT18" i="1"/>
  <c r="AN18" i="1"/>
  <c r="AP18" i="1" s="1"/>
  <c r="AI18" i="1"/>
  <c r="AK18" i="1" s="1"/>
  <c r="AD18" i="1"/>
  <c r="AF18" i="1" s="1"/>
  <c r="Y18" i="1"/>
  <c r="AA18" i="1" s="1"/>
  <c r="T21" i="1"/>
  <c r="AS21" i="1" s="1"/>
  <c r="T20" i="1"/>
  <c r="AS20" i="1" s="1"/>
  <c r="T19" i="1"/>
  <c r="AS19" i="1" s="1"/>
  <c r="T18" i="1"/>
  <c r="AS18" i="1" s="1"/>
  <c r="AN12" i="1"/>
  <c r="AP12" i="1" s="1"/>
  <c r="AN13" i="1"/>
  <c r="AP13" i="1" s="1"/>
  <c r="AN14" i="1"/>
  <c r="AP14" i="1" s="1"/>
  <c r="AN15" i="1"/>
  <c r="AP15" i="1" s="1"/>
  <c r="AN11" i="1"/>
  <c r="AP11" i="1" s="1"/>
  <c r="AI12" i="1"/>
  <c r="AK12" i="1" s="1"/>
  <c r="AI13" i="1"/>
  <c r="AK13" i="1" s="1"/>
  <c r="AI14" i="1"/>
  <c r="AK14" i="1" s="1"/>
  <c r="AI15" i="1"/>
  <c r="AK15" i="1" s="1"/>
  <c r="AI11" i="1"/>
  <c r="AK11" i="1" s="1"/>
  <c r="AD12" i="1"/>
  <c r="AF12" i="1" s="1"/>
  <c r="AD13" i="1"/>
  <c r="AF13" i="1" s="1"/>
  <c r="AD14" i="1"/>
  <c r="AF14" i="1" s="1"/>
  <c r="AD15" i="1"/>
  <c r="AF15" i="1" s="1"/>
  <c r="AD11" i="1"/>
  <c r="AF11" i="1" s="1"/>
  <c r="Y12" i="1"/>
  <c r="AA12" i="1" s="1"/>
  <c r="Y13" i="1"/>
  <c r="Y14" i="1"/>
  <c r="Y15" i="1"/>
  <c r="Y11" i="1"/>
  <c r="AA11" i="1" s="1"/>
  <c r="AT15" i="1"/>
  <c r="AA15" i="1"/>
  <c r="AA14" i="1"/>
  <c r="AT13" i="1"/>
  <c r="AA13" i="1"/>
  <c r="AT12" i="1"/>
  <c r="AT11" i="1"/>
  <c r="AU16" i="1" l="1"/>
  <c r="AU15" i="1"/>
  <c r="AP22" i="1"/>
  <c r="AF22" i="1"/>
  <c r="AA22" i="1"/>
  <c r="AF17" i="1"/>
  <c r="AF23" i="1" s="1"/>
  <c r="AA17" i="1"/>
  <c r="AK17" i="1"/>
  <c r="AK22" i="1"/>
  <c r="AK23" i="1" s="1"/>
  <c r="AP17" i="1"/>
  <c r="AU21" i="1"/>
  <c r="AU20" i="1"/>
  <c r="AU19" i="1"/>
  <c r="AU18" i="1"/>
  <c r="AU22" i="1" s="1"/>
  <c r="AU13" i="1"/>
  <c r="AU12" i="1"/>
  <c r="AU11" i="1"/>
  <c r="AU17" i="1" l="1"/>
  <c r="AA23" i="1"/>
  <c r="AP23" i="1"/>
  <c r="AU23" i="1"/>
</calcChain>
</file>

<file path=xl/sharedStrings.xml><?xml version="1.0" encoding="utf-8"?>
<sst xmlns="http://schemas.openxmlformats.org/spreadsheetml/2006/main" count="451" uniqueCount="304">
  <si>
    <t>FORMULACIÓN Y SEGUIMIENTO PLANES DE GESTIÓN NIVEL CENTRAL</t>
  </si>
  <si>
    <r>
      <rPr>
        <b/>
        <sz val="11"/>
        <color theme="1"/>
        <rFont val="Calibri Light"/>
        <family val="2"/>
        <scheme val="major"/>
      </rPr>
      <t xml:space="preserve">Código: </t>
    </r>
    <r>
      <rPr>
        <sz val="11"/>
        <color theme="1"/>
        <rFont val="Calibri Light"/>
        <family val="2"/>
        <scheme val="major"/>
      </rPr>
      <t xml:space="preserve">PLE-PIN-F017
</t>
    </r>
    <r>
      <rPr>
        <b/>
        <sz val="11"/>
        <color theme="1"/>
        <rFont val="Calibri Light"/>
        <family val="2"/>
        <scheme val="major"/>
      </rPr>
      <t xml:space="preserve">Versión: </t>
    </r>
    <r>
      <rPr>
        <sz val="11"/>
        <color theme="1"/>
        <rFont val="Calibri Light"/>
        <family val="2"/>
        <scheme val="major"/>
      </rPr>
      <t xml:space="preserve">08
</t>
    </r>
    <r>
      <rPr>
        <b/>
        <sz val="11"/>
        <color theme="1"/>
        <rFont val="Calibri Light"/>
        <family val="2"/>
        <scheme val="major"/>
      </rPr>
      <t xml:space="preserve">Vigencia: </t>
    </r>
    <r>
      <rPr>
        <sz val="11"/>
        <color theme="1"/>
        <rFont val="Calibri Light"/>
        <family val="2"/>
        <scheme val="major"/>
      </rPr>
      <t xml:space="preserve">06 de enero de 2026
</t>
    </r>
    <r>
      <rPr>
        <b/>
        <sz val="11"/>
        <color theme="1"/>
        <rFont val="Calibri Light"/>
        <family val="2"/>
        <scheme val="major"/>
      </rPr>
      <t xml:space="preserve">Caso HOLA: </t>
    </r>
    <r>
      <rPr>
        <sz val="11"/>
        <color theme="1"/>
        <rFont val="Calibri Light"/>
        <family val="2"/>
        <scheme val="major"/>
      </rPr>
      <t>15731</t>
    </r>
  </si>
  <si>
    <t>PROCESO DE GESTIÓN</t>
  </si>
  <si>
    <t>Gestión Jurídica</t>
  </si>
  <si>
    <t>CONTROL DE CAMBIOS</t>
  </si>
  <si>
    <t>VERSIÓN</t>
  </si>
  <si>
    <t>FECHA</t>
  </si>
  <si>
    <t>DESCRIPCIÓN</t>
  </si>
  <si>
    <t>DEPENDENCIAS ASOCIADAS</t>
  </si>
  <si>
    <t>Dirección Jurídica</t>
  </si>
  <si>
    <t>Publicación del plan de gestión aprobado CIGD. Caso HOLA: 23128.</t>
  </si>
  <si>
    <t>AÑO VIGENCIA</t>
  </si>
  <si>
    <t>META</t>
  </si>
  <si>
    <t>PLANEACIÓN DEL DESARROLLO</t>
  </si>
  <si>
    <t>FUENTE DE FINANCIAMIENTO</t>
  </si>
  <si>
    <t>OBJETIVOS ESTRATÉGICOS</t>
  </si>
  <si>
    <t>MODELO INTEGRADO DE PLANEACIÓN Y GESTIÓN</t>
  </si>
  <si>
    <t>INDICADOR</t>
  </si>
  <si>
    <t>PROGRAMACIÓN</t>
  </si>
  <si>
    <t>RESULTADO</t>
  </si>
  <si>
    <t>I TRIMESTRE</t>
  </si>
  <si>
    <t>II TRIMESTRE</t>
  </si>
  <si>
    <t>III TRIMESTRE</t>
  </si>
  <si>
    <t>IV TRIMESTRE</t>
  </si>
  <si>
    <t>ACUMULADO VIGENCIA</t>
  </si>
  <si>
    <t>No. META</t>
  </si>
  <si>
    <t>NOMBRE META</t>
  </si>
  <si>
    <t>OBJETIVO PDD</t>
  </si>
  <si>
    <t>PROGRAMA PDD</t>
  </si>
  <si>
    <t>META PDD</t>
  </si>
  <si>
    <t>DIMENSIÓN</t>
  </si>
  <si>
    <t>POLÍTICA</t>
  </si>
  <si>
    <t>TIPO INDICADOR</t>
  </si>
  <si>
    <t>NOMBRE INDICADOR</t>
  </si>
  <si>
    <t>UNIDAD MEDIDA</t>
  </si>
  <si>
    <t>LÍNEA BASE</t>
  </si>
  <si>
    <t>FÓRMULA INDICADOR</t>
  </si>
  <si>
    <t>TIPO PROGRAMACIÓN</t>
  </si>
  <si>
    <t>I TRI</t>
  </si>
  <si>
    <t>II TRI</t>
  </si>
  <si>
    <t>III TRI</t>
  </si>
  <si>
    <t>IV TRI</t>
  </si>
  <si>
    <t>TOTAL VIGENCIA</t>
  </si>
  <si>
    <t>DESCRIPCIÓN ENTREGABLE</t>
  </si>
  <si>
    <t>FUENTE DE INFORMACIÓN</t>
  </si>
  <si>
    <t>RESPONSABLE EJECUCIÓN</t>
  </si>
  <si>
    <t>RESPONSABLE REPORTE</t>
  </si>
  <si>
    <t>PROGRAMADO</t>
  </si>
  <si>
    <t>EJECUTADO</t>
  </si>
  <si>
    <t>ANÁLISIS CUALITATIVO</t>
  </si>
  <si>
    <t xml:space="preserve">DESCRIPCIÓN EVIDENCIA </t>
  </si>
  <si>
    <t>MT1</t>
  </si>
  <si>
    <t xml:space="preserve">Adelantar el 100% de la etapa de juzgamiento de los procesos disciplinarios de los cuales la Oficina de Control Disciplinario Interno ha adelantado previamente la etapa de investigación.
</t>
  </si>
  <si>
    <t>5. Bogotá confía en su gobierno</t>
  </si>
  <si>
    <t>5.32. Gobierno abierto, íntegro, transparente y corresponsable  </t>
  </si>
  <si>
    <t>Implementar 1 estrategia para fortalecimiento de la gestión institucional y operativa  </t>
  </si>
  <si>
    <t>8179 - Fortalecimiento de la gestión administrativa y operativa de la Secretaria Distrital de Gobierno Bogotá D.C.</t>
  </si>
  <si>
    <t>PEI - Propiciar la revolución del servicio con criterios de calidad, calidez, eficacia, oportunidad, sostenibilidad y transformación digital.</t>
  </si>
  <si>
    <t>3. Gestión con Valores para Resultados</t>
  </si>
  <si>
    <t>Política 3.4. Defensa Jurídica</t>
  </si>
  <si>
    <t>Eficacia</t>
  </si>
  <si>
    <t>Porcentaje  de actos administrativos de segunda instancia en materia disciplinaria sustanciados</t>
  </si>
  <si>
    <t>Porcentaje de procesos disciplinarios fallados</t>
  </si>
  <si>
    <t xml:space="preserve"> total de expedientes de procesos disciplinarios fallados en la etapa de juzgamiento / total de fallos/decisiones en procesos disciplinarios allegados de la Oficina de Control Disciplinario Interno</t>
  </si>
  <si>
    <t>Constante</t>
  </si>
  <si>
    <t>Reporte desglosado de actuaciones adelantadas en la etapa de juzgamiento disciplinario</t>
  </si>
  <si>
    <t xml:space="preserve">1.Aplicativo de Gestión Documental.
2. Informe Actos Administrativos de Segunda Instancia en Materia Disciplinaria Sustanciados </t>
  </si>
  <si>
    <t>DJ - Dirección Jurídica</t>
  </si>
  <si>
    <t>MT2</t>
  </si>
  <si>
    <t>Representar el 100% de los procesos administrativos, judiciales y extrajudiciales debidamente notificados a la Dirección Jurídica de conformidad con las facultades y en los términos establecidos en la normatividad vigente.</t>
  </si>
  <si>
    <t>Porcentaje de procesos, diligencias y solicitudes de representación judicial y extrajudicial  atendidas</t>
  </si>
  <si>
    <t>Porcentaje de procesos judiciales, extrajudiciales y actuaciones administrativas atendidos</t>
  </si>
  <si>
    <t>Total de procesos atendidos / # de procesos  judiciales, extrajudiciales y administrativos debidamente notificados</t>
  </si>
  <si>
    <t>Reporte trimestral de actuaciones, diligencias y movimientos procesales</t>
  </si>
  <si>
    <t>1.Informes de gestión trimestrales que remiten los abogados.
2.SIPROJ. 
3. Rama Judicial (En los que aplica).
4.Aplicativo de Gestión Documental
5. Outlook</t>
  </si>
  <si>
    <t>MT3</t>
  </si>
  <si>
    <t>Tramitar el 100% de las tutelas remitidas a la Dirección Jurídica, notificadas o recibidas a través del AGD en los términos establecidos por el juzgado de origen.</t>
  </si>
  <si>
    <t xml:space="preserve">Porcentaje de tutelas tramitadas en los términos otorgados. </t>
  </si>
  <si>
    <t>Porcentaje de tutelas tramitadas en los términos establecidos por el juzgado</t>
  </si>
  <si>
    <t>(# Total de tutelas tramitadas en los términos establecidos por el juzgado  / # Total de tutelas notificadas o recibidas por la Dirección Jurídica) * 100</t>
  </si>
  <si>
    <t>Matriz de asignación, trámite y gestión de Tutelas</t>
  </si>
  <si>
    <t>1: Tabla de Excel 
2. SIPROJ
3. Aplicativo de Gestión Documental 
4. Outlook</t>
  </si>
  <si>
    <t>MT4</t>
  </si>
  <si>
    <t>Tramitar 100% de solicitudes, como conceptos, derechos de petición y viabilidades jurídicas, solicitados a la Dirección Jurídica que sean competencia del Secretario(a) Distrital de Gobierno</t>
  </si>
  <si>
    <t>Política 3.5. Mejora Normativa</t>
  </si>
  <si>
    <t xml:space="preserve">Porcentaje de respuesta  solicitudes, como conceptos, derechos de petición y viabilidades jurídicas, en los términos establecidos. </t>
  </si>
  <si>
    <t>Porcentaje de solicitudes atendidas  en los términos establecidos por la Ley 1755 de 2015 con respuesta de fondo</t>
  </si>
  <si>
    <t>Total de  solicitudes, como conceptos, derechos de petición y viabilidades jurídicas con respuesta de fondo en los términos establecidos por la Ley 1755 de 2015/ Total de  solicitudes, como conceptos, derechos de petición y viabilidades jurídicas recibidas que sean de competencia de la Dirección  Jurídica</t>
  </si>
  <si>
    <t>Reporte desglosado de Conceptos, Viabilidades, Proyectos de Acuerdo y Peticiones revisadas y tramitadas por el área de Conceptos</t>
  </si>
  <si>
    <t xml:space="preserve">
1. Aplicativo de Gestión Documental. 
2. Outlook Puntos de Control y revisión a través de Correo electrónico
</t>
  </si>
  <si>
    <t>MT5</t>
  </si>
  <si>
    <t xml:space="preserve">Resolver con aprobación o negación el 100% de las solicitudes de autorización para la realización de actividades de aglomeración de público de alta o media complejidad, planeadas para realizarse en el Distrito Capital, previa evaluación del cumplimiento de la totalidad de los requerimientos legales definidos en la normatividad vigente. 
Nota: esta meta se incluye en virtud de las competencias de la Dirección Jurídica para facilitar su gestión y reporte. </t>
  </si>
  <si>
    <t>Porcentaje de Resoluciones de Aprobación/Negación de autorización para la realización de aglomeraciones de público</t>
  </si>
  <si>
    <t>Porcentaje de resoluciones de aprobación o negación de aglomeraciones de público emitidas</t>
  </si>
  <si>
    <t>Resoluciones de Aprobación y Negación de aglomeraciones de público / Total de solicitudes  de autorización para la realización de actividades de aglomeración de público recibidas</t>
  </si>
  <si>
    <t>Informe de Autorizaciones de Aglomeraciones de Público</t>
  </si>
  <si>
    <t>1. Aplicativo de Gestión Documental
2. Matriz y detalles de información consolidada sobre las solicitudes de aglomeraciones</t>
  </si>
  <si>
    <t>MT6</t>
  </si>
  <si>
    <t>Resolver mediante acto administrativo debidamente motivado el 100% de las solicitudes de autorización, reserva y disponibilidad de uso de la Plaza de Bolívar</t>
  </si>
  <si>
    <t xml:space="preserve">Porcentaje de solicitudes tramitadas en los términos otorgados. </t>
  </si>
  <si>
    <t>Porcentaje de solicitudes tramitadas en los términos establecidos por la norma</t>
  </si>
  <si>
    <t>n/a</t>
  </si>
  <si>
    <t>Total de solicitudes tramitadas en los términos establecidos por la ley/ Total de solicitudes notificadas o recibidas por la Dirección Jurídica</t>
  </si>
  <si>
    <t>Informe de Autorizaciones de Uso- Plaza de Bolívar</t>
  </si>
  <si>
    <t>Subtotal Metas Técnicas (80%)</t>
  </si>
  <si>
    <t>MTS1</t>
  </si>
  <si>
    <t>Obtener un (1) sello "Gobierno Sostenible"  por el cumplimiento de los criterios establecidos por la Oficina Asesora de Planeación en el marco del Sistema de Gestión Ambiental y Energético</t>
  </si>
  <si>
    <t>5.33. Fortalecimiento institucional para un gobierno confiable  </t>
  </si>
  <si>
    <t>Política 3.9. Gestión Ambiental</t>
  </si>
  <si>
    <t>Sello "Gobierno Sostenible"</t>
  </si>
  <si>
    <t>Sello</t>
  </si>
  <si>
    <t>No. de criterios cumplidos /No. cumplidos establecidos</t>
  </si>
  <si>
    <t>Suma</t>
  </si>
  <si>
    <t xml:space="preserve">Un sello </t>
  </si>
  <si>
    <t xml:space="preserve">Herramienta caificación criterios </t>
  </si>
  <si>
    <t>OAP - Oficina Asesora de Planeación</t>
  </si>
  <si>
    <t>MTS2</t>
  </si>
  <si>
    <t xml:space="preserve">Realizar una (1) jornada de revisión de de actualización documental de los procesos para la siguiente vigencia. </t>
  </si>
  <si>
    <t>Política 3.1. Fortalecimiento organizacional y simplificación de procesos</t>
  </si>
  <si>
    <t xml:space="preserve">Jornadas realizadas de revisión de de actualización documental de todos los procesos  para la siguiente vigencia. </t>
  </si>
  <si>
    <t>Jornadas</t>
  </si>
  <si>
    <t xml:space="preserve">Número de jornadas realizadas de revisión de actualización documental de  los  procesos para la siguiente vigencia / Número de jornadas programadas de revisión de actualización documental de  los  procesos para la siguiente vigencia. </t>
  </si>
  <si>
    <t>Evidencia de reunión</t>
  </si>
  <si>
    <t>Reporte de realización de la  jornada revisión de actualización documental de los procesos para la siguiente vigencia por parte de la OAP.</t>
  </si>
  <si>
    <t>MTS3</t>
  </si>
  <si>
    <t>Dar respuesta al 100% de los requerimientos ciudadanos asignados a los procesos de nivel central con corte a 31 de diciembre de 2025 tipificadas como Derechos de Petición registradas en el aplicativo Bogotá Te Escucha y gestor documental ORFEO</t>
  </si>
  <si>
    <t>Ejecutar 12 acciones que garanticen atención a la ciudadanía transparencia anticorrupción y acceso a la información en el marco de las políticas públicas existentes.  </t>
  </si>
  <si>
    <t>8037 - Implementación de acciones orientadas a la gestión pública efectiva y transparente en la Secretaria Distrital de Gobierno de Bogotá D.C.</t>
  </si>
  <si>
    <t>Política 3.8. Servicio al Ciudadano</t>
  </si>
  <si>
    <t>Porcentaje de requerimientos ciudadanos con respuesta definitiva</t>
  </si>
  <si>
    <t>Porcentaje</t>
  </si>
  <si>
    <t>Peticiones pendientes por gestionar al 31 de diciembre de  2025</t>
  </si>
  <si>
    <t>No. de respuestas efectuadas / No. requerimientos instaurados antes del 31 de diciembre 2025 pendientes por gestionar</t>
  </si>
  <si>
    <t>Reporte de peticiones ciudadanas gestionadas (con respuesta definitiva o traslado por competencia)</t>
  </si>
  <si>
    <t xml:space="preserve">Reporte Sistema Distrital de Gestión de Peticiones Ciudadanas - Bogotá te  Escucha </t>
  </si>
  <si>
    <t>SGI - Subsecretaría de Gestión Institucional</t>
  </si>
  <si>
    <t>MTS4</t>
  </si>
  <si>
    <t>Gestionar oportunamente el 100% de los requerimientos  que se tipifiquen como derecho de petición ciudadano en los aplicativos Bogotá Te Escucha y  ORFEO, que  sean asignados a los procesos del Nivel Central durante la vigencia 2026.</t>
  </si>
  <si>
    <t>Eficiencia</t>
  </si>
  <si>
    <t>Porcentaje de requerimientos ciudadanos  gestionados dentro del término de ley.</t>
  </si>
  <si>
    <t>100% en 2026</t>
  </si>
  <si>
    <t>No. de peticiones gestionadas en los términos de ley / No. Requerimientos recibidos en la vigencia 2026 que deben tener respuesta</t>
  </si>
  <si>
    <t>Subtotal Metas Transversales (20%)</t>
  </si>
  <si>
    <t>TOTAL PLAN DE GESTIÓN (100%)</t>
  </si>
  <si>
    <t>INSTRUCCIONES DE DILIGENCIAMIENTO</t>
  </si>
  <si>
    <t>CAMPOS</t>
  </si>
  <si>
    <t>Retomar de la lista desplegable.</t>
  </si>
  <si>
    <t>DEPENDENCIAS ASOCIADAS:</t>
  </si>
  <si>
    <t>Relacione las dependencias que aportan al cumplimiento del instrumento de planeación de acuerdo con el Decreto Distrital 411 de 2016.</t>
  </si>
  <si>
    <t>No. META:</t>
  </si>
  <si>
    <t>No diligenciar. La numeración será definida por la OAP.</t>
  </si>
  <si>
    <t>NOMBRE META:</t>
  </si>
  <si>
    <t>Diligenciar bajo la estructura sintáctica "Verbo fuerte en infinitivo + Magnitud (Número entero) + Unidad de medida + Complemento (condiciones de cumplimiento)"</t>
  </si>
  <si>
    <t>OBJETIVO PDD:</t>
  </si>
  <si>
    <t>Plan de Desarrollo Distrital. Retomar de la lista desplegable.</t>
  </si>
  <si>
    <t>PROGRAMA PDD:</t>
  </si>
  <si>
    <t>META PDD:</t>
  </si>
  <si>
    <t>FUENTE DE FINANCIAMIENTO:</t>
  </si>
  <si>
    <t>Si las actividades se financiarán únicamente con recursos de Funcionamiento, seleccionar esta opción, de lo contrario retomar de la lista desplegable el proyecto de inversión correspondiente.</t>
  </si>
  <si>
    <t>OBJETIVOS ESTRATÉGICOS:</t>
  </si>
  <si>
    <t>Correspondientes a los definidos en el Plan Estratégico Institucional (Resolución SDG 0072 de 2024) y el Plan Estratégico Sectorial (Resolución SDG 0073 de 2024). Retomar de la lista desplegable.</t>
  </si>
  <si>
    <t>MIPG DIMENSIÓN:</t>
  </si>
  <si>
    <t>De acuerdo con la Resolución SDG 1110 de 2024. Retomar de la lista desplegable.</t>
  </si>
  <si>
    <t>MIPG POLÍTICA:</t>
  </si>
  <si>
    <t>TIPO INDICADOR:</t>
  </si>
  <si>
    <t>Seleccione de la lista desplegable el más adecuado de acuerdo con la actividad que se plantea desarrollar la meta:
- Eficacia. Es la habilidad de una persona para concretar un objetivo. Tiene que ver con las actividades necesarias para alcanzar un objetivo.
- Eficiencia. Es la capacidad de emplear los mejores recursos, o de optimizar el uso de los recursos y medios disponibles para alcanzar un objetivo.
- Efectividad. Es la competencia de lograr el mejor resultado con la menor cantidad de recursos y en el menor tiempo posible. Es decir, es el equilibrio entre la eficacia (habilidades de las personas) y la eficiencia (medios y recursos) para alcanzar un objetivo.</t>
  </si>
  <si>
    <t>NOMBRE INDICADOR:</t>
  </si>
  <si>
    <t>Defina un nombre para el indicador de cumplimiento que de cuenta del avance de la meta.</t>
  </si>
  <si>
    <t>UNIDAD DE MEDIDA:</t>
  </si>
  <si>
    <t>Indique la unidad de medición en la cual se cuantificará el cumplimiento de la meta. Ejemplo: Personas, Porcentaje, Actividades, etc.</t>
  </si>
  <si>
    <t xml:space="preserve">LÍNEA BASE: </t>
  </si>
  <si>
    <t>Valor del último corte de información completa disponible para actividades similar o iguales a las que se propone desarrollar la meta. Debe expresarse en la misma unidad de medida que la meta. Su utilidad es brindar referencia frente a las capacidades de ejecutar la magnitud propuesta en el tiempo de vigencia del instrumento de planeación.</t>
  </si>
  <si>
    <t>FORMULA INDICADOR:</t>
  </si>
  <si>
    <t>Debe expresarse como la relación entre la magnitud ejecutada (numerador) y la magnitud programada (denominador).</t>
  </si>
  <si>
    <t>TIPO PROGRAMACIÓN:</t>
  </si>
  <si>
    <t>Seleccione de la lista desplegable el más adecuado de acuerdo con la actividad que se plantea desarrollar la meta (tenga en cuenta que esto determinará la formula de acumulación):
- Suma: Para las metas con tipo de programación “suma”, la magnitud ejecutada de la vigencia será el resultado de sumar la magnitud ejecutada en cada uno de los trimestres cuya fecha de corte de medición se encuentre cerrada. 
- Constante: Para las metas con tipo de programación “constante”, la magnitud ejecutada de la vigencia será equivalente al promedio simple de las magnitudes ejecutadas en cada uno de los trimestres cuya fecha de corte de medición se encuentre cerrada, dividido por el porcentaje tiempo transcurrido de la vigencia. 
- Creciente: Para las metas con tipo de programación “creciente”, la magnitud ejecutada de la vigencia será equivalente a la magnitud máxima ejecutada en cualquiera de los trimestres cuya fecha de corte de medición se encuentre cerrada. 
- Decreciente: Para las metas con tipo de programación “decreciente”, la magnitud ejecutada de la vigencia será equivalente a la magnitud mínima ejecutada en cualquiera de los trimestres cuya fecha de corte de medición se encuentre cerrada.</t>
  </si>
  <si>
    <t xml:space="preserve">PROGRAMACIÓN TRIMESTRAL: </t>
  </si>
  <si>
    <t>Desagregue la magnitud total de la vigencia en periodos trimestrales, de acuerdo con el tipo de programación escogido.</t>
  </si>
  <si>
    <t>DESCRIPCIÓN ENTREGABLE:</t>
  </si>
  <si>
    <t>Defina las características de los archivos de soporte de evidencia que darán cuenta del cumplimiento de las actividades que desarrollan la meta.</t>
  </si>
  <si>
    <t>FUENTE DE INFORMACIÓN:</t>
  </si>
  <si>
    <t>Defina si la fuente de información es propia a partir de los registros de la actividad desarrollada, o se base en una fuente externa, sea esta de la SDG o no.</t>
  </si>
  <si>
    <t>RESPONSABLE EJECUCIÓN:</t>
  </si>
  <si>
    <t>Dependencia responsables de la ejecución de las actividades de cumplimiento de las metas de acuerdo con el Decreto Distrital 411 de 2016.</t>
  </si>
  <si>
    <t>RESPONSABLE REPORTE:</t>
  </si>
  <si>
    <t>Dependencia responsable de generación del reporte consolidado y su remisión a la OAP de acuerdo con el Decreto Distrital 411 de 2016.</t>
  </si>
  <si>
    <t>ANÁLISIS CUALITATIVO:</t>
  </si>
  <si>
    <t>Descripción corta que de cuenta de aspectos significativos que ayuden a explicar el valor obtenido en la ejecución, especialmente cuando no se alcanza un cumplimiento óptimo deben relacionarse las dificultades y retrasos y las soluciones implementadas.</t>
  </si>
  <si>
    <t>DESCRIPCIÓN EVIDENCIA:</t>
  </si>
  <si>
    <t>Descripción de los archivos de evidencia de soporte de cumplimiento de la meta que fueron cargados en las carpetas dispuestas para ese fin. Debe ser coherente con el campo "Entregable".</t>
  </si>
  <si>
    <t>DEPENDENCIAS</t>
  </si>
  <si>
    <t>PROGRAMAS PDD</t>
  </si>
  <si>
    <t>METAS PDD</t>
  </si>
  <si>
    <t>PROYECTOS DE INVERSIÓN</t>
  </si>
  <si>
    <t>OBJETIVO ESTRATÉGICO</t>
  </si>
  <si>
    <t>DIMENSIONES MIPG</t>
  </si>
  <si>
    <t>POLÍTICAS MIPG</t>
  </si>
  <si>
    <t>Despacho SDG</t>
  </si>
  <si>
    <t>1. Bogotá avanza en su seguridad</t>
  </si>
  <si>
    <t>1.01. Diálogo social y cultura ciudadana para la convivencia pacífica y la recuperación de la confianza  </t>
  </si>
  <si>
    <t>Proferir 1.608.200 fallos de fondo en primera instancia de los expedientes de policía por comportamientos contrarios a la convivencia en el marco del Código Nacional de Seguridad y Convivencia Ciudadana  </t>
  </si>
  <si>
    <t>7952 - Fortalecimiento institucional de la gestión local en las localidades de Bogotá D.C.</t>
  </si>
  <si>
    <t xml:space="preserve">PEI - Fortalecer la identidad de ciudad mediante la comunicación estratégica y la innovación publica y social, generando cambios comportamentales y valor público. </t>
  </si>
  <si>
    <t>1. Talento Humano</t>
  </si>
  <si>
    <t>Política 1.1. Gestión Estratégica del Talento Humano</t>
  </si>
  <si>
    <t>Acompañamiento a la Gestión Local</t>
  </si>
  <si>
    <t>2. Bogotá confía en su bienestar</t>
  </si>
  <si>
    <t>2.13. Bogotá, un territorio de paz y reconciliación en donde todos puedan volver a empezar  </t>
  </si>
  <si>
    <t>Fortalecer un (1) programa de atención integral en el marco del diálogo social y la convivencia, articulando acciones con las organizaciones de DDHH para la atención de situaciones de convivencia y conflictividad social en Bogotá.  </t>
  </si>
  <si>
    <t>7983 - Fortalecimiento de la gestión policiva en Bogotá D.C.</t>
  </si>
  <si>
    <t xml:space="preserve">PEI - Fomentar la promoción, garantía, protección, respeto y apropiación de los Derechos Humanos, la Libertad Religiosa y de conciencia, el Dialogo, la convivencia pacífica y la lucha contra el racismo. </t>
  </si>
  <si>
    <t>2. Direccionamiento Estratégico</t>
  </si>
  <si>
    <t>Política 1.2. Integridad</t>
  </si>
  <si>
    <t>Comunicación Estratégica</t>
  </si>
  <si>
    <t>OAC - Oficina Asesora de Comunicaciones</t>
  </si>
  <si>
    <t>2.12. Bogotá cuida a su gente  </t>
  </si>
  <si>
    <t>Fortalecer un (1) programa junto con sus estrategias para el fomento de la cultura ciudadana la convivencia y la prevención de las violencias asociadas al fútbol  </t>
  </si>
  <si>
    <t>7988 - Fortalecimiento de la capacidad institucional y de los actores sociales para la garantía, promoción y protección de los derechos humanos y de libertad religiosa y de conciencia en Bogotá D.C.</t>
  </si>
  <si>
    <t>Política 2.1. Planeación institucional</t>
  </si>
  <si>
    <t>Efectividad</t>
  </si>
  <si>
    <t>Creciente</t>
  </si>
  <si>
    <t>Control Disciplinario Interno</t>
  </si>
  <si>
    <t>OCI - Oficina de Control Interno</t>
  </si>
  <si>
    <t>No Aplica</t>
  </si>
  <si>
    <t>5.39. Camino hacia una democracia deliberativa con un gobierno cercano a la gente y con participación ciudadana  </t>
  </si>
  <si>
    <t>Atender el 100% de las personas que ingresan a las rutas de prevención de vulneraciones de los derechos humanos de mujeres, personas de los sectores sociales LGBTI, víctimas de trata de personas, víctimas de abuso de autoridad, defensores y defensoras de derechos humanos, población en proceso de reintegración o reincorporación y a la atención de derechos fundamentales de religión culto y conciencia; atendiendo las recomendaciones de las alertas tempranas.  </t>
  </si>
  <si>
    <t>7993 - Fortalecimiento del tejido social y la reconstrucción de la confianza con la ciudadanía para promover la cultura de la convivencia basada en el diálogo</t>
  </si>
  <si>
    <t xml:space="preserve">PEI - Fortalecer la articulación de la administración pública central y local para una gestión local y policiva más efectiva y transparente. </t>
  </si>
  <si>
    <t>4. Evaluación de Resultados</t>
  </si>
  <si>
    <t>Política 2.2. Gestión Presupuestal y Eficiencia del Gasto Público</t>
  </si>
  <si>
    <t>Decreciente</t>
  </si>
  <si>
    <t>Convivencia y Diálogo Social</t>
  </si>
  <si>
    <t>OCDI - Oficina de Control Disciplinario Interno</t>
  </si>
  <si>
    <t>Adoptar en las 20 localidades el Sistema Distrital de Derechos Humanos en el marco de las acciones de la política pública Integral de Derechos Humanos, de la política sobre la Lucha contra la Trata de Personas, y la política pública para la Población Migrante Internacional.  </t>
  </si>
  <si>
    <t>7999 - Implementación de estrategias de innovación publica y social para el fomento de la gestión del conocimiento en Bogotá D.C.</t>
  </si>
  <si>
    <t xml:space="preserve">PEI - Promover la transparencia, la integridad y la participación en la gestión pública, para mejorar la gobernabilidad democrática distrital y local. </t>
  </si>
  <si>
    <t>5. Información y Comunicación</t>
  </si>
  <si>
    <t>Política 2.3. Compras y Contratación Pública</t>
  </si>
  <si>
    <t>Evaluación Independiente</t>
  </si>
  <si>
    <t>DRP - Dirección de Relaciones Políticas</t>
  </si>
  <si>
    <t>Formar 16.000 personas en el programa de educación en derechos humanos para la paz, reconciliación y promoción integral de derechos humanos, a través del conocimiento de las artes y los saberes populares, impulsando estrategias de profesionalización de lideres sociales  </t>
  </si>
  <si>
    <t>8004 - Implementación de la estrategia de participación ciudadana en espacios de toma de decisiones públicas en Bogotá D.C.</t>
  </si>
  <si>
    <t xml:space="preserve">PES - Emprender acciones para el fortalecimiento institucional y normativo del Sector Gobierno, que faciliten la gobernabilidad local y la atención integral de las necesidades en materia de espacio público. </t>
  </si>
  <si>
    <t>6. Gestión del Conocimiento y la Innovación</t>
  </si>
  <si>
    <t>Fomento y Protección de los Derechos Étnicos</t>
  </si>
  <si>
    <t>5.36. Innovación Pública para la generación de confianza ciudadana  </t>
  </si>
  <si>
    <t>Ejecutar 14 iniciativas que garanticen el ejercicio de las libertades fundamentales de religión culto y conciencia en el marco de la política pública existente  </t>
  </si>
  <si>
    <t>8010 - Fortalecimiento de la capacidad institucional y de los actores sociales para la garantía, promoción y protección de los derechos de las comunidades étnicas en Bogotá D.C.</t>
  </si>
  <si>
    <t xml:space="preserve">PES - Producir información sobre participación incidente, políticas públicas y relaciones políticas, que fomente la transparencia, la democracia, la generación de una visión compartida de Ciudad y la toma de decisiones basada en evidencia. </t>
  </si>
  <si>
    <t>7. Control Interno</t>
  </si>
  <si>
    <t>Política 3.2. Gobierno Digital</t>
  </si>
  <si>
    <t>Fomento y Protección de los Derechos Humanos</t>
  </si>
  <si>
    <t>DGAEP - Dirección para la Gestión Administrativa Especial de Policía</t>
  </si>
  <si>
    <t>Desarrollar una (1) estrategia para promover la implementación del enfoque diferencial étnico y el desarrollo de procesos de gestión de conocimiento sobre los grupos étnicos en la ciudad, como medidas para combatir el racismo y la discriminación, con un enfoque de mujer, género, familia y generaciones  </t>
  </si>
  <si>
    <t>8020 - Fortalecimiento de las relaciones estratégicas de los actores políticos de los diferentes niveles que influyan en la implementación de los programas de la administración Distrital Bogotá D.C.</t>
  </si>
  <si>
    <t xml:space="preserve">PES  -Promover una cultura de paz en el territorio basada en los derechos humanos, que fomente espacios de diálogo, así como la transversalización del enfoque diferencial étnico-racial. </t>
  </si>
  <si>
    <t>Política 3.3. Seguridad Digital</t>
  </si>
  <si>
    <t>Gerencia de TIC</t>
  </si>
  <si>
    <t>SGL - Subsecretaría de Gestión Local</t>
  </si>
  <si>
    <t>Prestar 40.000 atenciones con enfoque diferencial, de mujer, género, familia y generaciones a las personas que soliciten los servicios brindados en los espacios de atención apropiación cultural y reconocimiento de procesos organizativos de los grupos étnicos en Bogotá.  </t>
  </si>
  <si>
    <t xml:space="preserve">PES - Desarrollar capacidades técnicas y tecnológicas en el Sector Gobierno para fortalecer el conocimiento, las capacidades institucionales y la articulación interinstitucional hacia la mejora en la prestación de los servicios, la atención oportuna de las peticiones ciudadanas y  la prestación de servicios digitales básicos, que progresivamente permitan avanzar en la estrategia de gobierno abierto, la estructura de datos y la generación de confianza ciudadana. </t>
  </si>
  <si>
    <t>Gerencia del Talento Humano</t>
  </si>
  <si>
    <t>DGDL - Dirección para la Gestión del Desarrollo Local</t>
  </si>
  <si>
    <t>Implementar el 100% de los productos a cargo del Secretaría Distrital de Gobierno consignados en los planes de acción de las Políticas Públicas para los pueblos y comunidades Indígenas, así como su capítulo Muisca, para el pueblo Rrom o Gitano, comunidades Negras, Afrocolombianos, y su capítulo Palenquero y para la comunidad raizal para el periodo 2024-2028.  </t>
  </si>
  <si>
    <t>8048 - Fortalecimiento Tecnológico para una Administración Más Eficiente en la Secretaría Distrital de Gobierno Bogotá D.C.</t>
  </si>
  <si>
    <t>Gestión Corporativa Institucional</t>
  </si>
  <si>
    <t>DGP - Dirección para la Gestión Policiva</t>
  </si>
  <si>
    <t>Constituir cuatro (4) módulos de atención relacionamiento y política con sentido entre la administración distrital las corporaciones de elección popular y la ciudadanía que responda de manera estratégica oportuna efectiva y resolutiva las solicitudes cotidianas normativas y logísticas para la ciudad con un enfoque de interseccionalidad.  </t>
  </si>
  <si>
    <t>Política 3.6. Participación Ciudadana en la Gestión Pública</t>
  </si>
  <si>
    <t>Gestión del Conocimiento</t>
  </si>
  <si>
    <t>SGGD - Subsecretaría de Gobernabilidad y Garantía de Derechos</t>
  </si>
  <si>
    <t>Constituir (3) componentes de fortalecimiento institucional para las Alcaldías Locales y su gestión del desarrollo local desde un enfoque de interseccionalidad  </t>
  </si>
  <si>
    <t>Funcionamiento</t>
  </si>
  <si>
    <t>Política 3.7. Racionalización de Trámites</t>
  </si>
  <si>
    <t>Gestión del Patrimonio Documental</t>
  </si>
  <si>
    <t>DDH - Dirección de Derechos Humanos</t>
  </si>
  <si>
    <t>SARLC - Subdirección de Asuntos de Libertad Religiosa y de Conciencia</t>
  </si>
  <si>
    <t>Gestión Pública Territorial Local</t>
  </si>
  <si>
    <t>DAE - Dirección de Asuntos Étnicos</t>
  </si>
  <si>
    <t>Fortalecer un (1) laboratorio de innovación pública que promueva el gobierno abierto y la participación ciudadana desde un enfoque de interseccionalidad.  </t>
  </si>
  <si>
    <t>Política 4.1. Seguimiento y evaluación del desempeño institucional</t>
  </si>
  <si>
    <t>Inspección, Vigilancia y Control</t>
  </si>
  <si>
    <t>SAIR - Subdirección de Asuntos Indígenas y Rrom</t>
  </si>
  <si>
    <t>Fortalecer un (1) Observatorio de Conflictividad Social y Gobernabilidad con enfoque de derechos humanos género y diferencial.  </t>
  </si>
  <si>
    <t>Política 5.1. Gestión Documental</t>
  </si>
  <si>
    <t>Planeación Institucional</t>
  </si>
  <si>
    <t>SANARP - Subdirección de Asuntos para Comunidades Negras, Afrocolombianas, Raizales y Palenqueras</t>
  </si>
  <si>
    <t>Beneficiar 37 proyectos del sector interreligioso con impacto y retribución social en el marco de la construcción de paz, tejido social, aporte social y/o entornos inspiradores en Bogotá  </t>
  </si>
  <si>
    <t>Política 5.2. Transparencia, acceso a la información pública y lucha contra la corrupción</t>
  </si>
  <si>
    <t>Planeación y Gestión Sectorial</t>
  </si>
  <si>
    <t>DCDS - Dirección de Convivencia y Diálogo Social</t>
  </si>
  <si>
    <t>Implementar una (1) estrategia de participación ciudadana en las 20 localidades con enfoque de género, poblacional y diferencial en el marco de presupuestos participativos Gobierno Abierto de Bogotá.  </t>
  </si>
  <si>
    <t>Política 5.3. Gestión de la Información Estadística</t>
  </si>
  <si>
    <t>Relaciones Estratégicas</t>
  </si>
  <si>
    <t>SGI - Subdirección de Gestión Institucional</t>
  </si>
  <si>
    <t>Implementar un (1) plan de fortalecimiento a Consejos y Plataformas de Juventud  </t>
  </si>
  <si>
    <t>Política 6.1. Gestión del Conocimiento y la Innovación</t>
  </si>
  <si>
    <t>Servicio a la Ciudadanía</t>
  </si>
  <si>
    <t>DGTH - Dirección de Gestión del Talento Humano</t>
  </si>
  <si>
    <t>Política 7.1. Control Interno</t>
  </si>
  <si>
    <t>DA - Dirección Administrativa</t>
  </si>
  <si>
    <t>DF - Dirección Financiera</t>
  </si>
  <si>
    <t>DTI - Dirección de Tecnologías e Información</t>
  </si>
  <si>
    <t>DC - Dirección de Contratación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</si>
</sst>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3" formatCode="_-* #,##0.00_-;\-* #,##0.00_-;_-* &quot;-&quot;??_-;_-@_-"/>
    <numFmt numFmtId="164" formatCode="0.0"/>
    <numFmt numFmtId="165" formatCode="0.0%"/>
  </numFmts>
  <fonts count="25">
    <font>
      <sz val="11"/>
      <color theme="1"/>
      <name val="Calibri"/>
      <family val="2"/>
      <scheme val="minor"/>
    </font>
    <font>
      <sz val="11"/>
      <color theme="1"/>
      <name val="Calibri Light"/>
      <family val="2"/>
      <scheme val="major"/>
    </font>
    <font>
      <b/>
      <sz val="11"/>
      <color theme="1"/>
      <name val="Calibri Light"/>
      <family val="2"/>
      <scheme val="major"/>
    </font>
    <font>
      <sz val="11"/>
      <color theme="1"/>
      <name val="Calibri"/>
      <family val="2"/>
      <scheme val="minor"/>
    </font>
    <font>
      <sz val="12"/>
      <color theme="1"/>
      <name val="Calibri Light"/>
      <family val="2"/>
      <scheme val="major"/>
    </font>
    <font>
      <b/>
      <sz val="12"/>
      <color theme="1"/>
      <name val="Calibri Light"/>
      <family val="2"/>
      <scheme val="major"/>
    </font>
    <font>
      <sz val="14"/>
      <color theme="1"/>
      <name val="Calibri Light"/>
      <family val="2"/>
      <scheme val="major"/>
    </font>
    <font>
      <b/>
      <sz val="14"/>
      <color theme="1"/>
      <name val="Calibri Light"/>
      <family val="2"/>
      <scheme val="major"/>
    </font>
    <font>
      <b/>
      <sz val="14"/>
      <name val="Calibri Light"/>
      <family val="2"/>
      <scheme val="major"/>
    </font>
    <font>
      <sz val="11"/>
      <color theme="1"/>
      <name val="Aptos"/>
      <family val="2"/>
      <charset val="1"/>
    </font>
    <font>
      <sz val="8"/>
      <name val="Calibri"/>
      <family val="2"/>
      <scheme val="minor"/>
    </font>
    <font>
      <sz val="11"/>
      <color theme="1"/>
      <name val="Calibri Light"/>
      <family val="2"/>
    </font>
    <font>
      <b/>
      <sz val="11"/>
      <color theme="1"/>
      <name val="Calibri"/>
      <family val="2"/>
      <scheme val="minor"/>
    </font>
    <font>
      <b/>
      <sz val="10"/>
      <color theme="1"/>
      <name val="Calibri Light"/>
      <family val="2"/>
      <scheme val="major"/>
    </font>
    <font>
      <sz val="10"/>
      <color theme="1"/>
      <name val="Calibri Light"/>
      <family val="2"/>
      <scheme val="major"/>
    </font>
    <font>
      <b/>
      <sz val="11"/>
      <color theme="0"/>
      <name val="Calibri Light"/>
      <family val="2"/>
      <scheme val="major"/>
    </font>
    <font>
      <b/>
      <sz val="10"/>
      <color theme="0"/>
      <name val="Calibri Light"/>
      <family val="2"/>
      <scheme val="major"/>
    </font>
    <font>
      <sz val="11"/>
      <color rgb="FF002060"/>
      <name val="Calibri Light"/>
      <family val="2"/>
      <scheme val="major"/>
    </font>
    <font>
      <b/>
      <sz val="11"/>
      <color rgb="FF002060"/>
      <name val="Calibri Light"/>
      <family val="2"/>
      <scheme val="major"/>
    </font>
    <font>
      <b/>
      <sz val="12"/>
      <color rgb="FF002060"/>
      <name val="Calibri Light"/>
      <family val="2"/>
      <scheme val="major"/>
    </font>
    <font>
      <u/>
      <sz val="11"/>
      <color theme="10"/>
      <name val="Calibri"/>
      <family val="2"/>
      <scheme val="minor"/>
    </font>
    <font>
      <sz val="10"/>
      <name val="Arial"/>
      <family val="2"/>
    </font>
    <font>
      <b/>
      <sz val="16"/>
      <color theme="1"/>
      <name val="Calibri"/>
      <family val="2"/>
      <scheme val="minor"/>
    </font>
    <font>
      <sz val="11"/>
      <name val="Calibri Light"/>
      <family val="2"/>
      <scheme val="major"/>
    </font>
    <font>
      <sz val="11"/>
      <color rgb="FF000000"/>
      <name val="Calibri Light"/>
      <family val="2"/>
      <scheme val="major"/>
    </font>
  </fonts>
  <fills count="15">
    <fill>
      <patternFill patternType="none"/>
    </fill>
    <fill>
      <patternFill patternType="gray125"/>
    </fill>
    <fill>
      <patternFill patternType="solid">
        <fgColor theme="7"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2"/>
        <bgColor indexed="64"/>
      </patternFill>
    </fill>
    <fill>
      <patternFill patternType="solid">
        <fgColor rgb="FFFFFFFF"/>
        <bgColor rgb="FF000000"/>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7">
    <xf numFmtId="0" fontId="0" fillId="0" borderId="0"/>
    <xf numFmtId="9" fontId="3" fillId="0" borderId="0" applyFont="0" applyFill="0" applyBorder="0" applyAlignment="0" applyProtection="0"/>
    <xf numFmtId="41" fontId="3" fillId="0" borderId="0" applyFont="0" applyFill="0" applyBorder="0" applyAlignment="0" applyProtection="0"/>
    <xf numFmtId="0" fontId="20" fillId="0" borderId="0" applyNumberFormat="0" applyFill="0" applyBorder="0" applyAlignment="0" applyProtection="0"/>
    <xf numFmtId="0" fontId="21" fillId="0" borderId="0"/>
    <xf numFmtId="43" fontId="3" fillId="0" borderId="0" applyFont="0" applyFill="0" applyBorder="0" applyAlignment="0" applyProtection="0"/>
    <xf numFmtId="43" fontId="3" fillId="0" borderId="0" applyFont="0" applyFill="0" applyBorder="0" applyAlignment="0" applyProtection="0"/>
  </cellStyleXfs>
  <cellXfs count="129">
    <xf numFmtId="0" fontId="0" fillId="0" borderId="0" xfId="0"/>
    <xf numFmtId="0" fontId="1" fillId="0" borderId="0" xfId="0" applyFont="1" applyAlignment="1">
      <alignment wrapText="1"/>
    </xf>
    <xf numFmtId="0" fontId="4" fillId="0" borderId="0" xfId="0" applyFont="1" applyAlignment="1">
      <alignment wrapText="1"/>
    </xf>
    <xf numFmtId="0" fontId="6" fillId="0" borderId="0" xfId="0" applyFont="1" applyAlignment="1">
      <alignment wrapText="1"/>
    </xf>
    <xf numFmtId="0" fontId="1" fillId="0" borderId="1" xfId="0" applyFont="1" applyBorder="1" applyAlignment="1">
      <alignment horizontal="justify" vertical="center" wrapText="1"/>
    </xf>
    <xf numFmtId="49" fontId="1" fillId="0" borderId="1" xfId="0" applyNumberFormat="1" applyFont="1" applyBorder="1" applyAlignment="1">
      <alignment horizontal="center" vertical="center" wrapText="1"/>
    </xf>
    <xf numFmtId="0" fontId="1" fillId="0" borderId="0" xfId="0" applyFont="1" applyAlignment="1">
      <alignment horizontal="justify" vertical="center" wrapText="1"/>
    </xf>
    <xf numFmtId="0" fontId="1" fillId="4" borderId="0" xfId="0" applyFont="1" applyFill="1" applyAlignment="1">
      <alignment wrapText="1"/>
    </xf>
    <xf numFmtId="0" fontId="2" fillId="4" borderId="0" xfId="0" applyFont="1" applyFill="1" applyAlignment="1">
      <alignment vertical="center" wrapText="1"/>
    </xf>
    <xf numFmtId="0" fontId="1" fillId="4" borderId="0" xfId="0" applyFont="1" applyFill="1" applyAlignment="1">
      <alignment vertical="center" wrapText="1"/>
    </xf>
    <xf numFmtId="0" fontId="1" fillId="4" borderId="1" xfId="0" applyFont="1" applyFill="1" applyBorder="1" applyAlignment="1">
      <alignment horizontal="center" vertical="center" wrapText="1"/>
    </xf>
    <xf numFmtId="0" fontId="9" fillId="0" borderId="0" xfId="0" applyFont="1" applyAlignment="1">
      <alignment wrapText="1"/>
    </xf>
    <xf numFmtId="0" fontId="1" fillId="4" borderId="1" xfId="0" applyFont="1" applyFill="1" applyBorder="1" applyAlignment="1">
      <alignment horizontal="justify" vertical="center" wrapText="1"/>
    </xf>
    <xf numFmtId="0" fontId="1" fillId="0" borderId="7" xfId="0" applyFont="1" applyBorder="1" applyAlignment="1">
      <alignment vertical="center" wrapText="1"/>
    </xf>
    <xf numFmtId="0" fontId="11" fillId="0" borderId="1" xfId="0" applyFont="1" applyBorder="1" applyAlignment="1">
      <alignment horizontal="justify" vertical="center" wrapText="1"/>
    </xf>
    <xf numFmtId="0" fontId="1" fillId="4" borderId="1" xfId="0" applyFont="1" applyFill="1" applyBorder="1" applyAlignment="1">
      <alignment horizontal="left" vertical="center" wrapText="1"/>
    </xf>
    <xf numFmtId="0" fontId="2" fillId="4" borderId="0" xfId="0" applyFont="1" applyFill="1" applyAlignment="1">
      <alignment horizontal="center" vertical="center" wrapText="1"/>
    </xf>
    <xf numFmtId="0" fontId="2" fillId="4"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9" fillId="0" borderId="0" xfId="0" applyFont="1"/>
    <xf numFmtId="0" fontId="2" fillId="7" borderId="1" xfId="0" applyFont="1" applyFill="1" applyBorder="1" applyAlignment="1">
      <alignment horizontal="center" vertical="center" wrapText="1"/>
    </xf>
    <xf numFmtId="0" fontId="2" fillId="7" borderId="7" xfId="0" applyFont="1" applyFill="1" applyBorder="1" applyAlignment="1">
      <alignment horizontal="center" vertical="center" wrapText="1"/>
    </xf>
    <xf numFmtId="0" fontId="5" fillId="7" borderId="1" xfId="0" applyFont="1" applyFill="1" applyBorder="1"/>
    <xf numFmtId="0" fontId="5" fillId="7" borderId="1" xfId="0" applyFont="1" applyFill="1" applyBorder="1" applyAlignment="1">
      <alignment wrapText="1"/>
    </xf>
    <xf numFmtId="0" fontId="7" fillId="8" borderId="1" xfId="0" applyFont="1" applyFill="1" applyBorder="1" applyAlignment="1">
      <alignment wrapText="1"/>
    </xf>
    <xf numFmtId="0" fontId="13" fillId="5"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4" fillId="0" borderId="0" xfId="0" applyFont="1" applyAlignment="1">
      <alignment wrapText="1"/>
    </xf>
    <xf numFmtId="0" fontId="16" fillId="9"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13" fillId="12" borderId="1" xfId="0" applyFont="1" applyFill="1" applyBorder="1" applyAlignment="1">
      <alignment horizontal="center" vertical="center" wrapText="1"/>
    </xf>
    <xf numFmtId="0" fontId="13" fillId="7" borderId="1" xfId="0" applyFont="1" applyFill="1" applyBorder="1" applyAlignment="1">
      <alignment horizontal="center" vertical="center" wrapText="1"/>
    </xf>
    <xf numFmtId="0" fontId="12" fillId="0" borderId="0" xfId="0" applyFont="1" applyAlignment="1">
      <alignment horizontal="center"/>
    </xf>
    <xf numFmtId="0" fontId="17" fillId="0" borderId="1" xfId="0" applyFont="1" applyBorder="1" applyAlignment="1">
      <alignment horizontal="center" vertical="center" wrapText="1"/>
    </xf>
    <xf numFmtId="0" fontId="17" fillId="0" borderId="1" xfId="0" applyFont="1" applyBorder="1" applyAlignment="1">
      <alignment horizontal="justify" vertical="center" wrapText="1"/>
    </xf>
    <xf numFmtId="0" fontId="17" fillId="4" borderId="1" xfId="0" applyFont="1" applyFill="1" applyBorder="1" applyAlignment="1" applyProtection="1">
      <alignment horizontal="justify" vertical="center" wrapText="1"/>
      <protection locked="0"/>
    </xf>
    <xf numFmtId="0" fontId="17" fillId="4" borderId="1" xfId="0" applyFont="1" applyFill="1" applyBorder="1" applyAlignment="1">
      <alignment horizontal="justify" vertical="center" wrapText="1"/>
    </xf>
    <xf numFmtId="0" fontId="19" fillId="7" borderId="1" xfId="0" applyFont="1" applyFill="1" applyBorder="1" applyAlignment="1">
      <alignment wrapText="1"/>
    </xf>
    <xf numFmtId="10" fontId="1" fillId="0" borderId="1" xfId="1" applyNumberFormat="1" applyFont="1" applyBorder="1" applyAlignment="1">
      <alignment horizontal="right" vertical="center" wrapText="1"/>
    </xf>
    <xf numFmtId="1" fontId="17" fillId="0" borderId="1" xfId="0" applyNumberFormat="1" applyFont="1" applyBorder="1" applyAlignment="1">
      <alignment horizontal="right" vertical="center" wrapText="1"/>
    </xf>
    <xf numFmtId="164" fontId="5" fillId="7" borderId="1" xfId="1" applyNumberFormat="1" applyFont="1" applyFill="1" applyBorder="1" applyAlignment="1">
      <alignment horizontal="right" wrapText="1"/>
    </xf>
    <xf numFmtId="164" fontId="19" fillId="7" borderId="1" xfId="0" applyNumberFormat="1" applyFont="1" applyFill="1" applyBorder="1" applyAlignment="1">
      <alignment horizontal="right" wrapText="1"/>
    </xf>
    <xf numFmtId="164" fontId="7" fillId="8" borderId="1" xfId="1" applyNumberFormat="1" applyFont="1" applyFill="1" applyBorder="1" applyAlignment="1">
      <alignment horizontal="right" wrapText="1"/>
    </xf>
    <xf numFmtId="1" fontId="5" fillId="7" borderId="1" xfId="1" applyNumberFormat="1" applyFont="1" applyFill="1" applyBorder="1" applyAlignment="1">
      <alignment horizontal="right" wrapText="1"/>
    </xf>
    <xf numFmtId="1" fontId="17" fillId="0" borderId="1" xfId="1" applyNumberFormat="1" applyFont="1" applyBorder="1" applyAlignment="1">
      <alignment horizontal="right" vertical="center" wrapText="1"/>
    </xf>
    <xf numFmtId="1" fontId="19" fillId="7" borderId="1" xfId="0" applyNumberFormat="1" applyFont="1" applyFill="1" applyBorder="1" applyAlignment="1">
      <alignment horizontal="right" wrapText="1"/>
    </xf>
    <xf numFmtId="1" fontId="7" fillId="8" borderId="1" xfId="1" applyNumberFormat="1" applyFont="1" applyFill="1" applyBorder="1" applyAlignment="1">
      <alignment horizontal="right" wrapText="1"/>
    </xf>
    <xf numFmtId="10" fontId="5" fillId="7" borderId="1" xfId="1" applyNumberFormat="1" applyFont="1" applyFill="1" applyBorder="1" applyAlignment="1">
      <alignment horizontal="right" wrapText="1"/>
    </xf>
    <xf numFmtId="10" fontId="17" fillId="0" borderId="1" xfId="1" applyNumberFormat="1" applyFont="1" applyBorder="1" applyAlignment="1">
      <alignment horizontal="right" vertical="center" wrapText="1"/>
    </xf>
    <xf numFmtId="10" fontId="19" fillId="7" borderId="1" xfId="1" applyNumberFormat="1" applyFont="1" applyFill="1" applyBorder="1" applyAlignment="1">
      <alignment horizontal="right" wrapText="1"/>
    </xf>
    <xf numFmtId="10" fontId="7" fillId="8" borderId="1" xfId="1" applyNumberFormat="1" applyFont="1" applyFill="1" applyBorder="1" applyAlignment="1">
      <alignment horizontal="right" wrapText="1"/>
    </xf>
    <xf numFmtId="10" fontId="2" fillId="0" borderId="1" xfId="1" applyNumberFormat="1" applyFont="1" applyBorder="1" applyAlignment="1">
      <alignment horizontal="right" vertical="center" wrapText="1"/>
    </xf>
    <xf numFmtId="10" fontId="18" fillId="0" borderId="1" xfId="1" applyNumberFormat="1" applyFont="1" applyBorder="1" applyAlignment="1">
      <alignment horizontal="right" vertical="center" wrapText="1"/>
    </xf>
    <xf numFmtId="0" fontId="11" fillId="0" borderId="7" xfId="0" applyFont="1" applyBorder="1" applyAlignment="1">
      <alignment horizontal="justify" vertical="center" wrapText="1"/>
    </xf>
    <xf numFmtId="0" fontId="0" fillId="0" borderId="0" xfId="0" applyAlignment="1">
      <alignment vertical="center"/>
    </xf>
    <xf numFmtId="0" fontId="22" fillId="13" borderId="1" xfId="0" applyFont="1" applyFill="1" applyBorder="1" applyAlignment="1">
      <alignment horizontal="center" vertical="center"/>
    </xf>
    <xf numFmtId="0" fontId="12" fillId="0" borderId="1" xfId="0" applyFont="1" applyBorder="1" applyAlignment="1">
      <alignment vertical="center"/>
    </xf>
    <xf numFmtId="0" fontId="0" fillId="0" borderId="1" xfId="0" applyBorder="1" applyAlignment="1">
      <alignment vertical="center" wrapText="1"/>
    </xf>
    <xf numFmtId="9" fontId="1" fillId="0" borderId="1" xfId="1" applyFont="1" applyBorder="1" applyAlignment="1">
      <alignment horizontal="right" vertical="center" wrapText="1"/>
    </xf>
    <xf numFmtId="1" fontId="1" fillId="0" borderId="1" xfId="6" applyNumberFormat="1" applyFont="1" applyBorder="1" applyAlignment="1">
      <alignment horizontal="right" vertical="center" wrapText="1"/>
    </xf>
    <xf numFmtId="9" fontId="2" fillId="0" borderId="1" xfId="1" applyFont="1" applyBorder="1" applyAlignment="1">
      <alignment horizontal="right" vertical="center" wrapText="1"/>
    </xf>
    <xf numFmtId="2" fontId="17" fillId="0" borderId="1" xfId="1" applyNumberFormat="1" applyFont="1" applyBorder="1" applyAlignment="1">
      <alignment horizontal="right" vertical="center" wrapText="1"/>
    </xf>
    <xf numFmtId="2" fontId="17" fillId="0" borderId="1" xfId="0" applyNumberFormat="1" applyFont="1" applyBorder="1" applyAlignment="1">
      <alignment horizontal="right" vertical="center" wrapText="1"/>
    </xf>
    <xf numFmtId="9" fontId="17" fillId="0" borderId="1" xfId="1" applyFont="1" applyBorder="1" applyAlignment="1">
      <alignment horizontal="right" vertical="center" wrapText="1"/>
    </xf>
    <xf numFmtId="0" fontId="17" fillId="0" borderId="1" xfId="0" applyFont="1" applyBorder="1" applyAlignment="1">
      <alignment horizontal="left" vertical="center" wrapText="1"/>
    </xf>
    <xf numFmtId="0" fontId="23" fillId="0" borderId="1" xfId="0" applyFont="1" applyBorder="1" applyAlignment="1">
      <alignment horizontal="justify" vertical="center" wrapText="1"/>
    </xf>
    <xf numFmtId="0" fontId="17" fillId="0" borderId="7" xfId="0" applyFont="1" applyBorder="1" applyAlignment="1">
      <alignment vertical="center" wrapText="1"/>
    </xf>
    <xf numFmtId="9" fontId="18" fillId="0" borderId="1" xfId="1" applyFont="1" applyBorder="1" applyAlignment="1">
      <alignment horizontal="right" vertical="center" wrapText="1"/>
    </xf>
    <xf numFmtId="9" fontId="18" fillId="0" borderId="1" xfId="0" applyNumberFormat="1" applyFont="1" applyBorder="1" applyAlignment="1">
      <alignment horizontal="right" vertical="center" wrapText="1"/>
    </xf>
    <xf numFmtId="10" fontId="5" fillId="7" borderId="1" xfId="1" applyNumberFormat="1" applyFont="1" applyFill="1" applyBorder="1" applyAlignment="1">
      <alignment horizontal="center" wrapText="1"/>
    </xf>
    <xf numFmtId="9" fontId="11" fillId="0" borderId="1" xfId="0" applyNumberFormat="1" applyFont="1" applyBorder="1" applyAlignment="1">
      <alignment horizontal="right" vertical="center" wrapText="1"/>
    </xf>
    <xf numFmtId="0" fontId="24" fillId="0" borderId="1" xfId="0" applyFont="1" applyBorder="1" applyAlignment="1">
      <alignment horizontal="justify" vertical="center" wrapText="1"/>
    </xf>
    <xf numFmtId="0" fontId="11" fillId="14" borderId="1" xfId="0" applyFont="1" applyFill="1" applyBorder="1" applyAlignment="1">
      <alignment horizontal="center" vertical="center" wrapText="1"/>
    </xf>
    <xf numFmtId="0" fontId="1" fillId="0" borderId="1" xfId="0" applyFont="1" applyBorder="1" applyAlignment="1">
      <alignment horizontal="left" vertical="center" wrapText="1"/>
    </xf>
    <xf numFmtId="165" fontId="2" fillId="0" borderId="1" xfId="1" applyNumberFormat="1" applyFont="1" applyBorder="1" applyAlignment="1">
      <alignment horizontal="right" vertical="center" wrapText="1"/>
    </xf>
    <xf numFmtId="14" fontId="1" fillId="4" borderId="1" xfId="0" applyNumberFormat="1" applyFont="1" applyFill="1" applyBorder="1" applyAlignment="1">
      <alignment horizontal="center" vertical="center" wrapText="1"/>
    </xf>
    <xf numFmtId="0" fontId="7" fillId="8" borderId="2" xfId="0" applyFont="1" applyFill="1" applyBorder="1" applyAlignment="1">
      <alignment horizontal="center" wrapText="1"/>
    </xf>
    <xf numFmtId="0" fontId="7" fillId="8" borderId="4" xfId="0" applyFont="1" applyFill="1" applyBorder="1" applyAlignment="1">
      <alignment horizontal="center" wrapText="1"/>
    </xf>
    <xf numFmtId="0" fontId="7" fillId="8" borderId="3" xfId="0" applyFont="1" applyFill="1" applyBorder="1" applyAlignment="1">
      <alignment horizontal="center" wrapText="1"/>
    </xf>
    <xf numFmtId="9" fontId="5" fillId="7" borderId="2" xfId="1" applyFont="1" applyFill="1" applyBorder="1" applyAlignment="1">
      <alignment horizontal="center" wrapText="1"/>
    </xf>
    <xf numFmtId="9" fontId="5" fillId="7" borderId="4" xfId="1" applyFont="1" applyFill="1" applyBorder="1" applyAlignment="1">
      <alignment horizontal="center" wrapText="1"/>
    </xf>
    <xf numFmtId="9" fontId="5" fillId="7" borderId="3" xfId="1" applyFont="1" applyFill="1" applyBorder="1" applyAlignment="1">
      <alignment horizontal="center" wrapText="1"/>
    </xf>
    <xf numFmtId="0" fontId="5" fillId="7" borderId="2" xfId="0" applyFont="1" applyFill="1" applyBorder="1" applyAlignment="1">
      <alignment horizontal="center" wrapText="1"/>
    </xf>
    <xf numFmtId="0" fontId="5" fillId="7" borderId="4" xfId="0" applyFont="1" applyFill="1" applyBorder="1" applyAlignment="1">
      <alignment horizontal="center" wrapText="1"/>
    </xf>
    <xf numFmtId="0" fontId="5" fillId="7" borderId="3" xfId="0" applyFont="1" applyFill="1" applyBorder="1" applyAlignment="1">
      <alignment horizontal="center" wrapText="1"/>
    </xf>
    <xf numFmtId="9" fontId="19" fillId="7" borderId="2" xfId="1" applyFont="1" applyFill="1" applyBorder="1" applyAlignment="1">
      <alignment horizontal="center" wrapText="1"/>
    </xf>
    <xf numFmtId="9" fontId="19" fillId="7" borderId="4" xfId="1" applyFont="1" applyFill="1" applyBorder="1" applyAlignment="1">
      <alignment horizontal="center" wrapText="1"/>
    </xf>
    <xf numFmtId="9" fontId="19" fillId="7" borderId="3" xfId="1" applyFont="1" applyFill="1" applyBorder="1" applyAlignment="1">
      <alignment horizontal="center" wrapText="1"/>
    </xf>
    <xf numFmtId="0" fontId="19" fillId="7" borderId="2" xfId="0" applyFont="1" applyFill="1" applyBorder="1" applyAlignment="1">
      <alignment horizontal="center" wrapText="1"/>
    </xf>
    <xf numFmtId="0" fontId="19" fillId="7" borderId="4" xfId="0" applyFont="1" applyFill="1" applyBorder="1" applyAlignment="1">
      <alignment horizontal="center" wrapText="1"/>
    </xf>
    <xf numFmtId="0" fontId="19" fillId="7" borderId="3" xfId="0" applyFont="1" applyFill="1" applyBorder="1" applyAlignment="1">
      <alignment horizontal="center" wrapText="1"/>
    </xf>
    <xf numFmtId="0" fontId="8" fillId="4" borderId="2"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15" fillId="9" borderId="2" xfId="0" applyFont="1" applyFill="1" applyBorder="1" applyAlignment="1">
      <alignment horizontal="center" vertical="center" wrapText="1"/>
    </xf>
    <xf numFmtId="0" fontId="15" fillId="9" borderId="4" xfId="0" applyFont="1" applyFill="1" applyBorder="1" applyAlignment="1">
      <alignment horizontal="center" vertical="center" wrapText="1"/>
    </xf>
    <xf numFmtId="0" fontId="2" fillId="10" borderId="2"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1" borderId="2" xfId="0" applyFont="1" applyFill="1" applyBorder="1" applyAlignment="1">
      <alignment horizontal="center" vertical="center" wrapText="1"/>
    </xf>
    <xf numFmtId="0" fontId="2" fillId="11" borderId="4" xfId="0" applyFont="1" applyFill="1" applyBorder="1" applyAlignment="1">
      <alignment horizontal="center" vertical="center" wrapText="1"/>
    </xf>
    <xf numFmtId="0" fontId="2" fillId="11" borderId="3" xfId="0" applyFont="1" applyFill="1" applyBorder="1" applyAlignment="1">
      <alignment horizontal="center" vertical="center" wrapText="1"/>
    </xf>
    <xf numFmtId="0" fontId="2" fillId="6" borderId="2" xfId="0" applyFont="1" applyFill="1" applyBorder="1" applyAlignment="1">
      <alignment horizontal="center" vertical="center" wrapText="1"/>
    </xf>
    <xf numFmtId="0" fontId="2" fillId="6" borderId="4"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2" fillId="12" borderId="2" xfId="0" applyFont="1" applyFill="1" applyBorder="1" applyAlignment="1">
      <alignment horizontal="center" vertical="center" wrapText="1"/>
    </xf>
    <xf numFmtId="0" fontId="2" fillId="12" borderId="4" xfId="0" applyFont="1" applyFill="1" applyBorder="1" applyAlignment="1">
      <alignment horizontal="center" vertical="center" wrapText="1"/>
    </xf>
    <xf numFmtId="0" fontId="2" fillId="12" borderId="3" xfId="0" applyFont="1" applyFill="1" applyBorder="1" applyAlignment="1">
      <alignment horizontal="center" vertical="center" wrapText="1"/>
    </xf>
    <xf numFmtId="0" fontId="1" fillId="4" borderId="2" xfId="0" applyFont="1" applyFill="1" applyBorder="1" applyAlignment="1">
      <alignment horizontal="left" vertical="center" wrapText="1"/>
    </xf>
    <xf numFmtId="0" fontId="1" fillId="4" borderId="3" xfId="0" applyFont="1" applyFill="1" applyBorder="1" applyAlignment="1">
      <alignment horizontal="left" vertical="center" wrapText="1"/>
    </xf>
    <xf numFmtId="0" fontId="2" fillId="7" borderId="2"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7" borderId="7"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0" borderId="1" xfId="0" applyFont="1" applyBorder="1" applyAlignment="1">
      <alignment horizontal="center" vertical="center" wrapText="1"/>
    </xf>
    <xf numFmtId="0" fontId="22" fillId="13" borderId="1" xfId="0" applyFont="1" applyFill="1" applyBorder="1" applyAlignment="1">
      <alignment horizontal="center" vertical="center"/>
    </xf>
  </cellXfs>
  <cellStyles count="7">
    <cellStyle name="Hyperlink" xfId="3" xr:uid="{14138197-E382-4CE1-A30F-A7D16093FF4A}"/>
    <cellStyle name="Millares" xfId="6" builtinId="3"/>
    <cellStyle name="Millares [0] 2" xfId="2" xr:uid="{7AD3B61C-92D8-47DB-808B-DC8D39504633}"/>
    <cellStyle name="Millares 2" xfId="5" xr:uid="{52D3A40D-261E-41C7-B17F-B8185987DFA1}"/>
    <cellStyle name="Normal" xfId="0" builtinId="0"/>
    <cellStyle name="Normal 2" xfId="4" xr:uid="{0F48EBA1-2C0A-4CA5-B0E0-28071D4C5430}"/>
    <cellStyle name="Porcentaje" xfId="1" builtinId="5"/>
  </cellStyles>
  <dxfs count="0"/>
  <tableStyles count="0" defaultTableStyle="TableStyleMedium2" defaultPivotStyle="PivotStyleLight16"/>
  <colors>
    <mruColors>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28574</xdr:colOff>
      <xdr:row>0</xdr:row>
      <xdr:rowOff>38099</xdr:rowOff>
    </xdr:from>
    <xdr:to>
      <xdr:col>1</xdr:col>
      <xdr:colOff>1419225</xdr:colOff>
      <xdr:row>0</xdr:row>
      <xdr:rowOff>695324</xdr:rowOff>
    </xdr:to>
    <xdr:pic>
      <xdr:nvPicPr>
        <xdr:cNvPr id="2" name="Imagen 1">
          <a:extLst>
            <a:ext uri="{FF2B5EF4-FFF2-40B4-BE49-F238E27FC236}">
              <a16:creationId xmlns:a16="http://schemas.microsoft.com/office/drawing/2014/main" id="{0D703797-4AAF-448D-A59A-0DA885684A1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4" y="38099"/>
          <a:ext cx="1857376" cy="6572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U23"/>
  <sheetViews>
    <sheetView tabSelected="1" topLeftCell="F10" zoomScaleNormal="100" workbookViewId="0">
      <selection activeCell="I11" sqref="I11"/>
    </sheetView>
  </sheetViews>
  <sheetFormatPr defaultColWidth="10.85546875" defaultRowHeight="15"/>
  <cols>
    <col min="1" max="1" width="7" style="1" customWidth="1"/>
    <col min="2" max="2" width="42.85546875" style="1" customWidth="1"/>
    <col min="3" max="3" width="28.5703125" style="1" customWidth="1"/>
    <col min="4" max="5" width="42.85546875" style="1" customWidth="1"/>
    <col min="6" max="6" width="42.7109375" style="1" customWidth="1"/>
    <col min="7" max="7" width="42.85546875" style="1" customWidth="1"/>
    <col min="8" max="8" width="28.5703125" style="1" customWidth="1"/>
    <col min="9" max="9" width="42.85546875" style="1" customWidth="1"/>
    <col min="10" max="15" width="21.42578125" style="1" customWidth="1"/>
    <col min="16" max="19" width="10" style="1" customWidth="1"/>
    <col min="20" max="20" width="14.28515625" style="1" customWidth="1"/>
    <col min="21" max="24" width="21.42578125" style="1" customWidth="1"/>
    <col min="25" max="27" width="14.28515625" style="1" customWidth="1"/>
    <col min="28" max="28" width="42.85546875" style="1" customWidth="1"/>
    <col min="29" max="29" width="28.5703125" style="1" customWidth="1"/>
    <col min="30" max="32" width="14.28515625" style="1" customWidth="1"/>
    <col min="33" max="33" width="42.85546875" style="1" customWidth="1"/>
    <col min="34" max="34" width="28.5703125" style="1" customWidth="1"/>
    <col min="35" max="37" width="14.28515625" style="1" customWidth="1"/>
    <col min="38" max="38" width="42.85546875" style="1" customWidth="1"/>
    <col min="39" max="39" width="28.5703125" style="1" customWidth="1"/>
    <col min="40" max="42" width="14.28515625" style="1" customWidth="1"/>
    <col min="43" max="43" width="42.85546875" style="1" customWidth="1"/>
    <col min="44" max="44" width="28.5703125" style="1" customWidth="1"/>
    <col min="45" max="47" width="14.28515625" style="1" customWidth="1"/>
    <col min="48" max="49" width="16.5703125" style="1" customWidth="1"/>
    <col min="50" max="50" width="39.42578125" style="1" customWidth="1"/>
    <col min="51" max="16384" width="10.85546875" style="1"/>
  </cols>
  <sheetData>
    <row r="1" spans="1:47" s="7" customFormat="1" ht="61.5" customHeight="1">
      <c r="A1" s="94" t="s">
        <v>0</v>
      </c>
      <c r="B1" s="95"/>
      <c r="C1" s="95"/>
      <c r="D1" s="95"/>
      <c r="E1" s="95"/>
      <c r="F1" s="95"/>
      <c r="G1" s="95"/>
      <c r="H1" s="96"/>
      <c r="I1" s="15" t="s">
        <v>1</v>
      </c>
    </row>
    <row r="2" spans="1:47" s="9" customFormat="1">
      <c r="A2" s="17"/>
      <c r="B2" s="18"/>
      <c r="C2" s="18"/>
      <c r="D2" s="18"/>
      <c r="E2" s="16"/>
      <c r="F2" s="16"/>
      <c r="G2" s="16"/>
      <c r="H2" s="16"/>
      <c r="I2" s="16"/>
      <c r="J2" s="16"/>
      <c r="K2" s="16"/>
      <c r="L2" s="16"/>
      <c r="M2" s="16"/>
      <c r="N2" s="16"/>
      <c r="O2" s="16"/>
      <c r="P2" s="16"/>
      <c r="Q2" s="8"/>
      <c r="R2" s="8"/>
      <c r="S2" s="8"/>
      <c r="T2" s="8"/>
    </row>
    <row r="3" spans="1:47" s="7" customFormat="1" ht="15" customHeight="1">
      <c r="A3" s="122" t="s">
        <v>2</v>
      </c>
      <c r="B3" s="122"/>
      <c r="C3" s="127" t="s">
        <v>3</v>
      </c>
      <c r="D3" s="127"/>
      <c r="F3" s="113" t="s">
        <v>4</v>
      </c>
      <c r="G3" s="123"/>
      <c r="H3" s="123"/>
      <c r="I3" s="114"/>
    </row>
    <row r="4" spans="1:47" s="7" customFormat="1" ht="15" customHeight="1">
      <c r="A4" s="122"/>
      <c r="B4" s="122"/>
      <c r="C4" s="127"/>
      <c r="D4" s="127"/>
      <c r="F4" s="20" t="s">
        <v>5</v>
      </c>
      <c r="G4" s="21" t="s">
        <v>6</v>
      </c>
      <c r="H4" s="113" t="s">
        <v>7</v>
      </c>
      <c r="I4" s="114"/>
    </row>
    <row r="5" spans="1:47" s="7" customFormat="1" ht="15" customHeight="1">
      <c r="A5" s="122" t="s">
        <v>8</v>
      </c>
      <c r="B5" s="122"/>
      <c r="C5" s="127" t="s">
        <v>9</v>
      </c>
      <c r="D5" s="127"/>
      <c r="F5" s="10">
        <v>1</v>
      </c>
      <c r="G5" s="78">
        <v>46050</v>
      </c>
      <c r="H5" s="111" t="s">
        <v>10</v>
      </c>
      <c r="I5" s="112"/>
    </row>
    <row r="6" spans="1:47" s="7" customFormat="1">
      <c r="A6" s="122"/>
      <c r="B6" s="122"/>
      <c r="C6" s="127"/>
      <c r="D6" s="127"/>
      <c r="F6" s="10"/>
      <c r="G6" s="10"/>
      <c r="H6" s="111"/>
      <c r="I6" s="112"/>
    </row>
    <row r="7" spans="1:47" s="7" customFormat="1">
      <c r="A7" s="122" t="s">
        <v>11</v>
      </c>
      <c r="B7" s="122"/>
      <c r="C7" s="127">
        <v>2026</v>
      </c>
      <c r="D7" s="127"/>
      <c r="F7" s="10"/>
      <c r="G7" s="10"/>
      <c r="H7" s="111"/>
      <c r="I7" s="112"/>
    </row>
    <row r="8" spans="1:47" s="7" customFormat="1"/>
    <row r="9" spans="1:47" ht="37.5" customHeight="1">
      <c r="A9" s="113" t="s">
        <v>12</v>
      </c>
      <c r="B9" s="114"/>
      <c r="C9" s="122" t="s">
        <v>13</v>
      </c>
      <c r="D9" s="122"/>
      <c r="E9" s="122"/>
      <c r="F9" s="120" t="s">
        <v>14</v>
      </c>
      <c r="G9" s="120" t="s">
        <v>15</v>
      </c>
      <c r="H9" s="113" t="s">
        <v>16</v>
      </c>
      <c r="I9" s="114"/>
      <c r="J9" s="115" t="s">
        <v>17</v>
      </c>
      <c r="K9" s="116"/>
      <c r="L9" s="116"/>
      <c r="M9" s="116"/>
      <c r="N9" s="116"/>
      <c r="O9" s="117" t="s">
        <v>18</v>
      </c>
      <c r="P9" s="118"/>
      <c r="Q9" s="118"/>
      <c r="R9" s="118"/>
      <c r="S9" s="118"/>
      <c r="T9" s="119"/>
      <c r="U9" s="124" t="s">
        <v>19</v>
      </c>
      <c r="V9" s="125"/>
      <c r="W9" s="125"/>
      <c r="X9" s="126"/>
      <c r="Y9" s="108" t="s">
        <v>20</v>
      </c>
      <c r="Z9" s="109"/>
      <c r="AA9" s="109"/>
      <c r="AB9" s="109"/>
      <c r="AC9" s="110"/>
      <c r="AD9" s="105" t="s">
        <v>21</v>
      </c>
      <c r="AE9" s="106"/>
      <c r="AF9" s="106"/>
      <c r="AG9" s="106"/>
      <c r="AH9" s="107"/>
      <c r="AI9" s="102" t="s">
        <v>22</v>
      </c>
      <c r="AJ9" s="103"/>
      <c r="AK9" s="103"/>
      <c r="AL9" s="103"/>
      <c r="AM9" s="104"/>
      <c r="AN9" s="99" t="s">
        <v>23</v>
      </c>
      <c r="AO9" s="100"/>
      <c r="AP9" s="100"/>
      <c r="AQ9" s="100"/>
      <c r="AR9" s="101"/>
      <c r="AS9" s="97" t="s">
        <v>24</v>
      </c>
      <c r="AT9" s="98"/>
      <c r="AU9" s="98"/>
    </row>
    <row r="10" spans="1:47" s="29" customFormat="1" ht="25.5">
      <c r="A10" s="34" t="s">
        <v>25</v>
      </c>
      <c r="B10" s="34" t="s">
        <v>26</v>
      </c>
      <c r="C10" s="34" t="s">
        <v>27</v>
      </c>
      <c r="D10" s="34" t="s">
        <v>28</v>
      </c>
      <c r="E10" s="34" t="s">
        <v>29</v>
      </c>
      <c r="F10" s="121"/>
      <c r="G10" s="121"/>
      <c r="H10" s="34" t="s">
        <v>30</v>
      </c>
      <c r="I10" s="34" t="s">
        <v>31</v>
      </c>
      <c r="J10" s="25" t="s">
        <v>32</v>
      </c>
      <c r="K10" s="25" t="s">
        <v>33</v>
      </c>
      <c r="L10" s="25" t="s">
        <v>34</v>
      </c>
      <c r="M10" s="25" t="s">
        <v>35</v>
      </c>
      <c r="N10" s="25" t="s">
        <v>36</v>
      </c>
      <c r="O10" s="26" t="s">
        <v>37</v>
      </c>
      <c r="P10" s="26" t="s">
        <v>38</v>
      </c>
      <c r="Q10" s="26" t="s">
        <v>39</v>
      </c>
      <c r="R10" s="26" t="s">
        <v>40</v>
      </c>
      <c r="S10" s="26" t="s">
        <v>41</v>
      </c>
      <c r="T10" s="26" t="s">
        <v>42</v>
      </c>
      <c r="U10" s="28" t="s">
        <v>43</v>
      </c>
      <c r="V10" s="28" t="s">
        <v>44</v>
      </c>
      <c r="W10" s="28" t="s">
        <v>45</v>
      </c>
      <c r="X10" s="28" t="s">
        <v>46</v>
      </c>
      <c r="Y10" s="33" t="s">
        <v>47</v>
      </c>
      <c r="Z10" s="33" t="s">
        <v>48</v>
      </c>
      <c r="AA10" s="33" t="s">
        <v>19</v>
      </c>
      <c r="AB10" s="33" t="s">
        <v>49</v>
      </c>
      <c r="AC10" s="33" t="s">
        <v>50</v>
      </c>
      <c r="AD10" s="27" t="s">
        <v>47</v>
      </c>
      <c r="AE10" s="27" t="s">
        <v>48</v>
      </c>
      <c r="AF10" s="27" t="s">
        <v>19</v>
      </c>
      <c r="AG10" s="27" t="s">
        <v>49</v>
      </c>
      <c r="AH10" s="27" t="s">
        <v>50</v>
      </c>
      <c r="AI10" s="32" t="s">
        <v>47</v>
      </c>
      <c r="AJ10" s="32" t="s">
        <v>48</v>
      </c>
      <c r="AK10" s="32" t="s">
        <v>19</v>
      </c>
      <c r="AL10" s="32" t="s">
        <v>49</v>
      </c>
      <c r="AM10" s="32" t="s">
        <v>50</v>
      </c>
      <c r="AN10" s="31" t="s">
        <v>47</v>
      </c>
      <c r="AO10" s="31" t="s">
        <v>48</v>
      </c>
      <c r="AP10" s="31" t="s">
        <v>19</v>
      </c>
      <c r="AQ10" s="31" t="s">
        <v>49</v>
      </c>
      <c r="AR10" s="31" t="s">
        <v>50</v>
      </c>
      <c r="AS10" s="30" t="s">
        <v>47</v>
      </c>
      <c r="AT10" s="30" t="s">
        <v>48</v>
      </c>
      <c r="AU10" s="30" t="s">
        <v>19</v>
      </c>
    </row>
    <row r="11" spans="1:47" s="6" customFormat="1" ht="150">
      <c r="A11" s="5" t="s">
        <v>51</v>
      </c>
      <c r="B11" s="4" t="s">
        <v>52</v>
      </c>
      <c r="C11" s="56" t="s">
        <v>53</v>
      </c>
      <c r="D11" s="13" t="s">
        <v>54</v>
      </c>
      <c r="E11" s="13" t="s">
        <v>55</v>
      </c>
      <c r="F11" s="13" t="s">
        <v>56</v>
      </c>
      <c r="G11" s="68" t="s">
        <v>57</v>
      </c>
      <c r="H11" s="13" t="s">
        <v>58</v>
      </c>
      <c r="I11" s="13" t="s">
        <v>59</v>
      </c>
      <c r="J11" s="14" t="s">
        <v>60</v>
      </c>
      <c r="K11" s="68" t="s">
        <v>61</v>
      </c>
      <c r="L11" s="68" t="s">
        <v>62</v>
      </c>
      <c r="M11" s="73">
        <v>1</v>
      </c>
      <c r="N11" s="74" t="s">
        <v>63</v>
      </c>
      <c r="O11" s="14" t="s">
        <v>64</v>
      </c>
      <c r="P11" s="61">
        <v>1</v>
      </c>
      <c r="Q11" s="61">
        <v>1</v>
      </c>
      <c r="R11" s="61">
        <v>1</v>
      </c>
      <c r="S11" s="61">
        <v>1</v>
      </c>
      <c r="T11" s="61">
        <f t="shared" ref="T11:T16" si="0">AVERAGE(P11:S11)</f>
        <v>1</v>
      </c>
      <c r="U11" s="4" t="s">
        <v>65</v>
      </c>
      <c r="V11" s="68" t="s">
        <v>66</v>
      </c>
      <c r="W11" s="12" t="s">
        <v>67</v>
      </c>
      <c r="X11" s="12" t="s">
        <v>67</v>
      </c>
      <c r="Y11" s="61">
        <f>P11</f>
        <v>1</v>
      </c>
      <c r="Z11" s="62"/>
      <c r="AA11" s="41">
        <f t="shared" ref="AA11:AA16" si="1">IFERROR(IF(Z11/Y11&gt;1,1,Z11/Y11),0)</f>
        <v>0</v>
      </c>
      <c r="AB11" s="4"/>
      <c r="AC11" s="4"/>
      <c r="AD11" s="61">
        <f>Q11</f>
        <v>1</v>
      </c>
      <c r="AE11" s="62"/>
      <c r="AF11" s="41">
        <f t="shared" ref="AF11:AF16" si="2">IFERROR(IF(AE11/AD11&gt;1,1,AE11/AD11),0)</f>
        <v>0</v>
      </c>
      <c r="AG11" s="4"/>
      <c r="AH11" s="4"/>
      <c r="AI11" s="61">
        <f>R11</f>
        <v>1</v>
      </c>
      <c r="AJ11" s="62"/>
      <c r="AK11" s="41">
        <f t="shared" ref="AK11:AK15" si="3">IFERROR(IF(AJ11/AI11&gt;1,1,AJ11/AI11),0)</f>
        <v>0</v>
      </c>
      <c r="AL11" s="4"/>
      <c r="AM11" s="4"/>
      <c r="AN11" s="61">
        <f>S11</f>
        <v>1</v>
      </c>
      <c r="AO11" s="62"/>
      <c r="AP11" s="41">
        <f t="shared" ref="AP11:AP15" si="4">IFERROR(IF(AO11/AN11&gt;1,1,AO11/AN11),0)</f>
        <v>0</v>
      </c>
      <c r="AQ11" s="4"/>
      <c r="AR11" s="4"/>
      <c r="AS11" s="63">
        <f>T11</f>
        <v>1</v>
      </c>
      <c r="AT11" s="77">
        <f t="shared" ref="AT11:AT16" si="5">+Z11+AE11+AJ11+AO11</f>
        <v>0</v>
      </c>
      <c r="AU11" s="54">
        <f t="shared" ref="AU11:AU16" si="6">IFERROR(IF(AT11/AS11&gt;1,1,AT11/AS11),0)</f>
        <v>0</v>
      </c>
    </row>
    <row r="12" spans="1:47" s="6" customFormat="1" ht="135">
      <c r="A12" s="75" t="s">
        <v>68</v>
      </c>
      <c r="B12" s="74" t="s">
        <v>69</v>
      </c>
      <c r="C12" s="56" t="s">
        <v>53</v>
      </c>
      <c r="D12" s="13" t="s">
        <v>54</v>
      </c>
      <c r="E12" s="13" t="s">
        <v>55</v>
      </c>
      <c r="F12" s="13" t="s">
        <v>56</v>
      </c>
      <c r="G12" s="68" t="s">
        <v>57</v>
      </c>
      <c r="H12" s="13" t="s">
        <v>58</v>
      </c>
      <c r="I12" s="13" t="s">
        <v>59</v>
      </c>
      <c r="J12" s="14" t="s">
        <v>60</v>
      </c>
      <c r="K12" s="74" t="s">
        <v>70</v>
      </c>
      <c r="L12" s="74" t="s">
        <v>71</v>
      </c>
      <c r="M12" s="73">
        <v>1</v>
      </c>
      <c r="N12" s="68" t="s">
        <v>72</v>
      </c>
      <c r="O12" s="14" t="s">
        <v>64</v>
      </c>
      <c r="P12" s="61">
        <v>1</v>
      </c>
      <c r="Q12" s="61">
        <v>1</v>
      </c>
      <c r="R12" s="61">
        <v>1</v>
      </c>
      <c r="S12" s="61">
        <v>1</v>
      </c>
      <c r="T12" s="61">
        <f t="shared" si="0"/>
        <v>1</v>
      </c>
      <c r="U12" s="4" t="s">
        <v>73</v>
      </c>
      <c r="V12" s="68" t="s">
        <v>74</v>
      </c>
      <c r="W12" s="12" t="s">
        <v>67</v>
      </c>
      <c r="X12" s="12" t="s">
        <v>67</v>
      </c>
      <c r="Y12" s="61">
        <f t="shared" ref="Y12:Y16" si="7">P12</f>
        <v>1</v>
      </c>
      <c r="Z12" s="62"/>
      <c r="AA12" s="41">
        <f t="shared" si="1"/>
        <v>0</v>
      </c>
      <c r="AB12" s="4"/>
      <c r="AC12" s="4"/>
      <c r="AD12" s="61">
        <f t="shared" ref="AD12:AD16" si="8">Q12</f>
        <v>1</v>
      </c>
      <c r="AE12" s="62"/>
      <c r="AF12" s="41">
        <f t="shared" si="2"/>
        <v>0</v>
      </c>
      <c r="AG12" s="4"/>
      <c r="AH12" s="4"/>
      <c r="AI12" s="61">
        <f t="shared" ref="AI12:AI15" si="9">R12</f>
        <v>1</v>
      </c>
      <c r="AJ12" s="62"/>
      <c r="AK12" s="41">
        <f t="shared" si="3"/>
        <v>0</v>
      </c>
      <c r="AL12" s="4"/>
      <c r="AM12" s="4"/>
      <c r="AN12" s="61">
        <f t="shared" ref="AN12:AN15" si="10">S12</f>
        <v>1</v>
      </c>
      <c r="AO12" s="62"/>
      <c r="AP12" s="41">
        <f t="shared" si="4"/>
        <v>0</v>
      </c>
      <c r="AQ12" s="4"/>
      <c r="AR12" s="4"/>
      <c r="AS12" s="63">
        <f t="shared" ref="AS12:AS15" si="11">T12</f>
        <v>1</v>
      </c>
      <c r="AT12" s="77">
        <f t="shared" si="5"/>
        <v>0</v>
      </c>
      <c r="AU12" s="54">
        <f t="shared" si="6"/>
        <v>0</v>
      </c>
    </row>
    <row r="13" spans="1:47" s="6" customFormat="1" ht="120">
      <c r="A13" s="75" t="s">
        <v>75</v>
      </c>
      <c r="B13" s="68" t="s">
        <v>76</v>
      </c>
      <c r="C13" s="56" t="s">
        <v>53</v>
      </c>
      <c r="D13" s="13" t="s">
        <v>54</v>
      </c>
      <c r="E13" s="13" t="s">
        <v>55</v>
      </c>
      <c r="F13" s="13" t="s">
        <v>56</v>
      </c>
      <c r="G13" s="68" t="s">
        <v>57</v>
      </c>
      <c r="H13" s="13" t="s">
        <v>58</v>
      </c>
      <c r="I13" s="13" t="s">
        <v>59</v>
      </c>
      <c r="J13" s="14" t="s">
        <v>60</v>
      </c>
      <c r="K13" s="68" t="s">
        <v>77</v>
      </c>
      <c r="L13" s="68" t="s">
        <v>78</v>
      </c>
      <c r="M13" s="73">
        <v>1</v>
      </c>
      <c r="N13" s="68" t="s">
        <v>79</v>
      </c>
      <c r="O13" s="14" t="s">
        <v>64</v>
      </c>
      <c r="P13" s="61">
        <v>1</v>
      </c>
      <c r="Q13" s="61">
        <v>1</v>
      </c>
      <c r="R13" s="61">
        <v>1</v>
      </c>
      <c r="S13" s="61">
        <v>1</v>
      </c>
      <c r="T13" s="61">
        <f t="shared" si="0"/>
        <v>1</v>
      </c>
      <c r="U13" s="4" t="s">
        <v>80</v>
      </c>
      <c r="V13" s="68" t="s">
        <v>81</v>
      </c>
      <c r="W13" s="12" t="s">
        <v>67</v>
      </c>
      <c r="X13" s="12" t="s">
        <v>67</v>
      </c>
      <c r="Y13" s="61">
        <f t="shared" si="7"/>
        <v>1</v>
      </c>
      <c r="Z13" s="62"/>
      <c r="AA13" s="41">
        <f t="shared" si="1"/>
        <v>0</v>
      </c>
      <c r="AB13" s="4"/>
      <c r="AC13" s="4"/>
      <c r="AD13" s="61">
        <f t="shared" si="8"/>
        <v>1</v>
      </c>
      <c r="AE13" s="62"/>
      <c r="AF13" s="41">
        <f t="shared" si="2"/>
        <v>0</v>
      </c>
      <c r="AG13" s="4"/>
      <c r="AH13" s="4"/>
      <c r="AI13" s="61">
        <f t="shared" si="9"/>
        <v>1</v>
      </c>
      <c r="AJ13" s="62"/>
      <c r="AK13" s="41">
        <f t="shared" si="3"/>
        <v>0</v>
      </c>
      <c r="AL13" s="4"/>
      <c r="AM13" s="4"/>
      <c r="AN13" s="61">
        <f t="shared" si="10"/>
        <v>1</v>
      </c>
      <c r="AO13" s="62"/>
      <c r="AP13" s="41">
        <f t="shared" si="4"/>
        <v>0</v>
      </c>
      <c r="AQ13" s="4"/>
      <c r="AR13" s="4"/>
      <c r="AS13" s="63">
        <f t="shared" si="11"/>
        <v>1</v>
      </c>
      <c r="AT13" s="77">
        <f t="shared" si="5"/>
        <v>0</v>
      </c>
      <c r="AU13" s="54">
        <f t="shared" si="6"/>
        <v>0</v>
      </c>
    </row>
    <row r="14" spans="1:47" s="6" customFormat="1" ht="225">
      <c r="A14" s="75" t="s">
        <v>82</v>
      </c>
      <c r="B14" s="68" t="s">
        <v>83</v>
      </c>
      <c r="C14" s="56" t="s">
        <v>53</v>
      </c>
      <c r="D14" s="13" t="s">
        <v>54</v>
      </c>
      <c r="E14" s="13" t="s">
        <v>55</v>
      </c>
      <c r="F14" s="13" t="s">
        <v>56</v>
      </c>
      <c r="G14" s="68" t="s">
        <v>57</v>
      </c>
      <c r="H14" s="13" t="s">
        <v>58</v>
      </c>
      <c r="I14" s="13" t="s">
        <v>84</v>
      </c>
      <c r="J14" s="14" t="s">
        <v>60</v>
      </c>
      <c r="K14" s="68" t="s">
        <v>85</v>
      </c>
      <c r="L14" s="68" t="s">
        <v>86</v>
      </c>
      <c r="M14" s="73">
        <v>1</v>
      </c>
      <c r="N14" s="68" t="s">
        <v>87</v>
      </c>
      <c r="O14" s="14" t="s">
        <v>64</v>
      </c>
      <c r="P14" s="61">
        <v>1</v>
      </c>
      <c r="Q14" s="61">
        <v>1</v>
      </c>
      <c r="R14" s="61">
        <v>1</v>
      </c>
      <c r="S14" s="61">
        <v>1</v>
      </c>
      <c r="T14" s="61">
        <f t="shared" si="0"/>
        <v>1</v>
      </c>
      <c r="U14" s="4" t="s">
        <v>88</v>
      </c>
      <c r="V14" s="68" t="s">
        <v>89</v>
      </c>
      <c r="W14" s="12" t="s">
        <v>67</v>
      </c>
      <c r="X14" s="12" t="s">
        <v>67</v>
      </c>
      <c r="Y14" s="61">
        <f t="shared" si="7"/>
        <v>1</v>
      </c>
      <c r="Z14" s="61"/>
      <c r="AA14" s="41">
        <f t="shared" si="1"/>
        <v>0</v>
      </c>
      <c r="AB14" s="4"/>
      <c r="AC14" s="4"/>
      <c r="AD14" s="61">
        <f t="shared" si="8"/>
        <v>1</v>
      </c>
      <c r="AE14" s="61"/>
      <c r="AF14" s="41">
        <f t="shared" si="2"/>
        <v>0</v>
      </c>
      <c r="AG14" s="4"/>
      <c r="AH14" s="4"/>
      <c r="AI14" s="61">
        <f t="shared" si="9"/>
        <v>1</v>
      </c>
      <c r="AJ14" s="61"/>
      <c r="AK14" s="41">
        <f t="shared" si="3"/>
        <v>0</v>
      </c>
      <c r="AL14" s="4"/>
      <c r="AM14" s="4"/>
      <c r="AN14" s="61">
        <f t="shared" si="10"/>
        <v>1</v>
      </c>
      <c r="AO14" s="61"/>
      <c r="AP14" s="41">
        <f t="shared" si="4"/>
        <v>0</v>
      </c>
      <c r="AQ14" s="4"/>
      <c r="AR14" s="4"/>
      <c r="AS14" s="63">
        <f t="shared" si="11"/>
        <v>1</v>
      </c>
      <c r="AT14" s="77">
        <f t="shared" si="5"/>
        <v>0</v>
      </c>
      <c r="AU14" s="54">
        <f t="shared" si="6"/>
        <v>0</v>
      </c>
    </row>
    <row r="15" spans="1:47" s="6" customFormat="1" ht="165">
      <c r="A15" s="5" t="s">
        <v>90</v>
      </c>
      <c r="B15" s="4" t="s">
        <v>91</v>
      </c>
      <c r="C15" s="56" t="s">
        <v>53</v>
      </c>
      <c r="D15" s="13" t="s">
        <v>54</v>
      </c>
      <c r="E15" s="13" t="s">
        <v>55</v>
      </c>
      <c r="F15" s="13" t="s">
        <v>56</v>
      </c>
      <c r="G15" s="68" t="s">
        <v>57</v>
      </c>
      <c r="H15" s="13" t="s">
        <v>58</v>
      </c>
      <c r="I15" s="13" t="s">
        <v>84</v>
      </c>
      <c r="J15" s="14" t="s">
        <v>60</v>
      </c>
      <c r="K15" s="76" t="s">
        <v>92</v>
      </c>
      <c r="L15" s="4" t="s">
        <v>93</v>
      </c>
      <c r="M15" s="73">
        <v>1</v>
      </c>
      <c r="N15" s="4" t="s">
        <v>94</v>
      </c>
      <c r="O15" s="14" t="s">
        <v>64</v>
      </c>
      <c r="P15" s="61">
        <v>1</v>
      </c>
      <c r="Q15" s="61">
        <v>1</v>
      </c>
      <c r="R15" s="61">
        <v>1</v>
      </c>
      <c r="S15" s="61">
        <v>1</v>
      </c>
      <c r="T15" s="61">
        <f t="shared" si="0"/>
        <v>1</v>
      </c>
      <c r="U15" s="74" t="s">
        <v>95</v>
      </c>
      <c r="V15" s="74" t="s">
        <v>96</v>
      </c>
      <c r="W15" s="12" t="s">
        <v>67</v>
      </c>
      <c r="X15" s="12" t="s">
        <v>67</v>
      </c>
      <c r="Y15" s="61">
        <f t="shared" si="7"/>
        <v>1</v>
      </c>
      <c r="Z15" s="62"/>
      <c r="AA15" s="41">
        <f t="shared" si="1"/>
        <v>0</v>
      </c>
      <c r="AB15" s="4"/>
      <c r="AC15" s="4"/>
      <c r="AD15" s="61">
        <f t="shared" si="8"/>
        <v>1</v>
      </c>
      <c r="AE15" s="62"/>
      <c r="AF15" s="41">
        <f t="shared" si="2"/>
        <v>0</v>
      </c>
      <c r="AG15" s="4"/>
      <c r="AH15" s="4"/>
      <c r="AI15" s="61">
        <f t="shared" si="9"/>
        <v>1</v>
      </c>
      <c r="AJ15" s="62"/>
      <c r="AK15" s="41">
        <f t="shared" si="3"/>
        <v>0</v>
      </c>
      <c r="AL15" s="4"/>
      <c r="AM15" s="4"/>
      <c r="AN15" s="61">
        <f t="shared" si="10"/>
        <v>1</v>
      </c>
      <c r="AO15" s="62"/>
      <c r="AP15" s="41">
        <f t="shared" si="4"/>
        <v>0</v>
      </c>
      <c r="AQ15" s="4"/>
      <c r="AR15" s="4"/>
      <c r="AS15" s="63">
        <f t="shared" si="11"/>
        <v>1</v>
      </c>
      <c r="AT15" s="77">
        <f t="shared" si="5"/>
        <v>0</v>
      </c>
      <c r="AU15" s="54">
        <f t="shared" si="6"/>
        <v>0</v>
      </c>
    </row>
    <row r="16" spans="1:47" s="6" customFormat="1" ht="120">
      <c r="A16" s="5" t="s">
        <v>97</v>
      </c>
      <c r="B16" s="14" t="s">
        <v>98</v>
      </c>
      <c r="C16" s="56" t="s">
        <v>53</v>
      </c>
      <c r="D16" s="13" t="s">
        <v>54</v>
      </c>
      <c r="E16" s="13" t="s">
        <v>55</v>
      </c>
      <c r="F16" s="13" t="s">
        <v>56</v>
      </c>
      <c r="G16" s="68" t="s">
        <v>57</v>
      </c>
      <c r="H16" s="13" t="s">
        <v>58</v>
      </c>
      <c r="I16" s="13" t="s">
        <v>84</v>
      </c>
      <c r="J16" s="14" t="s">
        <v>60</v>
      </c>
      <c r="K16" s="68" t="s">
        <v>99</v>
      </c>
      <c r="L16" s="68" t="s">
        <v>100</v>
      </c>
      <c r="M16" s="73" t="s">
        <v>101</v>
      </c>
      <c r="N16" s="68" t="s">
        <v>102</v>
      </c>
      <c r="O16" s="14" t="s">
        <v>64</v>
      </c>
      <c r="P16" s="61">
        <v>1</v>
      </c>
      <c r="Q16" s="61">
        <v>1</v>
      </c>
      <c r="R16" s="61">
        <v>1</v>
      </c>
      <c r="S16" s="61">
        <v>1</v>
      </c>
      <c r="T16" s="61">
        <f t="shared" si="0"/>
        <v>1</v>
      </c>
      <c r="U16" s="74" t="s">
        <v>103</v>
      </c>
      <c r="V16" s="74" t="s">
        <v>96</v>
      </c>
      <c r="W16" s="12" t="s">
        <v>67</v>
      </c>
      <c r="X16" s="12" t="s">
        <v>67</v>
      </c>
      <c r="Y16" s="61">
        <f t="shared" si="7"/>
        <v>1</v>
      </c>
      <c r="Z16" s="62"/>
      <c r="AA16" s="41">
        <f t="shared" si="1"/>
        <v>0</v>
      </c>
      <c r="AB16" s="4"/>
      <c r="AC16" s="4"/>
      <c r="AD16" s="61">
        <f t="shared" si="8"/>
        <v>1</v>
      </c>
      <c r="AE16" s="62"/>
      <c r="AF16" s="41">
        <f t="shared" si="2"/>
        <v>0</v>
      </c>
      <c r="AG16" s="4"/>
      <c r="AH16" s="4"/>
      <c r="AI16" s="61">
        <f t="shared" ref="AI16" si="12">R16</f>
        <v>1</v>
      </c>
      <c r="AJ16" s="62"/>
      <c r="AK16" s="41">
        <f t="shared" ref="AK16" si="13">IFERROR(IF(AJ16/AI16&gt;1,1,AJ16/AI16),0)</f>
        <v>0</v>
      </c>
      <c r="AL16" s="4"/>
      <c r="AM16" s="4"/>
      <c r="AN16" s="61">
        <f t="shared" ref="AN16" si="14">S16</f>
        <v>1</v>
      </c>
      <c r="AO16" s="62"/>
      <c r="AP16" s="41">
        <f t="shared" ref="AP16" si="15">IFERROR(IF(AO16/AN16&gt;1,1,AO16/AN16),0)</f>
        <v>0</v>
      </c>
      <c r="AQ16" s="4"/>
      <c r="AR16" s="4"/>
      <c r="AS16" s="63">
        <f t="shared" ref="AS16" si="16">T16</f>
        <v>1</v>
      </c>
      <c r="AT16" s="77">
        <f t="shared" si="5"/>
        <v>0</v>
      </c>
      <c r="AU16" s="54">
        <f t="shared" si="6"/>
        <v>0</v>
      </c>
    </row>
    <row r="17" spans="1:47" s="2" customFormat="1" ht="15.75">
      <c r="A17" s="23"/>
      <c r="B17" s="22" t="s">
        <v>104</v>
      </c>
      <c r="C17" s="22"/>
      <c r="D17" s="23"/>
      <c r="E17" s="23"/>
      <c r="F17" s="23"/>
      <c r="G17" s="23"/>
      <c r="H17" s="23"/>
      <c r="I17" s="23"/>
      <c r="J17" s="23"/>
      <c r="K17" s="23"/>
      <c r="L17" s="23"/>
      <c r="M17" s="23"/>
      <c r="N17" s="23"/>
      <c r="O17" s="23"/>
      <c r="P17" s="46"/>
      <c r="Q17" s="46"/>
      <c r="R17" s="46"/>
      <c r="S17" s="46"/>
      <c r="T17" s="46"/>
      <c r="U17" s="23"/>
      <c r="V17" s="23"/>
      <c r="W17" s="23"/>
      <c r="X17" s="23"/>
      <c r="Y17" s="46"/>
      <c r="Z17" s="43"/>
      <c r="AA17" s="50">
        <f>SUM(AA11:AA16)*80%</f>
        <v>0</v>
      </c>
      <c r="AB17" s="82"/>
      <c r="AC17" s="83"/>
      <c r="AD17" s="83"/>
      <c r="AE17" s="84"/>
      <c r="AF17" s="50">
        <f>SUM(AF11:AF16)*80%</f>
        <v>0</v>
      </c>
      <c r="AG17" s="82"/>
      <c r="AH17" s="83"/>
      <c r="AI17" s="83"/>
      <c r="AJ17" s="84"/>
      <c r="AK17" s="72">
        <f>SUM(AK11:AK16)*80%</f>
        <v>0</v>
      </c>
      <c r="AL17" s="82"/>
      <c r="AM17" s="83"/>
      <c r="AN17" s="83"/>
      <c r="AO17" s="84"/>
      <c r="AP17" s="50">
        <f>SUM(AP11:AP16)*80%</f>
        <v>0</v>
      </c>
      <c r="AQ17" s="85"/>
      <c r="AR17" s="86"/>
      <c r="AS17" s="86"/>
      <c r="AT17" s="87"/>
      <c r="AU17" s="50">
        <f>SUM(AU11:AU16)*80%</f>
        <v>0</v>
      </c>
    </row>
    <row r="18" spans="1:47" s="6" customFormat="1" ht="60">
      <c r="A18" s="36" t="s">
        <v>105</v>
      </c>
      <c r="B18" s="37" t="s">
        <v>106</v>
      </c>
      <c r="C18" s="37" t="s">
        <v>53</v>
      </c>
      <c r="D18" s="67" t="s">
        <v>107</v>
      </c>
      <c r="E18" s="37" t="s">
        <v>55</v>
      </c>
      <c r="F18" s="37" t="s">
        <v>56</v>
      </c>
      <c r="G18" s="37" t="s">
        <v>57</v>
      </c>
      <c r="H18" s="69" t="s">
        <v>58</v>
      </c>
      <c r="I18" s="37" t="s">
        <v>108</v>
      </c>
      <c r="J18" s="37" t="s">
        <v>60</v>
      </c>
      <c r="K18" s="37" t="s">
        <v>109</v>
      </c>
      <c r="L18" s="37" t="s">
        <v>110</v>
      </c>
      <c r="M18" s="38">
        <v>0</v>
      </c>
      <c r="N18" s="38" t="s">
        <v>111</v>
      </c>
      <c r="O18" s="39" t="s">
        <v>112</v>
      </c>
      <c r="P18" s="64">
        <v>0.25</v>
      </c>
      <c r="Q18" s="64">
        <v>0.25</v>
      </c>
      <c r="R18" s="64">
        <v>0.25</v>
      </c>
      <c r="S18" s="64">
        <v>0.25</v>
      </c>
      <c r="T18" s="65">
        <f>SUM(P18:S18)</f>
        <v>1</v>
      </c>
      <c r="U18" s="37" t="s">
        <v>113</v>
      </c>
      <c r="V18" s="37" t="s">
        <v>114</v>
      </c>
      <c r="W18" s="39" t="s">
        <v>67</v>
      </c>
      <c r="X18" s="37" t="s">
        <v>115</v>
      </c>
      <c r="Y18" s="66">
        <f t="shared" ref="Y18" si="17">P18</f>
        <v>0.25</v>
      </c>
      <c r="Z18" s="66"/>
      <c r="AA18" s="51">
        <f>IFERROR(IF(Z18/Y18&gt;1,1,Z18/Y18),0)</f>
        <v>0</v>
      </c>
      <c r="AB18" s="37"/>
      <c r="AC18" s="37"/>
      <c r="AD18" s="66">
        <f t="shared" ref="AD18" si="18">Q18</f>
        <v>0.25</v>
      </c>
      <c r="AE18" s="66"/>
      <c r="AF18" s="51">
        <f t="shared" ref="AF18" si="19">IFERROR(IF(AE18/AD18&gt;1,1,AE18/AD18),0)</f>
        <v>0</v>
      </c>
      <c r="AG18" s="37"/>
      <c r="AH18" s="37"/>
      <c r="AI18" s="66">
        <f t="shared" ref="AI18" si="20">R18</f>
        <v>0.25</v>
      </c>
      <c r="AJ18" s="66"/>
      <c r="AK18" s="51">
        <f t="shared" ref="AK18" si="21">IFERROR(IF(AJ18/AI18&gt;1,1,AJ18/AI18),0)</f>
        <v>0</v>
      </c>
      <c r="AL18" s="37"/>
      <c r="AM18" s="37"/>
      <c r="AN18" s="66">
        <f t="shared" ref="AN18" si="22">S18</f>
        <v>0.25</v>
      </c>
      <c r="AO18" s="66"/>
      <c r="AP18" s="51">
        <f t="shared" ref="AP18" si="23">IFERROR(IF(AO18/AN18&gt;1,1,AO18/AN18),0)</f>
        <v>0</v>
      </c>
      <c r="AQ18" s="37"/>
      <c r="AR18" s="37"/>
      <c r="AS18" s="70">
        <f t="shared" ref="AS18" si="24">T18</f>
        <v>1</v>
      </c>
      <c r="AT18" s="71">
        <f>MAX(Z18,AE18,AJ18,AO18)</f>
        <v>0</v>
      </c>
      <c r="AU18" s="55">
        <f>IFERROR(IF(AT18/AS18&gt;1,1,AT18/AS18),0)</f>
        <v>0</v>
      </c>
    </row>
    <row r="19" spans="1:47" s="6" customFormat="1" ht="195">
      <c r="A19" s="36" t="s">
        <v>116</v>
      </c>
      <c r="B19" s="37" t="s">
        <v>117</v>
      </c>
      <c r="C19" s="37" t="s">
        <v>53</v>
      </c>
      <c r="D19" s="67" t="s">
        <v>107</v>
      </c>
      <c r="E19" s="37" t="s">
        <v>55</v>
      </c>
      <c r="F19" s="37" t="s">
        <v>56</v>
      </c>
      <c r="G19" s="37" t="s">
        <v>57</v>
      </c>
      <c r="H19" s="69" t="s">
        <v>58</v>
      </c>
      <c r="I19" s="37" t="s">
        <v>118</v>
      </c>
      <c r="J19" s="37" t="s">
        <v>60</v>
      </c>
      <c r="K19" s="37" t="s">
        <v>119</v>
      </c>
      <c r="L19" s="37" t="s">
        <v>120</v>
      </c>
      <c r="M19" s="39">
        <v>0</v>
      </c>
      <c r="N19" s="39" t="s">
        <v>121</v>
      </c>
      <c r="O19" s="39" t="s">
        <v>112</v>
      </c>
      <c r="P19" s="47">
        <v>0</v>
      </c>
      <c r="Q19" s="47">
        <v>0</v>
      </c>
      <c r="R19" s="47">
        <v>1</v>
      </c>
      <c r="S19" s="47">
        <v>0</v>
      </c>
      <c r="T19" s="42">
        <f>SUM(P19:S19)</f>
        <v>1</v>
      </c>
      <c r="U19" s="37" t="s">
        <v>122</v>
      </c>
      <c r="V19" s="37" t="s">
        <v>123</v>
      </c>
      <c r="W19" s="39" t="s">
        <v>67</v>
      </c>
      <c r="X19" s="37" t="s">
        <v>115</v>
      </c>
      <c r="Y19" s="66">
        <f t="shared" ref="Y19:Y21" si="25">P19</f>
        <v>0</v>
      </c>
      <c r="Z19" s="66"/>
      <c r="AA19" s="51">
        <f>IFERROR(IF(Z19/Y19&gt;1,1,Z19/Y19),0)</f>
        <v>0</v>
      </c>
      <c r="AB19" s="37"/>
      <c r="AC19" s="37"/>
      <c r="AD19" s="66">
        <f t="shared" ref="AD19:AD21" si="26">Q19</f>
        <v>0</v>
      </c>
      <c r="AE19" s="66"/>
      <c r="AF19" s="51">
        <f t="shared" ref="AF19:AF21" si="27">IFERROR(IF(AE19/AD19&gt;1,1,AE19/AD19),0)</f>
        <v>0</v>
      </c>
      <c r="AG19" s="37"/>
      <c r="AH19" s="37"/>
      <c r="AI19" s="66">
        <f t="shared" ref="AI19:AI21" si="28">R19</f>
        <v>1</v>
      </c>
      <c r="AJ19" s="66"/>
      <c r="AK19" s="51">
        <f t="shared" ref="AK19:AK21" si="29">IFERROR(IF(AJ19/AI19&gt;1,1,AJ19/AI19),0)</f>
        <v>0</v>
      </c>
      <c r="AL19" s="37"/>
      <c r="AM19" s="37"/>
      <c r="AN19" s="66">
        <f t="shared" ref="AN19:AN21" si="30">S19</f>
        <v>0</v>
      </c>
      <c r="AO19" s="66"/>
      <c r="AP19" s="51">
        <f t="shared" ref="AP19:AP21" si="31">IFERROR(IF(AO19/AN19&gt;1,1,AO19/AN19),0)</f>
        <v>0</v>
      </c>
      <c r="AQ19" s="37"/>
      <c r="AR19" s="37"/>
      <c r="AS19" s="70">
        <f t="shared" ref="AS19:AS21" si="32">T19</f>
        <v>1</v>
      </c>
      <c r="AT19" s="71">
        <f>MAX(Z19,AE19,AJ19,AO19)</f>
        <v>0</v>
      </c>
      <c r="AU19" s="55">
        <f>IFERROR(IF(AT19/AS19&gt;1,1,AT19/AS19),0)</f>
        <v>0</v>
      </c>
    </row>
    <row r="20" spans="1:47" s="6" customFormat="1" ht="105">
      <c r="A20" s="36" t="s">
        <v>124</v>
      </c>
      <c r="B20" s="37" t="s">
        <v>125</v>
      </c>
      <c r="C20" s="37" t="s">
        <v>53</v>
      </c>
      <c r="D20" s="67" t="s">
        <v>54</v>
      </c>
      <c r="E20" s="37" t="s">
        <v>126</v>
      </c>
      <c r="F20" s="37" t="s">
        <v>127</v>
      </c>
      <c r="G20" s="37" t="s">
        <v>57</v>
      </c>
      <c r="H20" s="69" t="s">
        <v>58</v>
      </c>
      <c r="I20" s="37" t="s">
        <v>128</v>
      </c>
      <c r="J20" s="37" t="s">
        <v>60</v>
      </c>
      <c r="K20" s="37" t="s">
        <v>129</v>
      </c>
      <c r="L20" s="37" t="s">
        <v>130</v>
      </c>
      <c r="M20" s="39" t="s">
        <v>131</v>
      </c>
      <c r="N20" s="39" t="s">
        <v>132</v>
      </c>
      <c r="O20" s="39" t="s">
        <v>112</v>
      </c>
      <c r="P20" s="66">
        <v>1</v>
      </c>
      <c r="Q20" s="66">
        <v>0</v>
      </c>
      <c r="R20" s="66">
        <v>0</v>
      </c>
      <c r="S20" s="66">
        <v>0</v>
      </c>
      <c r="T20" s="66">
        <f>SUM(P20:S20)</f>
        <v>1</v>
      </c>
      <c r="U20" s="37" t="s">
        <v>133</v>
      </c>
      <c r="V20" s="37" t="s">
        <v>134</v>
      </c>
      <c r="W20" s="39" t="s">
        <v>67</v>
      </c>
      <c r="X20" s="37" t="s">
        <v>135</v>
      </c>
      <c r="Y20" s="66">
        <f t="shared" si="25"/>
        <v>1</v>
      </c>
      <c r="Z20" s="66"/>
      <c r="AA20" s="51">
        <f>IFERROR(IF(Z20/Y20&gt;1,1,Z20/Y20),0)</f>
        <v>0</v>
      </c>
      <c r="AB20" s="37"/>
      <c r="AC20" s="37"/>
      <c r="AD20" s="66">
        <f t="shared" si="26"/>
        <v>0</v>
      </c>
      <c r="AE20" s="66"/>
      <c r="AF20" s="51">
        <f t="shared" si="27"/>
        <v>0</v>
      </c>
      <c r="AG20" s="37"/>
      <c r="AH20" s="37"/>
      <c r="AI20" s="66">
        <f t="shared" si="28"/>
        <v>0</v>
      </c>
      <c r="AJ20" s="66"/>
      <c r="AK20" s="51">
        <f t="shared" si="29"/>
        <v>0</v>
      </c>
      <c r="AL20" s="37"/>
      <c r="AM20" s="37"/>
      <c r="AN20" s="66">
        <f t="shared" si="30"/>
        <v>0</v>
      </c>
      <c r="AO20" s="66"/>
      <c r="AP20" s="51">
        <f t="shared" si="31"/>
        <v>0</v>
      </c>
      <c r="AQ20" s="37"/>
      <c r="AR20" s="37"/>
      <c r="AS20" s="70">
        <f t="shared" si="32"/>
        <v>1</v>
      </c>
      <c r="AT20" s="71">
        <f>MAX(Z20,AE20,AJ20,AO20)</f>
        <v>0</v>
      </c>
      <c r="AU20" s="55">
        <f>IFERROR(IF(AT20/AS20&gt;1,1,AT20/AS20),0)</f>
        <v>0</v>
      </c>
    </row>
    <row r="21" spans="1:47" s="6" customFormat="1" ht="105">
      <c r="A21" s="36" t="s">
        <v>136</v>
      </c>
      <c r="B21" s="37" t="s">
        <v>137</v>
      </c>
      <c r="C21" s="37" t="s">
        <v>53</v>
      </c>
      <c r="D21" s="67" t="s">
        <v>54</v>
      </c>
      <c r="E21" s="37" t="s">
        <v>126</v>
      </c>
      <c r="F21" s="37" t="s">
        <v>127</v>
      </c>
      <c r="G21" s="37" t="s">
        <v>57</v>
      </c>
      <c r="H21" s="69" t="s">
        <v>58</v>
      </c>
      <c r="I21" s="37" t="s">
        <v>128</v>
      </c>
      <c r="J21" s="37" t="s">
        <v>138</v>
      </c>
      <c r="K21" s="37" t="s">
        <v>139</v>
      </c>
      <c r="L21" s="37" t="s">
        <v>130</v>
      </c>
      <c r="M21" s="39" t="s">
        <v>140</v>
      </c>
      <c r="N21" s="39" t="s">
        <v>141</v>
      </c>
      <c r="O21" s="39" t="s">
        <v>64</v>
      </c>
      <c r="P21" s="66">
        <v>1</v>
      </c>
      <c r="Q21" s="66">
        <v>1</v>
      </c>
      <c r="R21" s="66">
        <v>1</v>
      </c>
      <c r="S21" s="66">
        <v>1</v>
      </c>
      <c r="T21" s="66">
        <f>AVERAGE(P21:S21)</f>
        <v>1</v>
      </c>
      <c r="U21" s="37" t="s">
        <v>133</v>
      </c>
      <c r="V21" s="37" t="s">
        <v>134</v>
      </c>
      <c r="W21" s="39" t="s">
        <v>67</v>
      </c>
      <c r="X21" s="37" t="s">
        <v>135</v>
      </c>
      <c r="Y21" s="66">
        <f t="shared" si="25"/>
        <v>1</v>
      </c>
      <c r="Z21" s="66"/>
      <c r="AA21" s="51">
        <f>IFERROR(IF(Z21/Y21&gt;1,1,Z21/Y21),0)</f>
        <v>0</v>
      </c>
      <c r="AB21" s="37"/>
      <c r="AC21" s="37"/>
      <c r="AD21" s="66">
        <f t="shared" si="26"/>
        <v>1</v>
      </c>
      <c r="AE21" s="66"/>
      <c r="AF21" s="51">
        <f t="shared" si="27"/>
        <v>0</v>
      </c>
      <c r="AG21" s="37"/>
      <c r="AH21" s="37"/>
      <c r="AI21" s="66">
        <f t="shared" si="28"/>
        <v>1</v>
      </c>
      <c r="AJ21" s="66"/>
      <c r="AK21" s="51">
        <f t="shared" si="29"/>
        <v>0</v>
      </c>
      <c r="AL21" s="37"/>
      <c r="AM21" s="37"/>
      <c r="AN21" s="66">
        <f t="shared" si="30"/>
        <v>1</v>
      </c>
      <c r="AO21" s="66"/>
      <c r="AP21" s="51">
        <f t="shared" si="31"/>
        <v>0</v>
      </c>
      <c r="AQ21" s="37"/>
      <c r="AR21" s="37"/>
      <c r="AS21" s="70">
        <f t="shared" si="32"/>
        <v>1</v>
      </c>
      <c r="AT21" s="71">
        <f>MAX(Z21,AE21,AJ21,AO21)</f>
        <v>0</v>
      </c>
      <c r="AU21" s="55">
        <f>IFERROR(IF(AT21/AS21&gt;1,1,AT21/AS21),0)</f>
        <v>0</v>
      </c>
    </row>
    <row r="22" spans="1:47" s="2" customFormat="1" ht="15.75">
      <c r="A22" s="40"/>
      <c r="B22" s="40" t="s">
        <v>142</v>
      </c>
      <c r="C22" s="40"/>
      <c r="D22" s="40"/>
      <c r="E22" s="40"/>
      <c r="F22" s="40"/>
      <c r="G22" s="40"/>
      <c r="H22" s="40"/>
      <c r="I22" s="40"/>
      <c r="J22" s="40"/>
      <c r="K22" s="40"/>
      <c r="L22" s="40"/>
      <c r="M22" s="40"/>
      <c r="N22" s="40"/>
      <c r="O22" s="40"/>
      <c r="P22" s="48"/>
      <c r="Q22" s="48"/>
      <c r="R22" s="48"/>
      <c r="S22" s="48"/>
      <c r="T22" s="48"/>
      <c r="U22" s="40"/>
      <c r="V22" s="40"/>
      <c r="W22" s="40"/>
      <c r="X22" s="40"/>
      <c r="Y22" s="48"/>
      <c r="Z22" s="44"/>
      <c r="AA22" s="52">
        <f>SUM(AA18,AA20,AA21)*20%</f>
        <v>0</v>
      </c>
      <c r="AB22" s="88"/>
      <c r="AC22" s="89"/>
      <c r="AD22" s="89"/>
      <c r="AE22" s="90"/>
      <c r="AF22" s="52">
        <f>SUM(AF18,AF21)*20%</f>
        <v>0</v>
      </c>
      <c r="AG22" s="88"/>
      <c r="AH22" s="89"/>
      <c r="AI22" s="89"/>
      <c r="AJ22" s="90"/>
      <c r="AK22" s="52">
        <f>SUM(AK18,AK19,AK21)*20%</f>
        <v>0</v>
      </c>
      <c r="AL22" s="88"/>
      <c r="AM22" s="89"/>
      <c r="AN22" s="89"/>
      <c r="AO22" s="90"/>
      <c r="AP22" s="52">
        <f>SUM(AP18,AP21)*20%</f>
        <v>0</v>
      </c>
      <c r="AQ22" s="91"/>
      <c r="AR22" s="92"/>
      <c r="AS22" s="92"/>
      <c r="AT22" s="93"/>
      <c r="AU22" s="52">
        <f>SUM(AU18:AU21)*20%</f>
        <v>0</v>
      </c>
    </row>
    <row r="23" spans="1:47" s="3" customFormat="1" ht="18.75">
      <c r="A23" s="24"/>
      <c r="B23" s="24" t="s">
        <v>143</v>
      </c>
      <c r="C23" s="24"/>
      <c r="D23" s="24"/>
      <c r="E23" s="24"/>
      <c r="F23" s="24"/>
      <c r="G23" s="24"/>
      <c r="H23" s="24"/>
      <c r="I23" s="24"/>
      <c r="J23" s="24"/>
      <c r="K23" s="24"/>
      <c r="L23" s="24"/>
      <c r="M23" s="24"/>
      <c r="N23" s="24"/>
      <c r="O23" s="24"/>
      <c r="P23" s="49"/>
      <c r="Q23" s="49"/>
      <c r="R23" s="49"/>
      <c r="S23" s="49"/>
      <c r="T23" s="49"/>
      <c r="U23" s="24"/>
      <c r="V23" s="24"/>
      <c r="W23" s="24"/>
      <c r="X23" s="24"/>
      <c r="Y23" s="49"/>
      <c r="Z23" s="45"/>
      <c r="AA23" s="53">
        <f>+AA17+AA22</f>
        <v>0</v>
      </c>
      <c r="AB23" s="79"/>
      <c r="AC23" s="80"/>
      <c r="AD23" s="80"/>
      <c r="AE23" s="81"/>
      <c r="AF23" s="53">
        <f>+AF17+AF22</f>
        <v>0</v>
      </c>
      <c r="AG23" s="79"/>
      <c r="AH23" s="80"/>
      <c r="AI23" s="80"/>
      <c r="AJ23" s="81"/>
      <c r="AK23" s="53">
        <f>+AK17+AK22</f>
        <v>0</v>
      </c>
      <c r="AL23" s="79"/>
      <c r="AM23" s="80"/>
      <c r="AN23" s="80"/>
      <c r="AO23" s="81"/>
      <c r="AP23" s="53">
        <f>+AP17+AP22</f>
        <v>0</v>
      </c>
      <c r="AQ23" s="79"/>
      <c r="AR23" s="80"/>
      <c r="AS23" s="80"/>
      <c r="AT23" s="81"/>
      <c r="AU23" s="53">
        <f>+AU17+AU22</f>
        <v>0</v>
      </c>
    </row>
  </sheetData>
  <sheetProtection formatCells="0" formatRows="0" insertRows="0" insertHyperlinks="0" deleteRows="0" sort="0" autoFilter="0" pivotTables="0"/>
  <mergeCells count="37">
    <mergeCell ref="F3:I3"/>
    <mergeCell ref="H5:I5"/>
    <mergeCell ref="U9:X9"/>
    <mergeCell ref="A3:B4"/>
    <mergeCell ref="C3:D4"/>
    <mergeCell ref="A5:B6"/>
    <mergeCell ref="A7:B7"/>
    <mergeCell ref="C5:D6"/>
    <mergeCell ref="C7:D7"/>
    <mergeCell ref="A1:H1"/>
    <mergeCell ref="AS9:AU9"/>
    <mergeCell ref="AN9:AR9"/>
    <mergeCell ref="AI9:AM9"/>
    <mergeCell ref="AD9:AH9"/>
    <mergeCell ref="Y9:AC9"/>
    <mergeCell ref="H6:I6"/>
    <mergeCell ref="H7:I7"/>
    <mergeCell ref="A9:B9"/>
    <mergeCell ref="J9:N9"/>
    <mergeCell ref="O9:T9"/>
    <mergeCell ref="H9:I9"/>
    <mergeCell ref="F9:F10"/>
    <mergeCell ref="G9:G10"/>
    <mergeCell ref="C9:E9"/>
    <mergeCell ref="H4:I4"/>
    <mergeCell ref="AB23:AE23"/>
    <mergeCell ref="AG23:AJ23"/>
    <mergeCell ref="AL23:AO23"/>
    <mergeCell ref="AQ23:AT23"/>
    <mergeCell ref="AB17:AE17"/>
    <mergeCell ref="AG17:AJ17"/>
    <mergeCell ref="AL17:AO17"/>
    <mergeCell ref="AQ17:AT17"/>
    <mergeCell ref="AB22:AE22"/>
    <mergeCell ref="AG22:AJ22"/>
    <mergeCell ref="AL22:AO22"/>
    <mergeCell ref="AQ22:AT22"/>
  </mergeCells>
  <phoneticPr fontId="10" type="noConversion"/>
  <dataValidations count="2">
    <dataValidation allowBlank="1" showInputMessage="1" showErrorMessage="1" error="Escriba un texto " promptTitle="Cualquier contenido" sqref="L8 F4:F7" xr:uid="{00000000-0002-0000-0100-000000000000}"/>
    <dataValidation type="decimal" allowBlank="1" showInputMessage="1" showErrorMessage="1" sqref="AU11:AU23 AP11:AP23 AK11:AK23 Y11:AA23 AF11:AF23" xr:uid="{2620A730-8CA7-472C-88BC-172E885C72B7}">
      <formula1>0</formula1>
      <formula2>1000000</formula2>
    </dataValidation>
  </dataValidations>
  <pageMargins left="0.7" right="0.7" top="0.75" bottom="0.75" header="0.3" footer="0.3"/>
  <pageSetup paperSize="9" orientation="portrait" r:id="rId1"/>
  <ignoredErrors>
    <ignoredError sqref="AA17 AF17 AK17 AP17 AU17" formula="1"/>
  </ignoredError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D42C5450-6ED3-4564-A887-50449244D0BF}">
          <x14:formula1>
            <xm:f>Listas!$E$2:$E$13</xm:f>
          </x14:formula1>
          <xm:sqref>F18:F21 F11:F16</xm:sqref>
        </x14:dataValidation>
        <x14:dataValidation type="list" allowBlank="1" showInputMessage="1" showErrorMessage="1" xr:uid="{368CAFF5-BE04-4FFF-B338-51D69BA23554}">
          <x14:formula1>
            <xm:f>Listas!$F$2:$F$10</xm:f>
          </x14:formula1>
          <xm:sqref>G18:G21 G11:G16</xm:sqref>
        </x14:dataValidation>
        <x14:dataValidation type="list" allowBlank="1" showInputMessage="1" showErrorMessage="1" xr:uid="{644DEEAA-0D3C-4060-99CA-C576A2F91A4D}">
          <x14:formula1>
            <xm:f>Listas!$I$2:$I$4</xm:f>
          </x14:formula1>
          <xm:sqref>J18:J21 J11:J16</xm:sqref>
        </x14:dataValidation>
        <x14:dataValidation type="list" allowBlank="1" showInputMessage="1" showErrorMessage="1" xr:uid="{F27B990B-F8E1-43B0-B8F7-E94519E68711}">
          <x14:formula1>
            <xm:f>Listas!$J$2:$J$5</xm:f>
          </x14:formula1>
          <xm:sqref>O18:O21 O11:O16</xm:sqref>
        </x14:dataValidation>
        <x14:dataValidation type="list" allowBlank="1" showInputMessage="1" showErrorMessage="1" xr:uid="{04D58E5A-C535-424D-AAB5-8991AB9C5DFB}">
          <x14:formula1>
            <xm:f>Listas!$G$2:$G$9</xm:f>
          </x14:formula1>
          <xm:sqref>H18:H21 H11:H16</xm:sqref>
        </x14:dataValidation>
        <x14:dataValidation type="list" allowBlank="1" showInputMessage="1" showErrorMessage="1" xr:uid="{FAFEBD2F-5282-4B82-98B1-C87AACF170B0}">
          <x14:formula1>
            <xm:f>Listas!$C$2:$C$10</xm:f>
          </x14:formula1>
          <xm:sqref>D18:D21 D11:D16</xm:sqref>
        </x14:dataValidation>
        <x14:dataValidation type="list" allowBlank="1" showInputMessage="1" showErrorMessage="1" xr:uid="{520D2F01-9FDA-4008-9999-0E710FCEF4EB}">
          <x14:formula1>
            <xm:f>Listas!$D$2:$D$21</xm:f>
          </x14:formula1>
          <xm:sqref>E18:E21 E11:E16</xm:sqref>
        </x14:dataValidation>
        <x14:dataValidation type="list" allowBlank="1" showInputMessage="1" showErrorMessage="1" xr:uid="{80A19DC1-4D67-4B84-B2EE-734B5921D124}">
          <x14:formula1>
            <xm:f>Listas!$A$2:$A$25</xm:f>
          </x14:formula1>
          <xm:sqref>W11:X16 W18:W21 X18:X19</xm:sqref>
        </x14:dataValidation>
        <x14:dataValidation type="list" allowBlank="1" showInputMessage="1" showErrorMessage="1" xr:uid="{085547D8-D571-4659-8620-E369E4253A0D}">
          <x14:formula1>
            <xm:f>Listas!$B$2:$B$5</xm:f>
          </x14:formula1>
          <xm:sqref>C18:C21 C11:C16</xm:sqref>
        </x14:dataValidation>
        <x14:dataValidation type="list" allowBlank="1" showInputMessage="1" showErrorMessage="1" xr:uid="{75A1D4BA-28C6-414C-8133-438305F1EAD0}">
          <x14:formula1>
            <xm:f>Listas!$K$1:$K$20</xm:f>
          </x14:formula1>
          <xm:sqref>C3:D4</xm:sqref>
        </x14:dataValidation>
        <x14:dataValidation type="list" allowBlank="1" showInputMessage="1" showErrorMessage="1" xr:uid="{F6AE8673-425F-47F4-8692-64AAB292128E}">
          <x14:formula1>
            <xm:f>Listas!$H$2:$H$37</xm:f>
          </x14:formula1>
          <xm:sqref>I18:I21 I11:I16</xm:sqref>
        </x14:dataValidation>
        <x14:dataValidation type="list" allowBlank="1" showInputMessage="1" showErrorMessage="1" error="Escriba un texto " promptTitle="Cualquier contenido" xr:uid="{00000000-0002-0000-0100-000001000000}">
          <x14:formula1>
            <xm:f>Listas!#REF!</xm:f>
          </x14:formula1>
          <xm:sqref>L24:L1048576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354F2-5518-43F3-9A09-06FCECE42ED6}">
  <dimension ref="A1:B26"/>
  <sheetViews>
    <sheetView workbookViewId="0">
      <selection activeCell="B9" sqref="B9"/>
    </sheetView>
  </sheetViews>
  <sheetFormatPr defaultColWidth="11.42578125" defaultRowHeight="15"/>
  <cols>
    <col min="1" max="1" width="29" style="57" bestFit="1" customWidth="1"/>
    <col min="2" max="2" width="70.42578125" style="57" customWidth="1"/>
  </cols>
  <sheetData>
    <row r="1" spans="1:2" ht="21">
      <c r="A1" s="128" t="s">
        <v>144</v>
      </c>
      <c r="B1" s="128"/>
    </row>
    <row r="2" spans="1:2" ht="21">
      <c r="A2" s="58" t="s">
        <v>145</v>
      </c>
      <c r="B2" s="58" t="s">
        <v>7</v>
      </c>
    </row>
    <row r="3" spans="1:2">
      <c r="A3" s="59" t="s">
        <v>2</v>
      </c>
      <c r="B3" s="60" t="s">
        <v>146</v>
      </c>
    </row>
    <row r="4" spans="1:2" ht="30">
      <c r="A4" s="59" t="s">
        <v>147</v>
      </c>
      <c r="B4" s="60" t="s">
        <v>148</v>
      </c>
    </row>
    <row r="5" spans="1:2">
      <c r="A5" s="59" t="s">
        <v>149</v>
      </c>
      <c r="B5" s="60" t="s">
        <v>150</v>
      </c>
    </row>
    <row r="6" spans="1:2" ht="45">
      <c r="A6" s="59" t="s">
        <v>151</v>
      </c>
      <c r="B6" s="60" t="s">
        <v>152</v>
      </c>
    </row>
    <row r="7" spans="1:2">
      <c r="A7" s="59" t="s">
        <v>153</v>
      </c>
      <c r="B7" s="60" t="s">
        <v>154</v>
      </c>
    </row>
    <row r="8" spans="1:2">
      <c r="A8" s="59" t="s">
        <v>155</v>
      </c>
      <c r="B8" s="60" t="s">
        <v>154</v>
      </c>
    </row>
    <row r="9" spans="1:2">
      <c r="A9" s="59" t="s">
        <v>156</v>
      </c>
      <c r="B9" s="60" t="s">
        <v>154</v>
      </c>
    </row>
    <row r="10" spans="1:2" ht="45">
      <c r="A10" s="59" t="s">
        <v>157</v>
      </c>
      <c r="B10" s="60" t="s">
        <v>158</v>
      </c>
    </row>
    <row r="11" spans="1:2" ht="45">
      <c r="A11" s="59" t="s">
        <v>159</v>
      </c>
      <c r="B11" s="60" t="s">
        <v>160</v>
      </c>
    </row>
    <row r="12" spans="1:2" ht="30">
      <c r="A12" s="59" t="s">
        <v>161</v>
      </c>
      <c r="B12" s="60" t="s">
        <v>162</v>
      </c>
    </row>
    <row r="13" spans="1:2" ht="30">
      <c r="A13" s="59" t="s">
        <v>163</v>
      </c>
      <c r="B13" s="60" t="s">
        <v>162</v>
      </c>
    </row>
    <row r="14" spans="1:2" ht="150">
      <c r="A14" s="59" t="s">
        <v>164</v>
      </c>
      <c r="B14" s="60" t="s">
        <v>165</v>
      </c>
    </row>
    <row r="15" spans="1:2" ht="30">
      <c r="A15" s="59" t="s">
        <v>166</v>
      </c>
      <c r="B15" s="60" t="s">
        <v>167</v>
      </c>
    </row>
    <row r="16" spans="1:2" ht="30">
      <c r="A16" s="59" t="s">
        <v>168</v>
      </c>
      <c r="B16" s="60" t="s">
        <v>169</v>
      </c>
    </row>
    <row r="17" spans="1:2" ht="75">
      <c r="A17" s="59" t="s">
        <v>170</v>
      </c>
      <c r="B17" s="60" t="s">
        <v>171</v>
      </c>
    </row>
    <row r="18" spans="1:2" ht="30">
      <c r="A18" s="59" t="s">
        <v>172</v>
      </c>
      <c r="B18" s="60" t="s">
        <v>173</v>
      </c>
    </row>
    <row r="19" spans="1:2" ht="300">
      <c r="A19" s="59" t="s">
        <v>174</v>
      </c>
      <c r="B19" s="60" t="s">
        <v>175</v>
      </c>
    </row>
    <row r="20" spans="1:2" ht="30">
      <c r="A20" s="59" t="s">
        <v>176</v>
      </c>
      <c r="B20" s="60" t="s">
        <v>177</v>
      </c>
    </row>
    <row r="21" spans="1:2" ht="30">
      <c r="A21" s="59" t="s">
        <v>178</v>
      </c>
      <c r="B21" s="60" t="s">
        <v>179</v>
      </c>
    </row>
    <row r="22" spans="1:2" ht="45">
      <c r="A22" s="59" t="s">
        <v>180</v>
      </c>
      <c r="B22" s="60" t="s">
        <v>181</v>
      </c>
    </row>
    <row r="23" spans="1:2" ht="30">
      <c r="A23" s="59" t="s">
        <v>182</v>
      </c>
      <c r="B23" s="60" t="s">
        <v>183</v>
      </c>
    </row>
    <row r="24" spans="1:2" ht="30">
      <c r="A24" s="59" t="s">
        <v>184</v>
      </c>
      <c r="B24" s="60" t="s">
        <v>185</v>
      </c>
    </row>
    <row r="25" spans="1:2" ht="60">
      <c r="A25" s="59" t="s">
        <v>186</v>
      </c>
      <c r="B25" s="60" t="s">
        <v>187</v>
      </c>
    </row>
    <row r="26" spans="1:2" ht="45">
      <c r="A26" s="59" t="s">
        <v>188</v>
      </c>
      <c r="B26" s="60" t="s">
        <v>189</v>
      </c>
    </row>
  </sheetData>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32"/>
  <sheetViews>
    <sheetView topLeftCell="F1" workbookViewId="0">
      <selection activeCell="H16" sqref="H16"/>
    </sheetView>
  </sheetViews>
  <sheetFormatPr defaultColWidth="11.42578125" defaultRowHeight="15"/>
  <cols>
    <col min="1" max="1" width="94.28515625" bestFit="1" customWidth="1"/>
    <col min="2" max="2" width="30.28515625" bestFit="1" customWidth="1"/>
    <col min="3" max="3" width="109.7109375" bestFit="1" customWidth="1"/>
    <col min="4" max="4" width="83.42578125" customWidth="1"/>
    <col min="5" max="5" width="177.140625" bestFit="1" customWidth="1"/>
    <col min="6" max="6" width="121.42578125" customWidth="1"/>
    <col min="7" max="7" width="41.140625" bestFit="1" customWidth="1"/>
    <col min="8" max="8" width="84" bestFit="1" customWidth="1"/>
    <col min="9" max="9" width="15.7109375" bestFit="1" customWidth="1"/>
    <col min="10" max="10" width="21" bestFit="1" customWidth="1"/>
    <col min="11" max="11" width="46.7109375" bestFit="1" customWidth="1"/>
  </cols>
  <sheetData>
    <row r="1" spans="1:11" s="35" customFormat="1">
      <c r="A1" s="35" t="s">
        <v>190</v>
      </c>
      <c r="B1" s="35" t="s">
        <v>27</v>
      </c>
      <c r="C1" s="35" t="s">
        <v>191</v>
      </c>
      <c r="D1" s="35" t="s">
        <v>192</v>
      </c>
      <c r="E1" s="35" t="s">
        <v>193</v>
      </c>
      <c r="F1" s="35" t="s">
        <v>194</v>
      </c>
      <c r="G1" s="35" t="s">
        <v>195</v>
      </c>
      <c r="H1" s="35" t="s">
        <v>196</v>
      </c>
      <c r="I1" s="35" t="s">
        <v>32</v>
      </c>
      <c r="J1" s="35" t="s">
        <v>37</v>
      </c>
      <c r="K1" s="35" t="s">
        <v>2</v>
      </c>
    </row>
    <row r="2" spans="1:11">
      <c r="A2" t="s">
        <v>197</v>
      </c>
      <c r="B2" t="s">
        <v>198</v>
      </c>
      <c r="C2" s="19" t="s">
        <v>199</v>
      </c>
      <c r="D2" t="s">
        <v>200</v>
      </c>
      <c r="E2" t="s">
        <v>201</v>
      </c>
      <c r="F2" t="s">
        <v>202</v>
      </c>
      <c r="G2" t="s">
        <v>203</v>
      </c>
      <c r="H2" s="19" t="s">
        <v>204</v>
      </c>
      <c r="I2" t="s">
        <v>60</v>
      </c>
      <c r="J2" t="s">
        <v>112</v>
      </c>
      <c r="K2" s="11" t="s">
        <v>205</v>
      </c>
    </row>
    <row r="3" spans="1:11">
      <c r="A3" t="s">
        <v>115</v>
      </c>
      <c r="B3" t="s">
        <v>206</v>
      </c>
      <c r="C3" s="19" t="s">
        <v>207</v>
      </c>
      <c r="D3" t="s">
        <v>208</v>
      </c>
      <c r="E3" t="s">
        <v>209</v>
      </c>
      <c r="F3" t="s">
        <v>210</v>
      </c>
      <c r="G3" t="s">
        <v>211</v>
      </c>
      <c r="H3" s="19" t="s">
        <v>212</v>
      </c>
      <c r="I3" t="s">
        <v>138</v>
      </c>
      <c r="J3" t="s">
        <v>64</v>
      </c>
      <c r="K3" s="11" t="s">
        <v>213</v>
      </c>
    </row>
    <row r="4" spans="1:11">
      <c r="A4" t="s">
        <v>214</v>
      </c>
      <c r="B4" t="s">
        <v>53</v>
      </c>
      <c r="C4" s="19" t="s">
        <v>215</v>
      </c>
      <c r="D4" t="s">
        <v>216</v>
      </c>
      <c r="E4" t="s">
        <v>217</v>
      </c>
      <c r="F4" t="s">
        <v>57</v>
      </c>
      <c r="G4" t="s">
        <v>58</v>
      </c>
      <c r="H4" s="19" t="s">
        <v>218</v>
      </c>
      <c r="I4" t="s">
        <v>219</v>
      </c>
      <c r="J4" t="s">
        <v>220</v>
      </c>
      <c r="K4" s="11" t="s">
        <v>221</v>
      </c>
    </row>
    <row r="5" spans="1:11">
      <c r="A5" t="s">
        <v>222</v>
      </c>
      <c r="B5" t="s">
        <v>223</v>
      </c>
      <c r="C5" s="19" t="s">
        <v>224</v>
      </c>
      <c r="D5" t="s">
        <v>225</v>
      </c>
      <c r="E5" t="s">
        <v>226</v>
      </c>
      <c r="F5" t="s">
        <v>227</v>
      </c>
      <c r="G5" t="s">
        <v>228</v>
      </c>
      <c r="H5" s="19" t="s">
        <v>229</v>
      </c>
      <c r="J5" t="s">
        <v>230</v>
      </c>
      <c r="K5" s="11" t="s">
        <v>231</v>
      </c>
    </row>
    <row r="6" spans="1:11">
      <c r="A6" t="s">
        <v>232</v>
      </c>
      <c r="C6" s="19" t="s">
        <v>107</v>
      </c>
      <c r="D6" t="s">
        <v>233</v>
      </c>
      <c r="E6" t="s">
        <v>234</v>
      </c>
      <c r="F6" t="s">
        <v>235</v>
      </c>
      <c r="G6" t="s">
        <v>236</v>
      </c>
      <c r="H6" s="19" t="s">
        <v>237</v>
      </c>
      <c r="K6" s="11" t="s">
        <v>238</v>
      </c>
    </row>
    <row r="7" spans="1:11">
      <c r="A7" t="s">
        <v>239</v>
      </c>
      <c r="C7" s="19" t="s">
        <v>54</v>
      </c>
      <c r="D7" t="s">
        <v>240</v>
      </c>
      <c r="E7" t="s">
        <v>241</v>
      </c>
      <c r="F7" t="s">
        <v>242</v>
      </c>
      <c r="G7" t="s">
        <v>243</v>
      </c>
      <c r="H7" s="19" t="s">
        <v>118</v>
      </c>
      <c r="K7" s="11" t="s">
        <v>244</v>
      </c>
    </row>
    <row r="8" spans="1:11">
      <c r="A8" t="s">
        <v>67</v>
      </c>
      <c r="C8" s="19" t="s">
        <v>245</v>
      </c>
      <c r="D8" t="s">
        <v>246</v>
      </c>
      <c r="E8" t="s">
        <v>247</v>
      </c>
      <c r="F8" t="s">
        <v>248</v>
      </c>
      <c r="G8" t="s">
        <v>249</v>
      </c>
      <c r="H8" s="19" t="s">
        <v>250</v>
      </c>
      <c r="K8" s="11" t="s">
        <v>251</v>
      </c>
    </row>
    <row r="9" spans="1:11">
      <c r="A9" t="s">
        <v>252</v>
      </c>
      <c r="C9" s="19" t="s">
        <v>224</v>
      </c>
      <c r="D9" t="s">
        <v>253</v>
      </c>
      <c r="E9" t="s">
        <v>254</v>
      </c>
      <c r="F9" t="s">
        <v>255</v>
      </c>
      <c r="G9" s="19" t="s">
        <v>223</v>
      </c>
      <c r="H9" s="19" t="s">
        <v>256</v>
      </c>
      <c r="K9" s="11" t="s">
        <v>257</v>
      </c>
    </row>
    <row r="10" spans="1:11">
      <c r="A10" t="s">
        <v>258</v>
      </c>
      <c r="C10" s="19" t="s">
        <v>223</v>
      </c>
      <c r="D10" t="s">
        <v>259</v>
      </c>
      <c r="E10" t="s">
        <v>127</v>
      </c>
      <c r="F10" t="s">
        <v>260</v>
      </c>
      <c r="H10" s="19" t="s">
        <v>59</v>
      </c>
      <c r="K10" s="11" t="s">
        <v>261</v>
      </c>
    </row>
    <row r="11" spans="1:11">
      <c r="A11" t="s">
        <v>262</v>
      </c>
      <c r="C11" s="19"/>
      <c r="D11" t="s">
        <v>263</v>
      </c>
      <c r="E11" t="s">
        <v>264</v>
      </c>
      <c r="H11" s="19" t="s">
        <v>84</v>
      </c>
      <c r="K11" s="11" t="s">
        <v>265</v>
      </c>
    </row>
    <row r="12" spans="1:11" ht="17.25" customHeight="1">
      <c r="A12" t="s">
        <v>266</v>
      </c>
      <c r="C12" s="19"/>
      <c r="D12" t="s">
        <v>267</v>
      </c>
      <c r="E12" t="s">
        <v>56</v>
      </c>
      <c r="H12" s="19" t="s">
        <v>268</v>
      </c>
      <c r="K12" s="11" t="s">
        <v>269</v>
      </c>
    </row>
    <row r="13" spans="1:11">
      <c r="A13" t="s">
        <v>270</v>
      </c>
      <c r="D13" t="s">
        <v>271</v>
      </c>
      <c r="E13" t="s">
        <v>272</v>
      </c>
      <c r="H13" s="19" t="s">
        <v>273</v>
      </c>
      <c r="K13" s="11" t="s">
        <v>274</v>
      </c>
    </row>
    <row r="14" spans="1:11">
      <c r="A14" t="s">
        <v>275</v>
      </c>
      <c r="D14" t="s">
        <v>126</v>
      </c>
      <c r="H14" s="19" t="s">
        <v>128</v>
      </c>
      <c r="I14" s="11"/>
      <c r="K14" s="11" t="s">
        <v>3</v>
      </c>
    </row>
    <row r="15" spans="1:11">
      <c r="A15" t="s">
        <v>276</v>
      </c>
      <c r="D15" t="s">
        <v>55</v>
      </c>
      <c r="H15" s="19" t="s">
        <v>108</v>
      </c>
      <c r="I15" s="11"/>
      <c r="K15" s="11" t="s">
        <v>277</v>
      </c>
    </row>
    <row r="16" spans="1:11">
      <c r="A16" t="s">
        <v>278</v>
      </c>
      <c r="D16" t="s">
        <v>279</v>
      </c>
      <c r="H16" s="19" t="s">
        <v>280</v>
      </c>
      <c r="I16" s="11"/>
      <c r="K16" s="11" t="s">
        <v>281</v>
      </c>
    </row>
    <row r="17" spans="1:11">
      <c r="A17" t="s">
        <v>282</v>
      </c>
      <c r="D17" t="s">
        <v>283</v>
      </c>
      <c r="H17" s="19" t="s">
        <v>284</v>
      </c>
      <c r="I17" s="11"/>
      <c r="K17" s="11" t="s">
        <v>285</v>
      </c>
    </row>
    <row r="18" spans="1:11">
      <c r="A18" t="s">
        <v>286</v>
      </c>
      <c r="D18" t="s">
        <v>287</v>
      </c>
      <c r="H18" s="19" t="s">
        <v>288</v>
      </c>
      <c r="I18" s="11"/>
      <c r="K18" s="11" t="s">
        <v>289</v>
      </c>
    </row>
    <row r="19" spans="1:11">
      <c r="A19" t="s">
        <v>290</v>
      </c>
      <c r="D19" t="s">
        <v>291</v>
      </c>
      <c r="H19" s="19" t="s">
        <v>292</v>
      </c>
      <c r="I19" s="11"/>
      <c r="K19" s="11" t="s">
        <v>293</v>
      </c>
    </row>
    <row r="20" spans="1:11">
      <c r="A20" t="s">
        <v>294</v>
      </c>
      <c r="D20" t="s">
        <v>295</v>
      </c>
      <c r="H20" s="19" t="s">
        <v>296</v>
      </c>
      <c r="I20" s="11"/>
      <c r="K20" s="11" t="s">
        <v>297</v>
      </c>
    </row>
    <row r="21" spans="1:11">
      <c r="A21" t="s">
        <v>298</v>
      </c>
      <c r="D21" t="s">
        <v>223</v>
      </c>
      <c r="G21" s="19"/>
      <c r="H21" s="19" t="s">
        <v>299</v>
      </c>
      <c r="I21" s="11"/>
    </row>
    <row r="22" spans="1:11">
      <c r="A22" t="s">
        <v>300</v>
      </c>
      <c r="H22" s="19" t="s">
        <v>223</v>
      </c>
    </row>
    <row r="23" spans="1:11">
      <c r="A23" t="s">
        <v>301</v>
      </c>
    </row>
    <row r="24" spans="1:11">
      <c r="A24" t="s">
        <v>302</v>
      </c>
    </row>
    <row r="25" spans="1:11">
      <c r="A25" t="s">
        <v>303</v>
      </c>
    </row>
    <row r="26" spans="1:11">
      <c r="H26" s="19"/>
    </row>
    <row r="28" spans="1:11">
      <c r="H28" s="19"/>
    </row>
    <row r="29" spans="1:11">
      <c r="H29" s="19"/>
    </row>
    <row r="30" spans="1:11">
      <c r="H30" s="19"/>
    </row>
    <row r="31" spans="1:11">
      <c r="H31" s="19"/>
    </row>
    <row r="32" spans="1:11">
      <c r="H32" s="19"/>
    </row>
  </sheetData>
  <sheetProtection formatCells="0" formatColumns="0" formatRows="0" insertColumns="0" insertRows="0" insertHyperlinks="0" deleteColumns="0" deleteRows="0" sort="0" autoFilter="0" pivotTables="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1BFFB4411CFC54CA6A3FA228255AE4E" ma:contentTypeVersion="20" ma:contentTypeDescription="Crear nuevo documento." ma:contentTypeScope="" ma:versionID="9eccd4074f4ecc1b43eae58e59815e77">
  <xsd:schema xmlns:xsd="http://www.w3.org/2001/XMLSchema" xmlns:xs="http://www.w3.org/2001/XMLSchema" xmlns:p="http://schemas.microsoft.com/office/2006/metadata/properties" xmlns:ns2="4d1d2e24-7be0-47eb-a1db-99cc6d75caff" xmlns:ns3="d6eaa91c-3afb-4015-aba1-5ff992c1a5ca" targetNamespace="http://schemas.microsoft.com/office/2006/metadata/properties" ma:root="true" ma:fieldsID="1064704957d33cbe06bca652ec563e9b" ns2:_="" ns3:_="">
    <xsd:import namespace="4d1d2e24-7be0-47eb-a1db-99cc6d75caff"/>
    <xsd:import namespace="d6eaa91c-3afb-4015-aba1-5ff992c1a5c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_Flow_SignoffStatu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1d2e24-7be0-47eb-a1db-99cc6d75ca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Estado de aprobación" ma:internalName="Estado_x0020_de_x0020_aprobaci_x00f3_n">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Etiquetas de imagen" ma:readOnly="false" ma:fieldId="{5cf76f15-5ced-4ddc-b409-7134ff3c332f}" ma:taxonomyMulti="true" ma:sspId="1310d8ee-99bf-4ea4-9dbe-e9e068685e8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6eaa91c-3afb-4015-aba1-5ff992c1a5ca"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4" nillable="true" ma:displayName="Taxonomy Catch All Column" ma:hidden="true" ma:list="{3879f101-e3f4-43e5-bfb2-af477e66da4d}" ma:internalName="TaxCatchAll" ma:showField="CatchAllData" ma:web="d6eaa91c-3afb-4015-aba1-5ff992c1a5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4d1d2e24-7be0-47eb-a1db-99cc6d75caff" xsi:nil="true"/>
    <lcf76f155ced4ddcb4097134ff3c332f xmlns="4d1d2e24-7be0-47eb-a1db-99cc6d75caff">
      <Terms xmlns="http://schemas.microsoft.com/office/infopath/2007/PartnerControls"/>
    </lcf76f155ced4ddcb4097134ff3c332f>
    <TaxCatchAll xmlns="d6eaa91c-3afb-4015-aba1-5ff992c1a5ca" xsi:nil="true"/>
  </documentManagement>
</p:properties>
</file>

<file path=customXml/itemProps1.xml><?xml version="1.0" encoding="utf-8"?>
<ds:datastoreItem xmlns:ds="http://schemas.openxmlformats.org/officeDocument/2006/customXml" ds:itemID="{284F9469-A904-4FF1-8B26-6C42AC3F0CC6}"/>
</file>

<file path=customXml/itemProps2.xml><?xml version="1.0" encoding="utf-8"?>
<ds:datastoreItem xmlns:ds="http://schemas.openxmlformats.org/officeDocument/2006/customXml" ds:itemID="{265251AB-C88B-4079-B78F-2291AC2E7ABC}"/>
</file>

<file path=customXml/itemProps3.xml><?xml version="1.0" encoding="utf-8"?>
<ds:datastoreItem xmlns:ds="http://schemas.openxmlformats.org/officeDocument/2006/customXml" ds:itemID="{1BD912C2-67FF-4F74-B857-B8D2F5FE6CA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liliana casas</dc:creator>
  <cp:keywords/>
  <dc:description/>
  <cp:lastModifiedBy>Dora Elcy Guevara Agudelo</cp:lastModifiedBy>
  <cp:revision/>
  <dcterms:created xsi:type="dcterms:W3CDTF">2021-01-25T18:44:53Z</dcterms:created>
  <dcterms:modified xsi:type="dcterms:W3CDTF">2026-01-29T01:10:50Z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0x01010041BFFB4411CFC54CA6A3FA228255AE4E</vt:lpwstr>
  </property>
  <property fmtid="{D5CDD505-2E9C-101B-9397-08002B2CF9AE}" pid="3" name="MediaServiceImageTags">
    <vt:lpwstr/>
  </property>
</Properties>
</file>