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2" documentId="13_ncr:1_{DD5F8585-D83E-479F-B2BF-F58148B5E641}" xr6:coauthVersionLast="47" xr6:coauthVersionMax="47" xr10:uidLastSave="{F08A0E40-863A-4B2B-8834-8A30CD8FF982}"/>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3" i="1" l="1"/>
  <c r="AT22" i="1"/>
  <c r="AT21" i="1"/>
  <c r="AT20" i="1"/>
  <c r="AT19" i="1"/>
  <c r="AT18" i="1"/>
  <c r="AT17" i="1"/>
  <c r="AT16" i="1"/>
  <c r="AT14" i="1"/>
  <c r="AT11" i="1"/>
  <c r="AS16" i="1"/>
  <c r="AU16" i="1" s="1"/>
  <c r="AN16" i="1"/>
  <c r="AP16" i="1" s="1"/>
  <c r="AN17" i="1"/>
  <c r="AP17" i="1" s="1"/>
  <c r="AN18" i="1"/>
  <c r="AP18" i="1" s="1"/>
  <c r="AN19" i="1"/>
  <c r="AP19" i="1" s="1"/>
  <c r="AN20" i="1"/>
  <c r="AP20" i="1" s="1"/>
  <c r="AN21" i="1"/>
  <c r="AP21" i="1" s="1"/>
  <c r="AN22" i="1"/>
  <c r="AP22" i="1" s="1"/>
  <c r="AN23" i="1"/>
  <c r="AP23" i="1" s="1"/>
  <c r="AI16" i="1"/>
  <c r="AK16" i="1" s="1"/>
  <c r="AI17" i="1"/>
  <c r="AK17" i="1" s="1"/>
  <c r="AI18" i="1"/>
  <c r="AK18" i="1" s="1"/>
  <c r="AI19" i="1"/>
  <c r="AK19" i="1" s="1"/>
  <c r="AI20" i="1"/>
  <c r="AK20" i="1" s="1"/>
  <c r="AI21" i="1"/>
  <c r="AK21" i="1" s="1"/>
  <c r="AI22" i="1"/>
  <c r="AK22" i="1" s="1"/>
  <c r="AI23" i="1"/>
  <c r="AK23" i="1" s="1"/>
  <c r="AD16" i="1"/>
  <c r="AF16" i="1" s="1"/>
  <c r="AD17" i="1"/>
  <c r="AF17" i="1" s="1"/>
  <c r="AD18" i="1"/>
  <c r="AF18" i="1" s="1"/>
  <c r="AD19" i="1"/>
  <c r="AF19" i="1" s="1"/>
  <c r="AD20" i="1"/>
  <c r="AF20" i="1" s="1"/>
  <c r="AD21" i="1"/>
  <c r="AF21" i="1" s="1"/>
  <c r="AD22" i="1"/>
  <c r="AF22" i="1" s="1"/>
  <c r="AD23" i="1"/>
  <c r="AF23" i="1" s="1"/>
  <c r="Y16" i="1"/>
  <c r="AA16" i="1" s="1"/>
  <c r="Y17" i="1"/>
  <c r="AA17" i="1" s="1"/>
  <c r="Y18" i="1"/>
  <c r="AA18" i="1" s="1"/>
  <c r="Y19" i="1"/>
  <c r="AA19" i="1" s="1"/>
  <c r="Y20" i="1"/>
  <c r="AA20" i="1" s="1"/>
  <c r="Y21" i="1"/>
  <c r="AA21" i="1" s="1"/>
  <c r="Y22" i="1"/>
  <c r="AA22" i="1" s="1"/>
  <c r="Y23" i="1"/>
  <c r="AA23" i="1" s="1"/>
  <c r="T11" i="1"/>
  <c r="T23" i="1"/>
  <c r="AS23" i="1" s="1"/>
  <c r="AU23" i="1" s="1"/>
  <c r="T22" i="1"/>
  <c r="AS22" i="1" s="1"/>
  <c r="AU22" i="1" s="1"/>
  <c r="T21" i="1"/>
  <c r="AS21" i="1" s="1"/>
  <c r="AU21" i="1" s="1"/>
  <c r="T20" i="1"/>
  <c r="AS20" i="1" s="1"/>
  <c r="AU20" i="1" s="1"/>
  <c r="T19" i="1"/>
  <c r="AS19" i="1" s="1"/>
  <c r="T18" i="1"/>
  <c r="AS18" i="1" s="1"/>
  <c r="T17" i="1"/>
  <c r="AS17" i="1" s="1"/>
  <c r="AU17" i="1" s="1"/>
  <c r="T16" i="1"/>
  <c r="T15" i="1"/>
  <c r="T14" i="1"/>
  <c r="T13" i="1"/>
  <c r="T12" i="1"/>
  <c r="AT28" i="1"/>
  <c r="AN28" i="1"/>
  <c r="AP28" i="1" s="1"/>
  <c r="AI28" i="1"/>
  <c r="AK28" i="1" s="1"/>
  <c r="AD28" i="1"/>
  <c r="AF28" i="1" s="1"/>
  <c r="Y28" i="1"/>
  <c r="AA28" i="1" s="1"/>
  <c r="AT27" i="1"/>
  <c r="AN27" i="1"/>
  <c r="AP27" i="1" s="1"/>
  <c r="AI27" i="1"/>
  <c r="AK27" i="1" s="1"/>
  <c r="AD27" i="1"/>
  <c r="AF27" i="1" s="1"/>
  <c r="Y27" i="1"/>
  <c r="AA27" i="1" s="1"/>
  <c r="AT26" i="1"/>
  <c r="AN26" i="1"/>
  <c r="AP26" i="1" s="1"/>
  <c r="AI26" i="1"/>
  <c r="AK26" i="1" s="1"/>
  <c r="AD26" i="1"/>
  <c r="AF26" i="1" s="1"/>
  <c r="Y26" i="1"/>
  <c r="AA26" i="1" s="1"/>
  <c r="AT25" i="1"/>
  <c r="AN25" i="1"/>
  <c r="AP25" i="1" s="1"/>
  <c r="AI25" i="1"/>
  <c r="AK25" i="1" s="1"/>
  <c r="AD25" i="1"/>
  <c r="AF25" i="1" s="1"/>
  <c r="Y25" i="1"/>
  <c r="AA25" i="1" s="1"/>
  <c r="T28" i="1"/>
  <c r="AS28" i="1" s="1"/>
  <c r="T27" i="1"/>
  <c r="AS27" i="1" s="1"/>
  <c r="T26" i="1"/>
  <c r="AS26" i="1" s="1"/>
  <c r="T25" i="1"/>
  <c r="AS25"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S14" i="1"/>
  <c r="AU14" i="1" s="1"/>
  <c r="AS15" i="1"/>
  <c r="AS13" i="1"/>
  <c r="AS12" i="1"/>
  <c r="AS11" i="1"/>
  <c r="AU19" i="1" l="1"/>
  <c r="AU18" i="1"/>
  <c r="AP29" i="1"/>
  <c r="AF29" i="1"/>
  <c r="AK24" i="1"/>
  <c r="AF24" i="1"/>
  <c r="AF30" i="1" s="1"/>
  <c r="AK29" i="1"/>
  <c r="AA29" i="1"/>
  <c r="AA24" i="1"/>
  <c r="AU15" i="1"/>
  <c r="AP24" i="1"/>
  <c r="AU28" i="1"/>
  <c r="AU27" i="1"/>
  <c r="AU26" i="1"/>
  <c r="AU25" i="1"/>
  <c r="AU13" i="1"/>
  <c r="AU12" i="1"/>
  <c r="AU11" i="1"/>
  <c r="AK30" i="1" l="1"/>
  <c r="AA30" i="1"/>
  <c r="AP30" i="1"/>
  <c r="AU29" i="1"/>
  <c r="AU24" i="1"/>
  <c r="AU30" i="1" s="1"/>
</calcChain>
</file>

<file path=xl/sharedStrings.xml><?xml version="1.0" encoding="utf-8"?>
<sst xmlns="http://schemas.openxmlformats.org/spreadsheetml/2006/main" count="579" uniqueCount="350">
  <si>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</si>
  <si>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</si>
  <si>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</si>
  <si>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Fomento y Protección de los Derechos Humanos</t>
  </si>
  <si>
    <t>CONTROL DE CAMBIOS</t>
  </si>
  <si>
    <t>VERSIÓN</t>
  </si>
  <si>
    <t>FECHA</t>
  </si>
  <si>
    <t>DESCRIPCIÓN</t>
  </si>
  <si>
    <t>DEPENDENCIAS ASOCIADAS</t>
  </si>
  <si>
    <t>Subsecretaría de Gobernabilidad y Garantía de Derechos
Dirección de Derechos Humanos
Subdirección de Asuntos Religiosos y Libertad de Consciencia</t>
  </si>
  <si>
    <t>Publicación del plan de gestión aprobado CIGD. Caso HOLA: 22862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</si>
  <si>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</si>
  <si>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</si>
  <si>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</si>
  <si>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</si>
  <si>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</si>
  <si>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</si>
  <si>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</si>
  <si>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</si>
  <si>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</si>
  <si>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</si>
  <si>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</si>
  <si>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</si>
  <si>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</si>
  <si>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</si>
  <si>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</si>
  <si>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</si>
  <si>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</si>
  <si>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</si>
  <si>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</si>
  <si>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</si>
  <si>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</si>
  <si>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</si>
  <si>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</si>
  <si>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</si>
  <si>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</si>
  <si>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</si>
  <si>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</si>
  <si>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</si>
  <si>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</si>
  <si>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</si>
  <si>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</si>
  <si>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</si>
  <si>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</si>
  <si>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</si>
  <si>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</si>
  <si>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</si>
  <si>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</si>
  <si>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</si>
  <si>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</si>
  <si>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</si>
  <si>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</si>
  <si>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Elaborar viente (20) informes de la implementación de los planes de trabajo aprobados en los Comités Locales de Derechos Humanos</t>
  </si>
  <si>
    <t>2. Bogotá confía en su bienestar</t>
  </si>
  <si>
    <t>2.12. Bogotá cuida a su gente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</si>
  <si>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</si>
  <si>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7988 - Fortalecimiento de la capacidad institucional y de los actores sociales para la garantía, promoción y protección de los derechos humanos y de libertad religiosa y de conciencia en Bogotá D.C.</t>
  </si>
  <si>
    <t xml:space="preserve">PEI - Fomentar la promoción, garantía, protección, respeto y apropiación de los Derechos Humanos, la Libertad Religiosa y de conciencia, el Dialogo, la convivencia pacífica y la lucha contra el racismo. </t>
  </si>
  <si>
    <t>No Aplica</t>
  </si>
  <si>
    <t>Eficacia</t>
  </si>
  <si>
    <t>Planes de trabajo aprobados e implementados de los comités locales de DDHH</t>
  </si>
  <si>
    <t xml:space="preserve">Planes de trabajo aprobados e implementados </t>
  </si>
  <si>
    <t>Número de planes de trabajo aprobados e implementados en los comités locales de DDHH</t>
  </si>
  <si>
    <t>Constante</t>
  </si>
  <si>
    <t>(20) Documentos aprobados con el seguimiento y alcance de las estrategias territoriales aprobadas en los comités locales de DDHH y su implementación a lo largo de la vigencia</t>
  </si>
  <si>
    <t>Documentos Planes de Trabajo CLDDHH</t>
  </si>
  <si>
    <t>DDH - Dirección de Derechos Humanos</t>
  </si>
  <si>
    <t>SGGD - Subsecretaría de Gobernabilidad y Garantía de Derechos</t>
  </si>
  <si>
    <t>MT2</t>
  </si>
  <si>
    <t>Diseñar e implementar viente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</si>
  <si>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</si>
  <si>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Documentos con las estrategias con enfoque territorial y problacional en la adopción del Sistema Distrital de Derechos Humanos</t>
  </si>
  <si>
    <t>Suma</t>
  </si>
  <si>
    <t xml:space="preserve">(20) Documentos aprobados con el seguimiento y alcance de las estrategias territoriales implementadas </t>
  </si>
  <si>
    <t>Actas y pieza audiovisual</t>
  </si>
  <si>
    <t>MT3</t>
  </si>
  <si>
    <t>Realizar cuatro (4) informes de medición de la percepción de las socializaciones y capacitaciones realizadas para el fortalecimiento de las rutas de atención en materia de prevención de derechos humanos</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</si>
  <si>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</si>
  <si>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Número de Informes de medición de percepción de las socializaciones y capacitaciones realizadas para el fortalecimiento de las rutas de atención en materia de prevención de derechos humanos</t>
  </si>
  <si>
    <t>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</si>
  <si>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</si>
  <si>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</si>
  <si>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</si>
  <si>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MT4</t>
  </si>
  <si>
    <t>Realizar cuatro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</si>
  <si>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</si>
  <si>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</si>
  <si>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</si>
  <si>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Listados de asistencia, actas, pieza audiovisual</t>
  </si>
  <si>
    <t>MT5</t>
  </si>
  <si>
    <t>Realizar cuatro (4)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</si>
  <si>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</si>
  <si>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</si>
  <si>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Informe trimestral de seguimiento</t>
  </si>
  <si>
    <t>Informes de seguimiento de la tabla de retención de la dirección</t>
  </si>
  <si>
    <t>MT6</t>
  </si>
  <si>
    <t xml:space="preserve">Realizar cuatro (4) informes de fases de diseño, implementación, monitoreo y evaluación, de una (1) de estrategia de transversalización de enfoque de género en el marco de la implementación de la estrategia pedagógica Ni Peques Ni Chiquis SON MIS DERECHOS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</si>
  <si>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</si>
  <si>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Número de informes del diseño e implementación de (1) estrategia de educación en derechos humanos con enfoque en la estrategia de transversalización de enfoque de género en el marco de la implementación de la estrategia pedagógica Ni Peques Ni Chiquis SON MIS DERECHOS</t>
  </si>
  <si>
    <t>Informes del diseño e implementación de   (1) estrategia de educación en derechos humanos con enfoque en la  estrategia de transversalización de enfoque de género en el marco de la implementación de la estrategia pedagógica Ni Peques Ni Chiquis SON MIS DERECHOS</t>
  </si>
  <si>
    <t>Número de informes del diseño e implementación de   (1) estrategia de educación en derechos humanos con enfoque estrategia de transversalización de enfoque de género en el marco de la implementación de la estrategia pedagógica Ni Peques Ni Chiquis SON MIS DERECHOS</t>
  </si>
  <si>
    <t>Informe trimestral del diseño e implementación de   (1) estrategia de educación en derechos humanos con enfoque estrategia de transversalización de enfoque de género en el marco de la implementación de la estrategia pedagógica Ni Peques Ni Chiquis SON MIS DERECHOS</t>
  </si>
  <si>
    <t>Formularios electrónicos de asistencia, fuentes de información teoricas y conceptuales</t>
  </si>
  <si>
    <t>MT7</t>
  </si>
  <si>
    <t>Realizar dos (2) informes de implementación a los productos de las políticas públicas lideradas por la dependencia</t>
  </si>
  <si>
    <t>Número de informes de avance en la implementación de los productos de política pública</t>
  </si>
  <si>
    <t>Informes de avance en la implementación delos productos de la política pública</t>
  </si>
  <si>
    <t>Sumatoria  de informes de política pública</t>
  </si>
  <si>
    <t>2 informes de implementación de productos de política pública</t>
  </si>
  <si>
    <t>Planes de acción de las políticas públicas</t>
  </si>
  <si>
    <t>MT8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</si>
  <si>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</si>
  <si>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</si>
  <si>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</si>
  <si>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 xml:space="preserve">Número de Informes de avance de implementación del Decreto 053 de 2023 y  seguimiento a las recomendaciones del CIDH </t>
  </si>
  <si>
    <t>Informe semestral de avance  a la implementación del Decreto 053 de 2023 y  seguimiento a las recomendaciones del CIDH</t>
  </si>
  <si>
    <t xml:space="preserve">Informes de seguimiento </t>
  </si>
  <si>
    <t>MT9</t>
  </si>
  <si>
    <t>Realizar dos (2)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</si>
  <si>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</si>
  <si>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</si>
  <si>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</si>
  <si>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</si>
  <si>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MT10</t>
  </si>
  <si>
    <t>Realizar cuatro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</si>
  <si>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</si>
  <si>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</si>
  <si>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</si>
  <si>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MT11</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</si>
  <si>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</si>
  <si>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Ejecutar 14 iniciativas que garanticen el ejercicio de las libertades fundamentales de religión culto y conciencia en el marco de la política pública existente  </t>
  </si>
  <si>
    <t>Número de acciones de sensibilización con el ejercicio y el contenido de las libertades fundamentales de religión culto y conciencia, participación ciudadana y/o resolución de conflictorealizadas</t>
  </si>
  <si>
    <t>Acciones de  sensibilizacióncon el ejercicio y el contenido de las libertades fundamentales de religión culto y conciencia, participación ciudadana y/o resolución de conflictos.</t>
  </si>
  <si>
    <t>(12) eventos  de  sensibilización para servidores públicos, líderes religiosos y/o ciudadanía en general en relación con el ejercicio y el contenido de las libertades fundamentales de religión culto y conciencia, brindados por la SALRC 2025</t>
  </si>
  <si>
    <t>Sumatoria del No. de acciones de  sensibilizacióncon el ejercicio y el contenido de las libertades fundamentales de religión culto y conciencia, participación ciudadana y/o resolución de conflicto realizadas</t>
  </si>
  <si>
    <t>Informes, registros administrativos, material didáctico, documentos, registros fotográficos y/o vínculos digitales a las grabaciones y/o piezas publicitarias.</t>
  </si>
  <si>
    <t xml:space="preserve">Evento y/o  sensibilización, </t>
  </si>
  <si>
    <t>MT12</t>
  </si>
  <si>
    <t xml:space="preserve">Realizar cuatro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</si>
  <si>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</si>
  <si>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 xml:space="preserve">Informes de acompañamiento a las reuniones ordinarias y extraordinarias de los comités locales de libertad religiosa </t>
  </si>
  <si>
    <t>(4) Informes trimestrales  de acompañamiento a las reuniones ordinarias y extraordinarias de los comités locales de libertad religiosa 2025</t>
  </si>
  <si>
    <t>Número de informes  de acompañamiento a las reuniones ordinarias y extraordinarias de los comités locales de libertad religiosa</t>
  </si>
  <si>
    <t>Informe trimestral de seguimiento  al  acompañamiento a las reuniones ordinarias y extraordinarias de los comités locales de libertad religiosa</t>
  </si>
  <si>
    <t>Informes de seguimiento y listados de asistencia</t>
  </si>
  <si>
    <t>MT13</t>
  </si>
  <si>
    <t>Realizar cuatro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</si>
  <si>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</si>
  <si>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Informes de gestión en la que se evidencie el acompañamiento realizado las personas que acceden a la ruta de atención</t>
  </si>
  <si>
    <t>(4) Informes trimestrales  de gestión en la que se evidencie el acompañamiento realizado las personas que acceden a la ruta de atención en el año 2025</t>
  </si>
  <si>
    <t>Número de informes de gestión en la que se evidencie el acompañamiento realizado las personas que acceden a la ruta de atención</t>
  </si>
  <si>
    <t>Informes trimestral de  gestión en la que se evidencie el acompañamiento realizado las personas que acceden a la ruta de atención</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</si>
  <si>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</si>
  <si>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</si>
  <si>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</si>
  <si>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</si>
  <si>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</si>
  <si>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</si>
  <si>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</si>
  <si>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</si>
  <si>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</si>
  <si>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</si>
  <si>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</si>
  <si>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</si>
  <si>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</si>
  <si>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</si>
  <si>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</si>
  <si>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SGGD - Subsecretaría de Gobernabilidad y Garantía de Derechos
DDH - Dirección de Derechos Humanos
SARLC - Subdirección de Asuntos de Libertad Religiosa y de Conciencia</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</si>
  <si>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</si>
  <si>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</si>
  <si>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</si>
  <si>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</si>
  <si>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</si>
  <si>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</si>
  <si>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</si>
  <si>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</si>
  <si>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</si>
  <si>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</si>
  <si>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</si>
  <si>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</si>
  <si>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</si>
  <si>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</si>
  <si>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</si>
  <si>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</si>
  <si>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</si>
  <si>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</si>
  <si>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</si>
  <si>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</si>
  <si>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</si>
  <si>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</si>
  <si>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</si>
  <si>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</si>
  <si>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</si>
  <si>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</si>
  <si>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</si>
  <si>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</si>
  <si>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</si>
  <si>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</si>
  <si>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</si>
  <si>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</si>
  <si>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</si>
  <si>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</si>
  <si>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</si>
  <si>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</si>
  <si>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</si>
  <si>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</si>
  <si>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</si>
  <si>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</si>
  <si>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</si>
  <si>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</si>
  <si>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</si>
  <si>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</si>
  <si>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</si>
  <si>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</si>
  <si>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</si>
  <si>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</si>
  <si>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</si>
  <si>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</si>
  <si>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</si>
  <si>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</si>
  <si>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</si>
  <si>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</si>
  <si>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</si>
  <si>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</si>
  <si>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</si>
  <si>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</si>
  <si>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</si>
  <si>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</si>
  <si>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</si>
  <si>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</si>
  <si>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</si>
  <si>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</si>
  <si>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</si>
  <si>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</si>
  <si>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</si>
  <si>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</si>
  <si>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</si>
  <si>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</si>
  <si>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</si>
  <si>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</si>
  <si>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</si>
  <si>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</si>
  <si>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</si>
  <si>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</si>
  <si>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</si>
  <si>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</si>
  <si>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</si>
  <si>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</si>
  <si>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</si>
  <si>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</si>
  <si>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</si>
  <si>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</si>
  <si>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</si>
  <si>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</si>
  <si>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</si>
  <si>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</si>
  <si>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</si>
  <si>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</si>
  <si>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</si>
  <si>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</si>
  <si>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</si>
  <si>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</si>
  <si>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</si>
  <si>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2. Direccionamiento Estratégico</t>
  </si>
  <si>
    <t>Política 1.2. Integridad</t>
  </si>
  <si>
    <t>Comunicación Estratégica</t>
  </si>
  <si>
    <t>OAC - Oficina Asesora de Comunicaciones</t>
  </si>
  <si>
    <t>Fortalecer un (1) programa junto con sus estrategias para el fomento de la cultura ciudadana la convivencia y la prevención de las violencias asociadas al fútbol  </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</si>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</sst>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left" vertical="center" wrapText="1"/>
    </xf>
    <xf numFmtId="1" fontId="1" fillId="0" borderId="1" xfId="1" applyNumberFormat="1" applyFont="1" applyFill="1" applyBorder="1" applyAlignment="1">
      <alignment horizontal="right" vertical="center" wrapText="1"/>
    </xf>
    <xf numFmtId="0" fontId="23" fillId="0" borderId="1" xfId="0" applyFont="1" applyBorder="1" applyAlignment="1">
      <alignment horizontal="right" vertical="center" wrapText="1"/>
    </xf>
    <xf numFmtId="0" fontId="23" fillId="0" borderId="1" xfId="0" applyFont="1" applyBorder="1" applyAlignment="1">
      <alignment vertical="center" wrapText="1"/>
    </xf>
    <xf numFmtId="1" fontId="23" fillId="0" borderId="1" xfId="0" applyNumberFormat="1" applyFont="1" applyBorder="1" applyAlignment="1">
      <alignment horizontal="left" vertical="center" wrapText="1"/>
    </xf>
    <xf numFmtId="1" fontId="23" fillId="0" borderId="1" xfId="0" applyNumberFormat="1" applyFont="1" applyBorder="1" applyAlignment="1">
      <alignment horizontal="center" vertical="center" wrapText="1"/>
    </xf>
    <xf numFmtId="1" fontId="2" fillId="0" borderId="1" xfId="1" applyNumberFormat="1" applyFont="1" applyBorder="1" applyAlignment="1">
      <alignment horizontal="right" vertical="center" wrapText="1"/>
    </xf>
    <xf numFmtId="1" fontId="2" fillId="0" borderId="1" xfId="1" applyNumberFormat="1" applyFont="1" applyFill="1" applyBorder="1" applyAlignment="1">
      <alignment horizontal="right" vertical="center" wrapText="1"/>
    </xf>
    <xf numFmtId="0" fontId="24" fillId="0" borderId="1" xfId="0" applyFont="1" applyBorder="1" applyAlignment="1">
      <alignment horizontal="right"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0"/>
  <sheetViews>
    <sheetView tabSelected="1" topLeftCell="D1" zoomScaleNormal="100" workbookViewId="0">
      <selection activeCell="H11" sqref="H1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c r="A1" s="98" t="s">
        <v>0</v>
      </c>
      <c r="B1" s="99"/>
      <c r="C1" s="99"/>
      <c r="D1" s="99"/>
      <c r="E1" s="99"/>
      <c r="F1" s="99"/>
      <c r="G1" s="99"/>
      <c r="H1" s="100"/>
      <c r="I1" s="16" t="s">
        <v>1</v>
      </c>
    </row>
    <row r="2" spans="1:47" s="10" customFormat="1">
      <c r="A2" s="18"/>
      <c r="B2" s="19"/>
      <c r="C2" s="19"/>
      <c r="D2" s="19"/>
      <c r="E2" s="17"/>
      <c r="F2" s="17"/>
      <c r="G2" s="17"/>
      <c r="H2" s="17"/>
      <c r="I2" s="17"/>
      <c r="J2" s="17"/>
      <c r="K2" s="17"/>
      <c r="L2" s="17"/>
      <c r="M2" s="17"/>
      <c r="N2" s="17"/>
      <c r="O2" s="17"/>
      <c r="P2" s="17"/>
      <c r="Q2" s="9"/>
      <c r="R2" s="9"/>
      <c r="S2" s="9"/>
      <c r="T2" s="9"/>
    </row>
    <row r="3" spans="1:47" s="8" customFormat="1" ht="15" customHeight="1">
      <c r="A3" s="96" t="s">
        <v>2</v>
      </c>
      <c r="B3" s="96"/>
      <c r="C3" s="97" t="s">
        <v>3</v>
      </c>
      <c r="D3" s="97"/>
      <c r="F3" s="88" t="s">
        <v>4</v>
      </c>
      <c r="G3" s="89"/>
      <c r="H3" s="89"/>
      <c r="I3" s="90"/>
    </row>
    <row r="4" spans="1:47" s="8" customFormat="1" ht="15" customHeight="1">
      <c r="A4" s="96"/>
      <c r="B4" s="96"/>
      <c r="C4" s="97"/>
      <c r="D4" s="97"/>
      <c r="F4" s="21" t="s">
        <v>5</v>
      </c>
      <c r="G4" s="22" t="s">
        <v>6</v>
      </c>
      <c r="H4" s="88" t="s">
        <v>7</v>
      </c>
      <c r="I4" s="90"/>
    </row>
    <row r="5" spans="1:47" s="8" customFormat="1" ht="30.75" customHeight="1">
      <c r="A5" s="96" t="s">
        <v>8</v>
      </c>
      <c r="B5" s="96"/>
      <c r="C5" s="97" t="s">
        <v>9</v>
      </c>
      <c r="D5" s="97"/>
      <c r="F5" s="11">
        <v>1</v>
      </c>
      <c r="G5" s="138">
        <v>46050</v>
      </c>
      <c r="H5" s="91" t="s">
        <v>10</v>
      </c>
      <c r="I5" s="92"/>
    </row>
    <row r="6" spans="1:47" s="8" customFormat="1">
      <c r="A6" s="96"/>
      <c r="B6" s="96"/>
      <c r="C6" s="97"/>
      <c r="D6" s="97"/>
      <c r="F6" s="11"/>
      <c r="G6" s="11"/>
      <c r="H6" s="91"/>
      <c r="I6" s="92"/>
    </row>
    <row r="7" spans="1:47" s="8" customFormat="1">
      <c r="A7" s="96" t="s">
        <v>11</v>
      </c>
      <c r="B7" s="96"/>
      <c r="C7" s="97">
        <v>2026</v>
      </c>
      <c r="D7" s="97"/>
      <c r="F7" s="11"/>
      <c r="G7" s="11"/>
      <c r="H7" s="91"/>
      <c r="I7" s="92"/>
    </row>
    <row r="8" spans="1:47" s="8" customFormat="1"/>
    <row r="9" spans="1:47" ht="37.5" customHeight="1">
      <c r="A9" s="88" t="s">
        <v>12</v>
      </c>
      <c r="B9" s="90"/>
      <c r="C9" s="96" t="s">
        <v>13</v>
      </c>
      <c r="D9" s="96"/>
      <c r="E9" s="96"/>
      <c r="F9" s="120" t="s">
        <v>14</v>
      </c>
      <c r="G9" s="120" t="s">
        <v>15</v>
      </c>
      <c r="H9" s="88" t="s">
        <v>16</v>
      </c>
      <c r="I9" s="90"/>
      <c r="J9" s="115" t="s">
        <v>17</v>
      </c>
      <c r="K9" s="116"/>
      <c r="L9" s="116"/>
      <c r="M9" s="116"/>
      <c r="N9" s="116"/>
      <c r="O9" s="117" t="s">
        <v>18</v>
      </c>
      <c r="P9" s="118"/>
      <c r="Q9" s="118"/>
      <c r="R9" s="118"/>
      <c r="S9" s="118"/>
      <c r="T9" s="119"/>
      <c r="U9" s="93" t="s">
        <v>19</v>
      </c>
      <c r="V9" s="94"/>
      <c r="W9" s="94"/>
      <c r="X9" s="95"/>
      <c r="Y9" s="112" t="s">
        <v>20</v>
      </c>
      <c r="Z9" s="113"/>
      <c r="AA9" s="113"/>
      <c r="AB9" s="113"/>
      <c r="AC9" s="114"/>
      <c r="AD9" s="109" t="s">
        <v>21</v>
      </c>
      <c r="AE9" s="110"/>
      <c r="AF9" s="110"/>
      <c r="AG9" s="110"/>
      <c r="AH9" s="111"/>
      <c r="AI9" s="106" t="s">
        <v>22</v>
      </c>
      <c r="AJ9" s="107"/>
      <c r="AK9" s="107"/>
      <c r="AL9" s="107"/>
      <c r="AM9" s="108"/>
      <c r="AN9" s="103" t="s">
        <v>23</v>
      </c>
      <c r="AO9" s="104"/>
      <c r="AP9" s="104"/>
      <c r="AQ9" s="104"/>
      <c r="AR9" s="105"/>
      <c r="AS9" s="101" t="s">
        <v>24</v>
      </c>
      <c r="AT9" s="102"/>
      <c r="AU9" s="102"/>
    </row>
    <row r="10" spans="1:47" s="30" customFormat="1" ht="25.5">
      <c r="A10" s="35" t="s">
        <v>25</v>
      </c>
      <c r="B10" s="35" t="s">
        <v>26</v>
      </c>
      <c r="C10" s="35" t="s">
        <v>27</v>
      </c>
      <c r="D10" s="35" t="s">
        <v>28</v>
      </c>
      <c r="E10" s="35" t="s">
        <v>29</v>
      </c>
      <c r="F10" s="121"/>
      <c r="G10" s="121"/>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135">
      <c r="A11" s="5" t="s">
        <v>51</v>
      </c>
      <c r="B11" s="4" t="s">
        <v>52</v>
      </c>
      <c r="C11" s="58" t="s">
        <v>53</v>
      </c>
      <c r="D11" s="14" t="s">
        <v>54</v>
      </c>
      <c r="E11" s="14" t="s">
        <v>55</v>
      </c>
      <c r="F11" s="14" t="s">
        <v>56</v>
      </c>
      <c r="G11" s="70" t="s">
        <v>57</v>
      </c>
      <c r="H11" s="14" t="s">
        <v>58</v>
      </c>
      <c r="I11" s="14" t="s">
        <v>58</v>
      </c>
      <c r="J11" s="15" t="s">
        <v>59</v>
      </c>
      <c r="K11" s="75" t="s">
        <v>60</v>
      </c>
      <c r="L11" s="7" t="s">
        <v>61</v>
      </c>
      <c r="M11" s="76">
        <v>20</v>
      </c>
      <c r="N11" s="15" t="s">
        <v>62</v>
      </c>
      <c r="O11" s="15" t="s">
        <v>63</v>
      </c>
      <c r="P11" s="47">
        <v>20</v>
      </c>
      <c r="Q11" s="47">
        <v>20</v>
      </c>
      <c r="R11" s="47">
        <v>20</v>
      </c>
      <c r="S11" s="47">
        <v>20</v>
      </c>
      <c r="T11" s="47">
        <f>AVERAGE(P11:S11)</f>
        <v>20</v>
      </c>
      <c r="U11" s="4" t="s">
        <v>64</v>
      </c>
      <c r="V11" s="4" t="s">
        <v>65</v>
      </c>
      <c r="W11" s="13" t="s">
        <v>66</v>
      </c>
      <c r="X11" s="13" t="s">
        <v>67</v>
      </c>
      <c r="Y11" s="47">
        <f>P11</f>
        <v>20</v>
      </c>
      <c r="Z11" s="64"/>
      <c r="AA11" s="42">
        <f t="shared" ref="AA11:AA23" si="0">IFERROR(IF(Z11/Y11&gt;1,1,Z11/Y11),0)</f>
        <v>0</v>
      </c>
      <c r="AB11" s="4"/>
      <c r="AC11" s="4"/>
      <c r="AD11" s="47">
        <f>Q11</f>
        <v>20</v>
      </c>
      <c r="AE11" s="64"/>
      <c r="AF11" s="42">
        <f t="shared" ref="AF11:AF23" si="1">IFERROR(IF(AE11/AD11&gt;1,1,AE11/AD11),0)</f>
        <v>0</v>
      </c>
      <c r="AG11" s="4"/>
      <c r="AH11" s="4"/>
      <c r="AI11" s="47">
        <f>R11</f>
        <v>20</v>
      </c>
      <c r="AJ11" s="64"/>
      <c r="AK11" s="42">
        <f t="shared" ref="AK11:AK23" si="2">IFERROR(IF(AJ11/AI11&gt;1,1,AJ11/AI11),0)</f>
        <v>0</v>
      </c>
      <c r="AL11" s="4"/>
      <c r="AM11" s="4"/>
      <c r="AN11" s="47">
        <f>S11</f>
        <v>20</v>
      </c>
      <c r="AO11" s="64"/>
      <c r="AP11" s="42">
        <f t="shared" ref="AP11:AP23" si="3">IFERROR(IF(AO11/AN11&gt;1,1,AO11/AN11),0)</f>
        <v>0</v>
      </c>
      <c r="AQ11" s="4"/>
      <c r="AR11" s="4"/>
      <c r="AS11" s="85">
        <f>T11</f>
        <v>20</v>
      </c>
      <c r="AT11" s="65">
        <f>IFERROR(AVERAGE(Z11,AE11,AJ11,AO11),0)</f>
        <v>0</v>
      </c>
      <c r="AU11" s="56">
        <f>IFERROR(IF(AT11/AS11&gt;1,1,AT11/AS11),0)</f>
        <v>0</v>
      </c>
    </row>
    <row r="12" spans="1:47" s="6" customFormat="1" ht="120">
      <c r="A12" s="77" t="s">
        <v>68</v>
      </c>
      <c r="B12" s="15" t="s">
        <v>69</v>
      </c>
      <c r="C12" s="58" t="s">
        <v>53</v>
      </c>
      <c r="D12" s="14" t="s">
        <v>54</v>
      </c>
      <c r="E12" s="14" t="s">
        <v>55</v>
      </c>
      <c r="F12" s="14" t="s">
        <v>56</v>
      </c>
      <c r="G12" s="70" t="s">
        <v>57</v>
      </c>
      <c r="H12" s="14" t="s">
        <v>58</v>
      </c>
      <c r="I12" s="14" t="s">
        <v>58</v>
      </c>
      <c r="J12" s="15" t="s">
        <v>59</v>
      </c>
      <c r="K12" s="75" t="s">
        <v>70</v>
      </c>
      <c r="L12" s="7" t="s">
        <v>71</v>
      </c>
      <c r="M12" s="76">
        <v>0</v>
      </c>
      <c r="N12" s="15" t="s">
        <v>70</v>
      </c>
      <c r="O12" s="15" t="s">
        <v>72</v>
      </c>
      <c r="P12" s="47">
        <v>2</v>
      </c>
      <c r="Q12" s="47">
        <v>8</v>
      </c>
      <c r="R12" s="47">
        <v>8</v>
      </c>
      <c r="S12" s="47">
        <v>2</v>
      </c>
      <c r="T12" s="47">
        <f t="shared" ref="T12:T23" si="4">SUM(P12:S12)</f>
        <v>20</v>
      </c>
      <c r="U12" s="13" t="s">
        <v>73</v>
      </c>
      <c r="V12" s="13" t="s">
        <v>74</v>
      </c>
      <c r="W12" s="13" t="s">
        <v>66</v>
      </c>
      <c r="X12" s="13" t="s">
        <v>67</v>
      </c>
      <c r="Y12" s="47">
        <f t="shared" ref="Y12:Y23" si="5">P12</f>
        <v>2</v>
      </c>
      <c r="Z12" s="64"/>
      <c r="AA12" s="42">
        <f t="shared" si="0"/>
        <v>0</v>
      </c>
      <c r="AB12" s="4"/>
      <c r="AC12" s="4"/>
      <c r="AD12" s="47">
        <f t="shared" ref="AD12:AD23" si="6">Q12</f>
        <v>8</v>
      </c>
      <c r="AE12" s="64"/>
      <c r="AF12" s="42">
        <f t="shared" si="1"/>
        <v>0</v>
      </c>
      <c r="AG12" s="4"/>
      <c r="AH12" s="4"/>
      <c r="AI12" s="47">
        <f t="shared" ref="AI12:AI23" si="7">R12</f>
        <v>8</v>
      </c>
      <c r="AJ12" s="64"/>
      <c r="AK12" s="42">
        <f t="shared" si="2"/>
        <v>0</v>
      </c>
      <c r="AL12" s="4"/>
      <c r="AM12" s="4"/>
      <c r="AN12" s="47">
        <f t="shared" ref="AN12:AN23" si="8">S12</f>
        <v>2</v>
      </c>
      <c r="AO12" s="64"/>
      <c r="AP12" s="42">
        <f t="shared" si="3"/>
        <v>0</v>
      </c>
      <c r="AQ12" s="4"/>
      <c r="AR12" s="4"/>
      <c r="AS12" s="85">
        <f t="shared" ref="AS12:AS23" si="9">T12</f>
        <v>20</v>
      </c>
      <c r="AT12" s="65">
        <f t="shared" ref="AT12:AT23" si="10">+Z12+AE12+AJ12+AO12</f>
        <v>0</v>
      </c>
      <c r="AU12" s="56">
        <f>IFERROR(IF(AT12/AS12&gt;1,1,AT12/AS12),0)</f>
        <v>0</v>
      </c>
    </row>
    <row r="13" spans="1:47" s="6" customFormat="1" ht="165">
      <c r="A13" s="77" t="s">
        <v>75</v>
      </c>
      <c r="B13" s="15" t="s">
        <v>76</v>
      </c>
      <c r="C13" s="58" t="s">
        <v>53</v>
      </c>
      <c r="D13" s="14" t="s">
        <v>54</v>
      </c>
      <c r="E13" s="14" t="s">
        <v>77</v>
      </c>
      <c r="F13" s="14" t="s">
        <v>56</v>
      </c>
      <c r="G13" s="70" t="s">
        <v>57</v>
      </c>
      <c r="H13" s="14" t="s">
        <v>58</v>
      </c>
      <c r="I13" s="14" t="s">
        <v>58</v>
      </c>
      <c r="J13" s="15" t="s">
        <v>59</v>
      </c>
      <c r="K13" s="75" t="s">
        <v>78</v>
      </c>
      <c r="L13" s="7" t="s">
        <v>79</v>
      </c>
      <c r="M13" s="76">
        <v>1</v>
      </c>
      <c r="N13" s="15" t="s">
        <v>80</v>
      </c>
      <c r="O13" s="15" t="s">
        <v>72</v>
      </c>
      <c r="P13" s="47">
        <v>1</v>
      </c>
      <c r="Q13" s="47">
        <v>1</v>
      </c>
      <c r="R13" s="47">
        <v>1</v>
      </c>
      <c r="S13" s="47">
        <v>1</v>
      </c>
      <c r="T13" s="47">
        <f t="shared" si="4"/>
        <v>4</v>
      </c>
      <c r="U13" s="13" t="s">
        <v>81</v>
      </c>
      <c r="V13" s="13" t="s">
        <v>82</v>
      </c>
      <c r="W13" s="13" t="s">
        <v>66</v>
      </c>
      <c r="X13" s="13" t="s">
        <v>67</v>
      </c>
      <c r="Y13" s="47">
        <f t="shared" si="5"/>
        <v>1</v>
      </c>
      <c r="Z13" s="64"/>
      <c r="AA13" s="42">
        <f t="shared" si="0"/>
        <v>0</v>
      </c>
      <c r="AB13" s="4"/>
      <c r="AC13" s="4"/>
      <c r="AD13" s="47">
        <f t="shared" si="6"/>
        <v>1</v>
      </c>
      <c r="AE13" s="64"/>
      <c r="AF13" s="42">
        <f t="shared" si="1"/>
        <v>0</v>
      </c>
      <c r="AG13" s="4"/>
      <c r="AH13" s="4"/>
      <c r="AI13" s="47">
        <f t="shared" si="7"/>
        <v>1</v>
      </c>
      <c r="AJ13" s="64"/>
      <c r="AK13" s="42">
        <f t="shared" si="2"/>
        <v>0</v>
      </c>
      <c r="AL13" s="4"/>
      <c r="AM13" s="4"/>
      <c r="AN13" s="47">
        <f t="shared" si="8"/>
        <v>1</v>
      </c>
      <c r="AO13" s="64"/>
      <c r="AP13" s="42">
        <f t="shared" si="3"/>
        <v>0</v>
      </c>
      <c r="AQ13" s="4"/>
      <c r="AR13" s="4"/>
      <c r="AS13" s="85">
        <f t="shared" si="9"/>
        <v>4</v>
      </c>
      <c r="AT13" s="65">
        <f t="shared" si="10"/>
        <v>0</v>
      </c>
      <c r="AU13" s="56">
        <f>IFERROR(IF(AT13/AS13&gt;1,1,AT13/AS13),0)</f>
        <v>0</v>
      </c>
    </row>
    <row r="14" spans="1:47" s="6" customFormat="1" ht="165">
      <c r="A14" s="77" t="s">
        <v>83</v>
      </c>
      <c r="B14" s="15" t="s">
        <v>84</v>
      </c>
      <c r="C14" s="58" t="s">
        <v>53</v>
      </c>
      <c r="D14" s="14" t="s">
        <v>54</v>
      </c>
      <c r="E14" s="14" t="s">
        <v>77</v>
      </c>
      <c r="F14" s="14" t="s">
        <v>56</v>
      </c>
      <c r="G14" s="70" t="s">
        <v>57</v>
      </c>
      <c r="H14" s="14" t="s">
        <v>58</v>
      </c>
      <c r="I14" s="14" t="s">
        <v>58</v>
      </c>
      <c r="J14" s="15" t="s">
        <v>59</v>
      </c>
      <c r="K14" s="75" t="s">
        <v>85</v>
      </c>
      <c r="L14" s="7" t="s">
        <v>86</v>
      </c>
      <c r="M14" s="76">
        <v>0</v>
      </c>
      <c r="N14" s="15" t="s">
        <v>85</v>
      </c>
      <c r="O14" s="15" t="s">
        <v>72</v>
      </c>
      <c r="P14" s="47">
        <v>1</v>
      </c>
      <c r="Q14" s="47">
        <v>1</v>
      </c>
      <c r="R14" s="47">
        <v>1</v>
      </c>
      <c r="S14" s="47">
        <v>1</v>
      </c>
      <c r="T14" s="47">
        <f t="shared" si="4"/>
        <v>4</v>
      </c>
      <c r="U14" s="13" t="s">
        <v>87</v>
      </c>
      <c r="V14" s="13" t="s">
        <v>88</v>
      </c>
      <c r="W14" s="13" t="s">
        <v>66</v>
      </c>
      <c r="X14" s="13" t="s">
        <v>67</v>
      </c>
      <c r="Y14" s="47">
        <f t="shared" si="5"/>
        <v>1</v>
      </c>
      <c r="Z14" s="63"/>
      <c r="AA14" s="42">
        <f t="shared" si="0"/>
        <v>0</v>
      </c>
      <c r="AB14" s="4"/>
      <c r="AC14" s="4"/>
      <c r="AD14" s="47">
        <f t="shared" si="6"/>
        <v>1</v>
      </c>
      <c r="AE14" s="63"/>
      <c r="AF14" s="42">
        <f t="shared" si="1"/>
        <v>0</v>
      </c>
      <c r="AG14" s="4"/>
      <c r="AH14" s="4"/>
      <c r="AI14" s="47">
        <f t="shared" si="7"/>
        <v>1</v>
      </c>
      <c r="AJ14" s="63"/>
      <c r="AK14" s="42">
        <f t="shared" si="2"/>
        <v>0</v>
      </c>
      <c r="AL14" s="4"/>
      <c r="AM14" s="4"/>
      <c r="AN14" s="47">
        <f t="shared" si="8"/>
        <v>1</v>
      </c>
      <c r="AO14" s="63"/>
      <c r="AP14" s="42">
        <f t="shared" si="3"/>
        <v>0</v>
      </c>
      <c r="AQ14" s="4"/>
      <c r="AR14" s="4"/>
      <c r="AS14" s="85">
        <f t="shared" si="9"/>
        <v>4</v>
      </c>
      <c r="AT14" s="65">
        <f t="shared" si="10"/>
        <v>0</v>
      </c>
      <c r="AU14" s="56">
        <f>IFERROR(IF(#REF!/AS14&gt;1,1,#REF!/AS14),0)</f>
        <v>0</v>
      </c>
    </row>
    <row r="15" spans="1:47" s="6" customFormat="1" ht="90">
      <c r="A15" s="5" t="s">
        <v>89</v>
      </c>
      <c r="B15" s="15" t="s">
        <v>90</v>
      </c>
      <c r="C15" s="58" t="s">
        <v>53</v>
      </c>
      <c r="D15" s="14" t="s">
        <v>54</v>
      </c>
      <c r="E15" s="14" t="s">
        <v>55</v>
      </c>
      <c r="F15" s="14" t="s">
        <v>56</v>
      </c>
      <c r="G15" s="70" t="s">
        <v>57</v>
      </c>
      <c r="H15" s="14" t="s">
        <v>58</v>
      </c>
      <c r="I15" s="14" t="s">
        <v>58</v>
      </c>
      <c r="J15" s="15" t="s">
        <v>59</v>
      </c>
      <c r="K15" s="75" t="s">
        <v>91</v>
      </c>
      <c r="L15" s="7" t="s">
        <v>92</v>
      </c>
      <c r="M15" s="76">
        <v>3</v>
      </c>
      <c r="N15" s="15" t="s">
        <v>91</v>
      </c>
      <c r="O15" s="15" t="s">
        <v>72</v>
      </c>
      <c r="P15" s="47">
        <v>1</v>
      </c>
      <c r="Q15" s="47">
        <v>1</v>
      </c>
      <c r="R15" s="47">
        <v>1</v>
      </c>
      <c r="S15" s="47">
        <v>1</v>
      </c>
      <c r="T15" s="47">
        <f t="shared" si="4"/>
        <v>4</v>
      </c>
      <c r="U15" s="13" t="s">
        <v>93</v>
      </c>
      <c r="V15" s="13" t="s">
        <v>94</v>
      </c>
      <c r="W15" s="13" t="s">
        <v>66</v>
      </c>
      <c r="X15" s="13" t="s">
        <v>67</v>
      </c>
      <c r="Y15" s="47">
        <f t="shared" si="5"/>
        <v>1</v>
      </c>
      <c r="Z15" s="64"/>
      <c r="AA15" s="42">
        <f t="shared" si="0"/>
        <v>0</v>
      </c>
      <c r="AB15" s="4"/>
      <c r="AC15" s="4"/>
      <c r="AD15" s="47">
        <f t="shared" si="6"/>
        <v>1</v>
      </c>
      <c r="AE15" s="64"/>
      <c r="AF15" s="42">
        <f t="shared" si="1"/>
        <v>0</v>
      </c>
      <c r="AG15" s="4"/>
      <c r="AH15" s="4"/>
      <c r="AI15" s="47">
        <f t="shared" si="7"/>
        <v>1</v>
      </c>
      <c r="AJ15" s="64"/>
      <c r="AK15" s="42">
        <f t="shared" si="2"/>
        <v>0</v>
      </c>
      <c r="AL15" s="4"/>
      <c r="AM15" s="4"/>
      <c r="AN15" s="47">
        <f t="shared" si="8"/>
        <v>1</v>
      </c>
      <c r="AO15" s="64"/>
      <c r="AP15" s="42">
        <f t="shared" si="3"/>
        <v>0</v>
      </c>
      <c r="AQ15" s="4"/>
      <c r="AR15" s="4"/>
      <c r="AS15" s="85">
        <f t="shared" si="9"/>
        <v>4</v>
      </c>
      <c r="AT15" s="65">
        <f t="shared" si="10"/>
        <v>0</v>
      </c>
      <c r="AU15" s="56">
        <f>IFERROR(IF(AT15/AS15&gt;1,1,AT15/AS15),0)</f>
        <v>0</v>
      </c>
    </row>
    <row r="16" spans="1:47" s="6" customFormat="1" ht="210">
      <c r="A16" s="78" t="s">
        <v>95</v>
      </c>
      <c r="B16" s="79" t="s">
        <v>96</v>
      </c>
      <c r="C16" s="58" t="s">
        <v>53</v>
      </c>
      <c r="D16" s="14" t="s">
        <v>54</v>
      </c>
      <c r="E16" s="14" t="s">
        <v>97</v>
      </c>
      <c r="F16" s="14" t="s">
        <v>56</v>
      </c>
      <c r="G16" s="70" t="s">
        <v>57</v>
      </c>
      <c r="H16" s="14" t="s">
        <v>58</v>
      </c>
      <c r="I16" s="14" t="s">
        <v>58</v>
      </c>
      <c r="J16" s="15" t="s">
        <v>59</v>
      </c>
      <c r="K16" s="75" t="s">
        <v>98</v>
      </c>
      <c r="L16" s="7" t="s">
        <v>99</v>
      </c>
      <c r="M16" s="76">
        <v>0</v>
      </c>
      <c r="N16" s="15" t="s">
        <v>100</v>
      </c>
      <c r="O16" s="15" t="s">
        <v>72</v>
      </c>
      <c r="P16" s="80">
        <v>1</v>
      </c>
      <c r="Q16" s="80">
        <v>1</v>
      </c>
      <c r="R16" s="80">
        <v>1</v>
      </c>
      <c r="S16" s="80">
        <v>1</v>
      </c>
      <c r="T16" s="47">
        <f t="shared" si="4"/>
        <v>4</v>
      </c>
      <c r="U16" s="4" t="s">
        <v>101</v>
      </c>
      <c r="V16" s="4" t="s">
        <v>102</v>
      </c>
      <c r="W16" s="13" t="s">
        <v>66</v>
      </c>
      <c r="X16" s="13" t="s">
        <v>67</v>
      </c>
      <c r="Y16" s="80">
        <f t="shared" si="5"/>
        <v>1</v>
      </c>
      <c r="Z16" s="64"/>
      <c r="AA16" s="42">
        <f t="shared" si="0"/>
        <v>0</v>
      </c>
      <c r="AB16" s="4"/>
      <c r="AC16" s="4"/>
      <c r="AD16" s="80">
        <f t="shared" si="6"/>
        <v>1</v>
      </c>
      <c r="AE16" s="64"/>
      <c r="AF16" s="42">
        <f t="shared" si="1"/>
        <v>0</v>
      </c>
      <c r="AG16" s="4"/>
      <c r="AH16" s="4"/>
      <c r="AI16" s="80">
        <f t="shared" si="7"/>
        <v>1</v>
      </c>
      <c r="AJ16" s="64"/>
      <c r="AK16" s="42">
        <f t="shared" si="2"/>
        <v>0</v>
      </c>
      <c r="AL16" s="4"/>
      <c r="AM16" s="4"/>
      <c r="AN16" s="80">
        <f t="shared" si="8"/>
        <v>1</v>
      </c>
      <c r="AO16" s="64"/>
      <c r="AP16" s="42">
        <f t="shared" si="3"/>
        <v>0</v>
      </c>
      <c r="AQ16" s="4"/>
      <c r="AR16" s="4"/>
      <c r="AS16" s="86">
        <f t="shared" si="9"/>
        <v>4</v>
      </c>
      <c r="AT16" s="65">
        <f t="shared" si="10"/>
        <v>0</v>
      </c>
      <c r="AU16" s="56">
        <f t="shared" ref="AU16:AU23" si="11">IFERROR(IF(AT16/AS16&gt;1,1,AT16/AS16),0)</f>
        <v>0</v>
      </c>
    </row>
    <row r="17" spans="1:47" s="6" customFormat="1" ht="90">
      <c r="A17" s="78" t="s">
        <v>103</v>
      </c>
      <c r="B17" s="79" t="s">
        <v>104</v>
      </c>
      <c r="C17" s="58" t="s">
        <v>53</v>
      </c>
      <c r="D17" s="14" t="s">
        <v>54</v>
      </c>
      <c r="E17" s="14" t="s">
        <v>55</v>
      </c>
      <c r="F17" s="14" t="s">
        <v>56</v>
      </c>
      <c r="G17" s="70" t="s">
        <v>57</v>
      </c>
      <c r="H17" s="14" t="s">
        <v>58</v>
      </c>
      <c r="I17" s="14" t="s">
        <v>58</v>
      </c>
      <c r="J17" s="15" t="s">
        <v>59</v>
      </c>
      <c r="K17" s="75" t="s">
        <v>105</v>
      </c>
      <c r="L17" s="7" t="s">
        <v>106</v>
      </c>
      <c r="M17" s="76">
        <v>0</v>
      </c>
      <c r="N17" s="15" t="s">
        <v>107</v>
      </c>
      <c r="O17" s="15" t="s">
        <v>72</v>
      </c>
      <c r="P17" s="80">
        <v>0</v>
      </c>
      <c r="Q17" s="80">
        <v>1</v>
      </c>
      <c r="R17" s="80">
        <v>0</v>
      </c>
      <c r="S17" s="80">
        <v>1</v>
      </c>
      <c r="T17" s="47">
        <f t="shared" si="4"/>
        <v>2</v>
      </c>
      <c r="U17" s="4" t="s">
        <v>108</v>
      </c>
      <c r="V17" s="4" t="s">
        <v>109</v>
      </c>
      <c r="W17" s="13" t="s">
        <v>66</v>
      </c>
      <c r="X17" s="13" t="s">
        <v>67</v>
      </c>
      <c r="Y17" s="80">
        <f t="shared" si="5"/>
        <v>0</v>
      </c>
      <c r="Z17" s="64"/>
      <c r="AA17" s="42">
        <f t="shared" si="0"/>
        <v>0</v>
      </c>
      <c r="AB17" s="4"/>
      <c r="AC17" s="4"/>
      <c r="AD17" s="80">
        <f t="shared" si="6"/>
        <v>1</v>
      </c>
      <c r="AE17" s="64"/>
      <c r="AF17" s="42">
        <f t="shared" si="1"/>
        <v>0</v>
      </c>
      <c r="AG17" s="4"/>
      <c r="AH17" s="4"/>
      <c r="AI17" s="80">
        <f t="shared" si="7"/>
        <v>0</v>
      </c>
      <c r="AJ17" s="64"/>
      <c r="AK17" s="42">
        <f t="shared" si="2"/>
        <v>0</v>
      </c>
      <c r="AL17" s="4"/>
      <c r="AM17" s="4"/>
      <c r="AN17" s="80">
        <f t="shared" si="8"/>
        <v>1</v>
      </c>
      <c r="AO17" s="64"/>
      <c r="AP17" s="42">
        <f t="shared" si="3"/>
        <v>0</v>
      </c>
      <c r="AQ17" s="4"/>
      <c r="AR17" s="4"/>
      <c r="AS17" s="86">
        <f t="shared" si="9"/>
        <v>2</v>
      </c>
      <c r="AT17" s="65">
        <f t="shared" si="10"/>
        <v>0</v>
      </c>
      <c r="AU17" s="56">
        <f t="shared" si="11"/>
        <v>0</v>
      </c>
    </row>
    <row r="18" spans="1:47" s="6" customFormat="1" ht="165">
      <c r="A18" s="78" t="s">
        <v>110</v>
      </c>
      <c r="B18" s="79" t="s">
        <v>111</v>
      </c>
      <c r="C18" s="58" t="s">
        <v>53</v>
      </c>
      <c r="D18" s="14" t="s">
        <v>54</v>
      </c>
      <c r="E18" s="14" t="s">
        <v>77</v>
      </c>
      <c r="F18" s="14" t="s">
        <v>56</v>
      </c>
      <c r="G18" s="70" t="s">
        <v>57</v>
      </c>
      <c r="H18" s="14" t="s">
        <v>58</v>
      </c>
      <c r="I18" s="14" t="s">
        <v>58</v>
      </c>
      <c r="J18" s="15" t="s">
        <v>59</v>
      </c>
      <c r="K18" s="75" t="s">
        <v>112</v>
      </c>
      <c r="L18" s="7" t="s">
        <v>113</v>
      </c>
      <c r="M18" s="76">
        <v>2</v>
      </c>
      <c r="N18" s="15" t="s">
        <v>114</v>
      </c>
      <c r="O18" s="15" t="s">
        <v>72</v>
      </c>
      <c r="P18" s="47">
        <v>0</v>
      </c>
      <c r="Q18" s="47">
        <v>1</v>
      </c>
      <c r="R18" s="47">
        <v>0</v>
      </c>
      <c r="S18" s="47">
        <v>1</v>
      </c>
      <c r="T18" s="47">
        <f t="shared" si="4"/>
        <v>2</v>
      </c>
      <c r="U18" s="79" t="s">
        <v>115</v>
      </c>
      <c r="V18" s="79" t="s">
        <v>116</v>
      </c>
      <c r="W18" s="13" t="s">
        <v>66</v>
      </c>
      <c r="X18" s="13" t="s">
        <v>67</v>
      </c>
      <c r="Y18" s="47">
        <f t="shared" si="5"/>
        <v>0</v>
      </c>
      <c r="Z18" s="64"/>
      <c r="AA18" s="42">
        <f t="shared" si="0"/>
        <v>0</v>
      </c>
      <c r="AB18" s="4"/>
      <c r="AC18" s="4"/>
      <c r="AD18" s="47">
        <f t="shared" si="6"/>
        <v>1</v>
      </c>
      <c r="AE18" s="64"/>
      <c r="AF18" s="42">
        <f t="shared" si="1"/>
        <v>0</v>
      </c>
      <c r="AG18" s="4"/>
      <c r="AH18" s="4"/>
      <c r="AI18" s="47">
        <f t="shared" si="7"/>
        <v>0</v>
      </c>
      <c r="AJ18" s="64"/>
      <c r="AK18" s="42">
        <f t="shared" si="2"/>
        <v>0</v>
      </c>
      <c r="AL18" s="4"/>
      <c r="AM18" s="4"/>
      <c r="AN18" s="47">
        <f t="shared" si="8"/>
        <v>1</v>
      </c>
      <c r="AO18" s="64"/>
      <c r="AP18" s="42">
        <f t="shared" si="3"/>
        <v>0</v>
      </c>
      <c r="AQ18" s="4"/>
      <c r="AR18" s="4"/>
      <c r="AS18" s="85">
        <f t="shared" si="9"/>
        <v>2</v>
      </c>
      <c r="AT18" s="65">
        <f t="shared" si="10"/>
        <v>0</v>
      </c>
      <c r="AU18" s="56">
        <f t="shared" si="11"/>
        <v>0</v>
      </c>
    </row>
    <row r="19" spans="1:47" s="6" customFormat="1" ht="165">
      <c r="A19" s="78" t="s">
        <v>117</v>
      </c>
      <c r="B19" s="79" t="s">
        <v>118</v>
      </c>
      <c r="C19" s="58" t="s">
        <v>53</v>
      </c>
      <c r="D19" s="14" t="s">
        <v>54</v>
      </c>
      <c r="E19" s="14" t="s">
        <v>77</v>
      </c>
      <c r="F19" s="14" t="s">
        <v>56</v>
      </c>
      <c r="G19" s="70" t="s">
        <v>57</v>
      </c>
      <c r="H19" s="14" t="s">
        <v>58</v>
      </c>
      <c r="I19" s="14" t="s">
        <v>58</v>
      </c>
      <c r="J19" s="15" t="s">
        <v>59</v>
      </c>
      <c r="K19" s="75" t="s">
        <v>119</v>
      </c>
      <c r="L19" s="7" t="s">
        <v>120</v>
      </c>
      <c r="M19" s="76">
        <v>2</v>
      </c>
      <c r="N19" s="15" t="s">
        <v>121</v>
      </c>
      <c r="O19" s="15" t="s">
        <v>72</v>
      </c>
      <c r="P19" s="47">
        <v>0</v>
      </c>
      <c r="Q19" s="47">
        <v>1</v>
      </c>
      <c r="R19" s="47">
        <v>0</v>
      </c>
      <c r="S19" s="47">
        <v>1</v>
      </c>
      <c r="T19" s="47">
        <f t="shared" si="4"/>
        <v>2</v>
      </c>
      <c r="U19" s="79" t="s">
        <v>122</v>
      </c>
      <c r="V19" s="79" t="s">
        <v>116</v>
      </c>
      <c r="W19" s="13" t="s">
        <v>66</v>
      </c>
      <c r="X19" s="13" t="s">
        <v>67</v>
      </c>
      <c r="Y19" s="47">
        <f t="shared" si="5"/>
        <v>0</v>
      </c>
      <c r="Z19" s="64"/>
      <c r="AA19" s="42">
        <f t="shared" si="0"/>
        <v>0</v>
      </c>
      <c r="AB19" s="4"/>
      <c r="AC19" s="4"/>
      <c r="AD19" s="47">
        <f t="shared" si="6"/>
        <v>1</v>
      </c>
      <c r="AE19" s="64"/>
      <c r="AF19" s="42">
        <f t="shared" si="1"/>
        <v>0</v>
      </c>
      <c r="AG19" s="4"/>
      <c r="AH19" s="4"/>
      <c r="AI19" s="47">
        <f t="shared" si="7"/>
        <v>0</v>
      </c>
      <c r="AJ19" s="64"/>
      <c r="AK19" s="42">
        <f t="shared" si="2"/>
        <v>0</v>
      </c>
      <c r="AL19" s="4"/>
      <c r="AM19" s="4"/>
      <c r="AN19" s="47">
        <f t="shared" si="8"/>
        <v>1</v>
      </c>
      <c r="AO19" s="64"/>
      <c r="AP19" s="42">
        <f t="shared" si="3"/>
        <v>0</v>
      </c>
      <c r="AQ19" s="4"/>
      <c r="AR19" s="4"/>
      <c r="AS19" s="85">
        <f t="shared" si="9"/>
        <v>2</v>
      </c>
      <c r="AT19" s="65">
        <f t="shared" si="10"/>
        <v>0</v>
      </c>
      <c r="AU19" s="56">
        <f t="shared" si="11"/>
        <v>0</v>
      </c>
    </row>
    <row r="20" spans="1:47" s="6" customFormat="1" ht="135">
      <c r="A20" s="78" t="s">
        <v>123</v>
      </c>
      <c r="B20" s="79" t="s">
        <v>124</v>
      </c>
      <c r="C20" s="58" t="s">
        <v>53</v>
      </c>
      <c r="D20" s="14" t="s">
        <v>54</v>
      </c>
      <c r="E20" s="14" t="s">
        <v>55</v>
      </c>
      <c r="F20" s="14" t="s">
        <v>56</v>
      </c>
      <c r="G20" s="70" t="s">
        <v>57</v>
      </c>
      <c r="H20" s="14" t="s">
        <v>58</v>
      </c>
      <c r="I20" s="14" t="s">
        <v>58</v>
      </c>
      <c r="J20" s="15" t="s">
        <v>59</v>
      </c>
      <c r="K20" s="75" t="s">
        <v>125</v>
      </c>
      <c r="L20" s="7" t="s">
        <v>126</v>
      </c>
      <c r="M20" s="76">
        <v>0</v>
      </c>
      <c r="N20" s="15" t="s">
        <v>125</v>
      </c>
      <c r="O20" s="15" t="s">
        <v>72</v>
      </c>
      <c r="P20" s="47">
        <v>1</v>
      </c>
      <c r="Q20" s="47">
        <v>1</v>
      </c>
      <c r="R20" s="47">
        <v>1</v>
      </c>
      <c r="S20" s="47">
        <v>1</v>
      </c>
      <c r="T20" s="47">
        <f t="shared" si="4"/>
        <v>4</v>
      </c>
      <c r="U20" s="13" t="s">
        <v>127</v>
      </c>
      <c r="V20" s="13" t="s">
        <v>88</v>
      </c>
      <c r="W20" s="13" t="s">
        <v>66</v>
      </c>
      <c r="X20" s="13" t="s">
        <v>67</v>
      </c>
      <c r="Y20" s="47">
        <f t="shared" si="5"/>
        <v>1</v>
      </c>
      <c r="Z20" s="64"/>
      <c r="AA20" s="42">
        <f t="shared" si="0"/>
        <v>0</v>
      </c>
      <c r="AB20" s="4"/>
      <c r="AC20" s="4"/>
      <c r="AD20" s="47">
        <f t="shared" si="6"/>
        <v>1</v>
      </c>
      <c r="AE20" s="64"/>
      <c r="AF20" s="42">
        <f t="shared" si="1"/>
        <v>0</v>
      </c>
      <c r="AG20" s="4"/>
      <c r="AH20" s="4"/>
      <c r="AI20" s="47">
        <f t="shared" si="7"/>
        <v>1</v>
      </c>
      <c r="AJ20" s="64"/>
      <c r="AK20" s="42">
        <f t="shared" si="2"/>
        <v>0</v>
      </c>
      <c r="AL20" s="4"/>
      <c r="AM20" s="4"/>
      <c r="AN20" s="47">
        <f t="shared" si="8"/>
        <v>1</v>
      </c>
      <c r="AO20" s="64"/>
      <c r="AP20" s="42">
        <f t="shared" si="3"/>
        <v>0</v>
      </c>
      <c r="AQ20" s="4"/>
      <c r="AR20" s="4"/>
      <c r="AS20" s="85">
        <f t="shared" si="9"/>
        <v>4</v>
      </c>
      <c r="AT20" s="65">
        <f t="shared" si="10"/>
        <v>0</v>
      </c>
      <c r="AU20" s="56">
        <f t="shared" si="11"/>
        <v>0</v>
      </c>
    </row>
    <row r="21" spans="1:47" s="6" customFormat="1" ht="180">
      <c r="A21" s="78" t="s">
        <v>128</v>
      </c>
      <c r="B21" s="79" t="s">
        <v>129</v>
      </c>
      <c r="C21" s="58" t="s">
        <v>53</v>
      </c>
      <c r="D21" s="14" t="s">
        <v>54</v>
      </c>
      <c r="E21" s="14" t="s">
        <v>130</v>
      </c>
      <c r="F21" s="14" t="s">
        <v>56</v>
      </c>
      <c r="G21" s="70" t="s">
        <v>57</v>
      </c>
      <c r="H21" s="14" t="s">
        <v>58</v>
      </c>
      <c r="I21" s="14" t="s">
        <v>58</v>
      </c>
      <c r="J21" s="15" t="s">
        <v>59</v>
      </c>
      <c r="K21" s="79" t="s">
        <v>131</v>
      </c>
      <c r="L21" s="79" t="s">
        <v>132</v>
      </c>
      <c r="M21" s="81" t="s">
        <v>133</v>
      </c>
      <c r="N21" s="79" t="s">
        <v>134</v>
      </c>
      <c r="O21" s="15" t="s">
        <v>72</v>
      </c>
      <c r="P21" s="81">
        <v>2</v>
      </c>
      <c r="Q21" s="81">
        <v>4</v>
      </c>
      <c r="R21" s="81">
        <v>4</v>
      </c>
      <c r="S21" s="81">
        <v>2</v>
      </c>
      <c r="T21" s="47">
        <f t="shared" si="4"/>
        <v>12</v>
      </c>
      <c r="U21" s="79" t="s">
        <v>135</v>
      </c>
      <c r="V21" s="79" t="s">
        <v>136</v>
      </c>
      <c r="W21" s="13" t="s">
        <v>66</v>
      </c>
      <c r="X21" s="13" t="s">
        <v>67</v>
      </c>
      <c r="Y21" s="81">
        <f t="shared" si="5"/>
        <v>2</v>
      </c>
      <c r="Z21" s="64"/>
      <c r="AA21" s="42">
        <f t="shared" si="0"/>
        <v>0</v>
      </c>
      <c r="AB21" s="4"/>
      <c r="AC21" s="4"/>
      <c r="AD21" s="81">
        <f t="shared" si="6"/>
        <v>4</v>
      </c>
      <c r="AE21" s="64"/>
      <c r="AF21" s="42">
        <f t="shared" si="1"/>
        <v>0</v>
      </c>
      <c r="AG21" s="4"/>
      <c r="AH21" s="4"/>
      <c r="AI21" s="81">
        <f t="shared" si="7"/>
        <v>4</v>
      </c>
      <c r="AJ21" s="64"/>
      <c r="AK21" s="42">
        <f t="shared" si="2"/>
        <v>0</v>
      </c>
      <c r="AL21" s="4"/>
      <c r="AM21" s="4"/>
      <c r="AN21" s="81">
        <f t="shared" si="8"/>
        <v>2</v>
      </c>
      <c r="AO21" s="64"/>
      <c r="AP21" s="42">
        <f t="shared" si="3"/>
        <v>0</v>
      </c>
      <c r="AQ21" s="4"/>
      <c r="AR21" s="4"/>
      <c r="AS21" s="87">
        <f t="shared" si="9"/>
        <v>12</v>
      </c>
      <c r="AT21" s="65">
        <f t="shared" si="10"/>
        <v>0</v>
      </c>
      <c r="AU21" s="56">
        <f t="shared" si="11"/>
        <v>0</v>
      </c>
    </row>
    <row r="22" spans="1:47" s="6" customFormat="1" ht="105">
      <c r="A22" s="78" t="s">
        <v>137</v>
      </c>
      <c r="B22" s="82" t="s">
        <v>138</v>
      </c>
      <c r="C22" s="58" t="s">
        <v>53</v>
      </c>
      <c r="D22" s="14" t="s">
        <v>54</v>
      </c>
      <c r="E22" s="14" t="s">
        <v>130</v>
      </c>
      <c r="F22" s="14" t="s">
        <v>56</v>
      </c>
      <c r="G22" s="70" t="s">
        <v>57</v>
      </c>
      <c r="H22" s="14" t="s">
        <v>58</v>
      </c>
      <c r="I22" s="14" t="s">
        <v>58</v>
      </c>
      <c r="J22" s="15" t="s">
        <v>59</v>
      </c>
      <c r="K22" s="82" t="s">
        <v>139</v>
      </c>
      <c r="L22" s="79" t="s">
        <v>140</v>
      </c>
      <c r="M22" s="81" t="s">
        <v>141</v>
      </c>
      <c r="N22" s="79" t="s">
        <v>142</v>
      </c>
      <c r="O22" s="15" t="s">
        <v>72</v>
      </c>
      <c r="P22" s="81">
        <v>1</v>
      </c>
      <c r="Q22" s="81">
        <v>1</v>
      </c>
      <c r="R22" s="81">
        <v>1</v>
      </c>
      <c r="S22" s="81">
        <v>1</v>
      </c>
      <c r="T22" s="47">
        <f t="shared" si="4"/>
        <v>4</v>
      </c>
      <c r="U22" s="83" t="s">
        <v>143</v>
      </c>
      <c r="V22" s="84" t="s">
        <v>144</v>
      </c>
      <c r="W22" s="13" t="s">
        <v>66</v>
      </c>
      <c r="X22" s="13" t="s">
        <v>67</v>
      </c>
      <c r="Y22" s="81">
        <f t="shared" si="5"/>
        <v>1</v>
      </c>
      <c r="Z22" s="64"/>
      <c r="AA22" s="42">
        <f t="shared" si="0"/>
        <v>0</v>
      </c>
      <c r="AB22" s="4"/>
      <c r="AC22" s="4"/>
      <c r="AD22" s="81">
        <f t="shared" si="6"/>
        <v>1</v>
      </c>
      <c r="AE22" s="64"/>
      <c r="AF22" s="42">
        <f t="shared" si="1"/>
        <v>0</v>
      </c>
      <c r="AG22" s="4"/>
      <c r="AH22" s="4"/>
      <c r="AI22" s="81">
        <f t="shared" si="7"/>
        <v>1</v>
      </c>
      <c r="AJ22" s="64"/>
      <c r="AK22" s="42">
        <f t="shared" si="2"/>
        <v>0</v>
      </c>
      <c r="AL22" s="4"/>
      <c r="AM22" s="4"/>
      <c r="AN22" s="81">
        <f t="shared" si="8"/>
        <v>1</v>
      </c>
      <c r="AO22" s="64"/>
      <c r="AP22" s="42">
        <f t="shared" si="3"/>
        <v>0</v>
      </c>
      <c r="AQ22" s="4"/>
      <c r="AR22" s="4"/>
      <c r="AS22" s="87">
        <f t="shared" si="9"/>
        <v>4</v>
      </c>
      <c r="AT22" s="65">
        <f t="shared" si="10"/>
        <v>0</v>
      </c>
      <c r="AU22" s="56">
        <f t="shared" si="11"/>
        <v>0</v>
      </c>
    </row>
    <row r="23" spans="1:47" s="6" customFormat="1" ht="120">
      <c r="A23" s="78" t="s">
        <v>145</v>
      </c>
      <c r="B23" s="82" t="s">
        <v>146</v>
      </c>
      <c r="C23" s="58" t="s">
        <v>53</v>
      </c>
      <c r="D23" s="14" t="s">
        <v>54</v>
      </c>
      <c r="E23" s="14" t="s">
        <v>130</v>
      </c>
      <c r="F23" s="14" t="s">
        <v>56</v>
      </c>
      <c r="G23" s="70" t="s">
        <v>57</v>
      </c>
      <c r="H23" s="14" t="s">
        <v>58</v>
      </c>
      <c r="I23" s="14" t="s">
        <v>58</v>
      </c>
      <c r="J23" s="15" t="s">
        <v>59</v>
      </c>
      <c r="K23" s="82" t="s">
        <v>147</v>
      </c>
      <c r="L23" s="79" t="s">
        <v>148</v>
      </c>
      <c r="M23" s="81" t="s">
        <v>149</v>
      </c>
      <c r="N23" s="79" t="s">
        <v>150</v>
      </c>
      <c r="O23" s="15" t="s">
        <v>72</v>
      </c>
      <c r="P23" s="81">
        <v>1</v>
      </c>
      <c r="Q23" s="81">
        <v>1</v>
      </c>
      <c r="R23" s="81">
        <v>1</v>
      </c>
      <c r="S23" s="81">
        <v>1</v>
      </c>
      <c r="T23" s="47">
        <f t="shared" si="4"/>
        <v>4</v>
      </c>
      <c r="U23" s="83" t="s">
        <v>151</v>
      </c>
      <c r="V23" s="84" t="s">
        <v>116</v>
      </c>
      <c r="W23" s="13" t="s">
        <v>66</v>
      </c>
      <c r="X23" s="13" t="s">
        <v>67</v>
      </c>
      <c r="Y23" s="81">
        <f t="shared" si="5"/>
        <v>1</v>
      </c>
      <c r="Z23" s="64"/>
      <c r="AA23" s="42">
        <f t="shared" si="0"/>
        <v>0</v>
      </c>
      <c r="AB23" s="4"/>
      <c r="AC23" s="4"/>
      <c r="AD23" s="81">
        <f t="shared" si="6"/>
        <v>1</v>
      </c>
      <c r="AE23" s="64"/>
      <c r="AF23" s="42">
        <f t="shared" si="1"/>
        <v>0</v>
      </c>
      <c r="AG23" s="4"/>
      <c r="AH23" s="4"/>
      <c r="AI23" s="81">
        <f t="shared" si="7"/>
        <v>1</v>
      </c>
      <c r="AJ23" s="64"/>
      <c r="AK23" s="42">
        <f t="shared" si="2"/>
        <v>0</v>
      </c>
      <c r="AL23" s="4"/>
      <c r="AM23" s="4"/>
      <c r="AN23" s="81">
        <f t="shared" si="8"/>
        <v>1</v>
      </c>
      <c r="AO23" s="64"/>
      <c r="AP23" s="42">
        <f t="shared" si="3"/>
        <v>0</v>
      </c>
      <c r="AQ23" s="4"/>
      <c r="AR23" s="4"/>
      <c r="AS23" s="87">
        <f t="shared" si="9"/>
        <v>4</v>
      </c>
      <c r="AT23" s="65">
        <f t="shared" si="10"/>
        <v>0</v>
      </c>
      <c r="AU23" s="56">
        <f t="shared" si="11"/>
        <v>0</v>
      </c>
    </row>
    <row r="24" spans="1:47" s="2" customFormat="1" ht="15.75">
      <c r="A24" s="24"/>
      <c r="B24" s="23" t="s">
        <v>152</v>
      </c>
      <c r="C24" s="23"/>
      <c r="D24" s="24"/>
      <c r="E24" s="24"/>
      <c r="F24" s="24"/>
      <c r="G24" s="24"/>
      <c r="H24" s="24"/>
      <c r="I24" s="24"/>
      <c r="J24" s="24"/>
      <c r="K24" s="24"/>
      <c r="L24" s="24"/>
      <c r="M24" s="24"/>
      <c r="N24" s="24"/>
      <c r="O24" s="24"/>
      <c r="P24" s="48"/>
      <c r="Q24" s="48"/>
      <c r="R24" s="48"/>
      <c r="S24" s="48"/>
      <c r="T24" s="48"/>
      <c r="U24" s="24"/>
      <c r="V24" s="24"/>
      <c r="W24" s="24"/>
      <c r="X24" s="24"/>
      <c r="Y24" s="44"/>
      <c r="Z24" s="44"/>
      <c r="AA24" s="52">
        <f>SUM(AA11:AA23)*80%</f>
        <v>0</v>
      </c>
      <c r="AB24" s="125"/>
      <c r="AC24" s="126"/>
      <c r="AD24" s="126"/>
      <c r="AE24" s="127"/>
      <c r="AF24" s="52">
        <f>SUM(AF11:AF23)*80%</f>
        <v>0</v>
      </c>
      <c r="AG24" s="125"/>
      <c r="AH24" s="126"/>
      <c r="AI24" s="126"/>
      <c r="AJ24" s="127"/>
      <c r="AK24" s="52">
        <f>SUM(AK11:AK23)*80%</f>
        <v>0</v>
      </c>
      <c r="AL24" s="125"/>
      <c r="AM24" s="126"/>
      <c r="AN24" s="126"/>
      <c r="AO24" s="127"/>
      <c r="AP24" s="52">
        <f>SUM(AP11:AP23)*80%</f>
        <v>0</v>
      </c>
      <c r="AQ24" s="128"/>
      <c r="AR24" s="129"/>
      <c r="AS24" s="129"/>
      <c r="AT24" s="130"/>
      <c r="AU24" s="52">
        <f>SUM(AU11:AU23)*80%</f>
        <v>0</v>
      </c>
    </row>
    <row r="25" spans="1:47" s="6" customFormat="1" ht="135">
      <c r="A25" s="37" t="s">
        <v>153</v>
      </c>
      <c r="B25" s="38" t="s">
        <v>154</v>
      </c>
      <c r="C25" s="38" t="s">
        <v>155</v>
      </c>
      <c r="D25" s="69" t="s">
        <v>156</v>
      </c>
      <c r="E25" s="38" t="s">
        <v>157</v>
      </c>
      <c r="F25" s="38" t="s">
        <v>158</v>
      </c>
      <c r="G25" s="38" t="s">
        <v>159</v>
      </c>
      <c r="H25" s="71" t="s">
        <v>160</v>
      </c>
      <c r="I25" s="38" t="s">
        <v>161</v>
      </c>
      <c r="J25" s="38" t="s">
        <v>59</v>
      </c>
      <c r="K25" s="38" t="s">
        <v>162</v>
      </c>
      <c r="L25" s="38" t="s">
        <v>163</v>
      </c>
      <c r="M25" s="39">
        <v>0</v>
      </c>
      <c r="N25" s="39" t="s">
        <v>164</v>
      </c>
      <c r="O25" s="40" t="s">
        <v>72</v>
      </c>
      <c r="P25" s="66">
        <v>0.25</v>
      </c>
      <c r="Q25" s="66">
        <v>0.25</v>
      </c>
      <c r="R25" s="66">
        <v>0.25</v>
      </c>
      <c r="S25" s="66">
        <v>0.25</v>
      </c>
      <c r="T25" s="67">
        <f>SUM(P25:S25)</f>
        <v>1</v>
      </c>
      <c r="U25" s="38" t="s">
        <v>165</v>
      </c>
      <c r="V25" s="38" t="s">
        <v>166</v>
      </c>
      <c r="W25" s="74" t="s">
        <v>167</v>
      </c>
      <c r="X25" s="38" t="s">
        <v>168</v>
      </c>
      <c r="Y25" s="68">
        <f t="shared" ref="Y25" si="12">P25</f>
        <v>0.25</v>
      </c>
      <c r="Z25" s="68"/>
      <c r="AA25" s="53">
        <f>IFERROR(IF(Z25/Y25&gt;1,1,Z25/Y25),0)</f>
        <v>0</v>
      </c>
      <c r="AB25" s="38"/>
      <c r="AC25" s="38"/>
      <c r="AD25" s="68">
        <f t="shared" ref="AD25" si="13">Q25</f>
        <v>0.25</v>
      </c>
      <c r="AE25" s="68"/>
      <c r="AF25" s="53">
        <f t="shared" ref="AF25" si="14">IFERROR(IF(AE25/AD25&gt;1,1,AE25/AD25),0)</f>
        <v>0</v>
      </c>
      <c r="AG25" s="38"/>
      <c r="AH25" s="38"/>
      <c r="AI25" s="68">
        <f t="shared" ref="AI25" si="15">R25</f>
        <v>0.25</v>
      </c>
      <c r="AJ25" s="68"/>
      <c r="AK25" s="53">
        <f t="shared" ref="AK25" si="16">IFERROR(IF(AJ25/AI25&gt;1,1,AJ25/AI25),0)</f>
        <v>0</v>
      </c>
      <c r="AL25" s="38"/>
      <c r="AM25" s="38"/>
      <c r="AN25" s="68">
        <f t="shared" ref="AN25" si="17">S25</f>
        <v>0.25</v>
      </c>
      <c r="AO25" s="68"/>
      <c r="AP25" s="53">
        <f t="shared" ref="AP25" si="18">IFERROR(IF(AO25/AN25&gt;1,1,AO25/AN25),0)</f>
        <v>0</v>
      </c>
      <c r="AQ25" s="38"/>
      <c r="AR25" s="38"/>
      <c r="AS25" s="72">
        <f t="shared" ref="AS25" si="19">T25</f>
        <v>1</v>
      </c>
      <c r="AT25" s="73">
        <f>MAX(Z25,AE25,AJ25,AO25)</f>
        <v>0</v>
      </c>
      <c r="AU25" s="57">
        <f>IFERROR(IF(AT25/AS25&gt;1,1,AT25/AS25),0)</f>
        <v>0</v>
      </c>
    </row>
    <row r="26" spans="1:47" s="6" customFormat="1" ht="195">
      <c r="A26" s="37" t="s">
        <v>169</v>
      </c>
      <c r="B26" s="38" t="s">
        <v>170</v>
      </c>
      <c r="C26" s="38" t="s">
        <v>155</v>
      </c>
      <c r="D26" s="69" t="s">
        <v>156</v>
      </c>
      <c r="E26" s="38" t="s">
        <v>157</v>
      </c>
      <c r="F26" s="38" t="s">
        <v>158</v>
      </c>
      <c r="G26" s="38" t="s">
        <v>159</v>
      </c>
      <c r="H26" s="71" t="s">
        <v>160</v>
      </c>
      <c r="I26" s="38" t="s">
        <v>171</v>
      </c>
      <c r="J26" s="38" t="s">
        <v>59</v>
      </c>
      <c r="K26" s="38" t="s">
        <v>172</v>
      </c>
      <c r="L26" s="38" t="s">
        <v>173</v>
      </c>
      <c r="M26" s="40">
        <v>0</v>
      </c>
      <c r="N26" s="40" t="s">
        <v>174</v>
      </c>
      <c r="O26" s="40" t="s">
        <v>72</v>
      </c>
      <c r="P26" s="49">
        <v>0</v>
      </c>
      <c r="Q26" s="49">
        <v>0</v>
      </c>
      <c r="R26" s="49">
        <v>1</v>
      </c>
      <c r="S26" s="49">
        <v>0</v>
      </c>
      <c r="T26" s="43">
        <f>SUM(P26:S26)</f>
        <v>1</v>
      </c>
      <c r="U26" s="38" t="s">
        <v>175</v>
      </c>
      <c r="V26" s="38" t="s">
        <v>176</v>
      </c>
      <c r="W26" s="74" t="s">
        <v>167</v>
      </c>
      <c r="X26" s="38" t="s">
        <v>168</v>
      </c>
      <c r="Y26" s="68">
        <f t="shared" ref="Y26:Y28" si="20">P26</f>
        <v>0</v>
      </c>
      <c r="Z26" s="68"/>
      <c r="AA26" s="53">
        <f>IFERROR(IF(Z26/Y26&gt;1,1,Z26/Y26),0)</f>
        <v>0</v>
      </c>
      <c r="AB26" s="38"/>
      <c r="AC26" s="38"/>
      <c r="AD26" s="68">
        <f t="shared" ref="AD26:AD28" si="21">Q26</f>
        <v>0</v>
      </c>
      <c r="AE26" s="68"/>
      <c r="AF26" s="53">
        <f t="shared" ref="AF26:AF28" si="22">IFERROR(IF(AE26/AD26&gt;1,1,AE26/AD26),0)</f>
        <v>0</v>
      </c>
      <c r="AG26" s="38"/>
      <c r="AH26" s="38"/>
      <c r="AI26" s="68">
        <f t="shared" ref="AI26:AI28" si="23">R26</f>
        <v>1</v>
      </c>
      <c r="AJ26" s="68"/>
      <c r="AK26" s="53">
        <f t="shared" ref="AK26:AK28" si="24">IFERROR(IF(AJ26/AI26&gt;1,1,AJ26/AI26),0)</f>
        <v>0</v>
      </c>
      <c r="AL26" s="38"/>
      <c r="AM26" s="38"/>
      <c r="AN26" s="68">
        <f t="shared" ref="AN26:AN28" si="25">S26</f>
        <v>0</v>
      </c>
      <c r="AO26" s="68"/>
      <c r="AP26" s="53">
        <f t="shared" ref="AP26:AP28" si="26">IFERROR(IF(AO26/AN26&gt;1,1,AO26/AN26),0)</f>
        <v>0</v>
      </c>
      <c r="AQ26" s="38"/>
      <c r="AR26" s="38"/>
      <c r="AS26" s="72">
        <f t="shared" ref="AS26:AS28" si="27">T26</f>
        <v>1</v>
      </c>
      <c r="AT26" s="73">
        <f>MAX(Z26,AE26,AJ26,AO26)</f>
        <v>0</v>
      </c>
      <c r="AU26" s="57">
        <f>IFERROR(IF(AT26/AS26&gt;1,1,AT26/AS26),0)</f>
        <v>0</v>
      </c>
    </row>
    <row r="27" spans="1:47" s="6" customFormat="1" ht="135">
      <c r="A27" s="37" t="s">
        <v>177</v>
      </c>
      <c r="B27" s="38" t="s">
        <v>178</v>
      </c>
      <c r="C27" s="38" t="s">
        <v>155</v>
      </c>
      <c r="D27" s="69" t="s">
        <v>179</v>
      </c>
      <c r="E27" s="38" t="s">
        <v>180</v>
      </c>
      <c r="F27" s="38" t="s">
        <v>181</v>
      </c>
      <c r="G27" s="38" t="s">
        <v>159</v>
      </c>
      <c r="H27" s="71" t="s">
        <v>160</v>
      </c>
      <c r="I27" s="38" t="s">
        <v>182</v>
      </c>
      <c r="J27" s="38" t="s">
        <v>59</v>
      </c>
      <c r="K27" s="38" t="s">
        <v>183</v>
      </c>
      <c r="L27" s="38" t="s">
        <v>184</v>
      </c>
      <c r="M27" s="40" t="s">
        <v>185</v>
      </c>
      <c r="N27" s="40" t="s">
        <v>186</v>
      </c>
      <c r="O27" s="40" t="s">
        <v>72</v>
      </c>
      <c r="P27" s="68">
        <v>1</v>
      </c>
      <c r="Q27" s="68">
        <v>0</v>
      </c>
      <c r="R27" s="68">
        <v>0</v>
      </c>
      <c r="S27" s="68">
        <v>0</v>
      </c>
      <c r="T27" s="68">
        <f>SUM(P27:S27)</f>
        <v>1</v>
      </c>
      <c r="U27" s="38" t="s">
        <v>187</v>
      </c>
      <c r="V27" s="38" t="s">
        <v>188</v>
      </c>
      <c r="W27" s="74" t="s">
        <v>167</v>
      </c>
      <c r="X27" s="38" t="s">
        <v>189</v>
      </c>
      <c r="Y27" s="68">
        <f t="shared" si="20"/>
        <v>1</v>
      </c>
      <c r="Z27" s="68"/>
      <c r="AA27" s="53">
        <f>IFERROR(IF(Z27/Y27&gt;1,1,Z27/Y27),0)</f>
        <v>0</v>
      </c>
      <c r="AB27" s="38"/>
      <c r="AC27" s="38"/>
      <c r="AD27" s="68">
        <f t="shared" si="21"/>
        <v>0</v>
      </c>
      <c r="AE27" s="68"/>
      <c r="AF27" s="53">
        <f t="shared" si="22"/>
        <v>0</v>
      </c>
      <c r="AG27" s="38"/>
      <c r="AH27" s="38"/>
      <c r="AI27" s="68">
        <f t="shared" si="23"/>
        <v>0</v>
      </c>
      <c r="AJ27" s="68"/>
      <c r="AK27" s="53">
        <f t="shared" si="24"/>
        <v>0</v>
      </c>
      <c r="AL27" s="38"/>
      <c r="AM27" s="38"/>
      <c r="AN27" s="68">
        <f t="shared" si="25"/>
        <v>0</v>
      </c>
      <c r="AO27" s="68"/>
      <c r="AP27" s="53">
        <f t="shared" si="26"/>
        <v>0</v>
      </c>
      <c r="AQ27" s="38"/>
      <c r="AR27" s="38"/>
      <c r="AS27" s="72">
        <f t="shared" si="27"/>
        <v>1</v>
      </c>
      <c r="AT27" s="73">
        <f>MAX(Z27,AE27,AJ27,AO27)</f>
        <v>0</v>
      </c>
      <c r="AU27" s="57">
        <f>IFERROR(IF(AT27/AS27&gt;1,1,AT27/AS27),0)</f>
        <v>0</v>
      </c>
    </row>
    <row r="28" spans="1:47" s="6" customFormat="1" ht="135">
      <c r="A28" s="37" t="s">
        <v>190</v>
      </c>
      <c r="B28" s="38" t="s">
        <v>191</v>
      </c>
      <c r="C28" s="38" t="s">
        <v>155</v>
      </c>
      <c r="D28" s="69" t="s">
        <v>179</v>
      </c>
      <c r="E28" s="38" t="s">
        <v>180</v>
      </c>
      <c r="F28" s="38" t="s">
        <v>181</v>
      </c>
      <c r="G28" s="38" t="s">
        <v>159</v>
      </c>
      <c r="H28" s="71" t="s">
        <v>160</v>
      </c>
      <c r="I28" s="38" t="s">
        <v>182</v>
      </c>
      <c r="J28" s="38" t="s">
        <v>192</v>
      </c>
      <c r="K28" s="38" t="s">
        <v>193</v>
      </c>
      <c r="L28" s="38" t="s">
        <v>184</v>
      </c>
      <c r="M28" s="40" t="s">
        <v>194</v>
      </c>
      <c r="N28" s="40" t="s">
        <v>195</v>
      </c>
      <c r="O28" s="40" t="s">
        <v>63</v>
      </c>
      <c r="P28" s="68">
        <v>1</v>
      </c>
      <c r="Q28" s="68">
        <v>1</v>
      </c>
      <c r="R28" s="68">
        <v>1</v>
      </c>
      <c r="S28" s="68">
        <v>1</v>
      </c>
      <c r="T28" s="68">
        <f>AVERAGE(P28:S28)</f>
        <v>1</v>
      </c>
      <c r="U28" s="38" t="s">
        <v>187</v>
      </c>
      <c r="V28" s="38" t="s">
        <v>188</v>
      </c>
      <c r="W28" s="74" t="s">
        <v>167</v>
      </c>
      <c r="X28" s="38" t="s">
        <v>189</v>
      </c>
      <c r="Y28" s="68">
        <f t="shared" si="20"/>
        <v>1</v>
      </c>
      <c r="Z28" s="68"/>
      <c r="AA28" s="53">
        <f>IFERROR(IF(Z28/Y28&gt;1,1,Z28/Y28),0)</f>
        <v>0</v>
      </c>
      <c r="AB28" s="38"/>
      <c r="AC28" s="38"/>
      <c r="AD28" s="68">
        <f t="shared" si="21"/>
        <v>1</v>
      </c>
      <c r="AE28" s="68"/>
      <c r="AF28" s="53">
        <f t="shared" si="22"/>
        <v>0</v>
      </c>
      <c r="AG28" s="38"/>
      <c r="AH28" s="38"/>
      <c r="AI28" s="68">
        <f t="shared" si="23"/>
        <v>1</v>
      </c>
      <c r="AJ28" s="68"/>
      <c r="AK28" s="53">
        <f t="shared" si="24"/>
        <v>0</v>
      </c>
      <c r="AL28" s="38"/>
      <c r="AM28" s="38"/>
      <c r="AN28" s="68">
        <f t="shared" si="25"/>
        <v>1</v>
      </c>
      <c r="AO28" s="68"/>
      <c r="AP28" s="53">
        <f t="shared" si="26"/>
        <v>0</v>
      </c>
      <c r="AQ28" s="38"/>
      <c r="AR28" s="38"/>
      <c r="AS28" s="72">
        <f t="shared" si="27"/>
        <v>1</v>
      </c>
      <c r="AT28" s="73">
        <f>MAX(Z28,AE28,AJ28,AO28)</f>
        <v>0</v>
      </c>
      <c r="AU28" s="57">
        <f>IFERROR(IF(AT28/AS28&gt;1,1,AT28/AS28),0)</f>
        <v>0</v>
      </c>
    </row>
    <row r="29" spans="1:47" s="2" customFormat="1" ht="15.75">
      <c r="A29" s="41"/>
      <c r="B29" s="41" t="s">
        <v>196</v>
      </c>
      <c r="C29" s="41"/>
      <c r="D29" s="41"/>
      <c r="E29" s="41"/>
      <c r="F29" s="41"/>
      <c r="G29" s="41"/>
      <c r="H29" s="41"/>
      <c r="I29" s="41"/>
      <c r="J29" s="41"/>
      <c r="K29" s="41"/>
      <c r="L29" s="41"/>
      <c r="M29" s="41"/>
      <c r="N29" s="41"/>
      <c r="O29" s="41"/>
      <c r="P29" s="50"/>
      <c r="Q29" s="50"/>
      <c r="R29" s="50"/>
      <c r="S29" s="50"/>
      <c r="T29" s="50"/>
      <c r="U29" s="41"/>
      <c r="V29" s="41"/>
      <c r="W29" s="41"/>
      <c r="X29" s="41"/>
      <c r="Y29" s="50"/>
      <c r="Z29" s="45"/>
      <c r="AA29" s="54">
        <f>SUM(AA25,AA27,AA28)*20%</f>
        <v>0</v>
      </c>
      <c r="AB29" s="131"/>
      <c r="AC29" s="132"/>
      <c r="AD29" s="132"/>
      <c r="AE29" s="133"/>
      <c r="AF29" s="54">
        <f>SUM(AF25,AF28)*20%</f>
        <v>0</v>
      </c>
      <c r="AG29" s="131"/>
      <c r="AH29" s="132"/>
      <c r="AI29" s="132"/>
      <c r="AJ29" s="133"/>
      <c r="AK29" s="54">
        <f>SUM(AK25,AK26,AK28)*20%</f>
        <v>0</v>
      </c>
      <c r="AL29" s="131"/>
      <c r="AM29" s="132"/>
      <c r="AN29" s="132"/>
      <c r="AO29" s="133"/>
      <c r="AP29" s="54">
        <f>SUM(AP25,AP28)*20%</f>
        <v>0</v>
      </c>
      <c r="AQ29" s="134"/>
      <c r="AR29" s="135"/>
      <c r="AS29" s="135"/>
      <c r="AT29" s="136"/>
      <c r="AU29" s="54">
        <f>SUM(AU25:AU28)*20%</f>
        <v>0</v>
      </c>
    </row>
    <row r="30" spans="1:47" s="3" customFormat="1" ht="18.75">
      <c r="A30" s="25"/>
      <c r="B30" s="25" t="s">
        <v>197</v>
      </c>
      <c r="C30" s="25"/>
      <c r="D30" s="25"/>
      <c r="E30" s="25"/>
      <c r="F30" s="25"/>
      <c r="G30" s="25"/>
      <c r="H30" s="25"/>
      <c r="I30" s="25"/>
      <c r="J30" s="25"/>
      <c r="K30" s="25"/>
      <c r="L30" s="25"/>
      <c r="M30" s="25"/>
      <c r="N30" s="25"/>
      <c r="O30" s="25"/>
      <c r="P30" s="51"/>
      <c r="Q30" s="51"/>
      <c r="R30" s="51"/>
      <c r="S30" s="51"/>
      <c r="T30" s="51"/>
      <c r="U30" s="25"/>
      <c r="V30" s="25"/>
      <c r="W30" s="25"/>
      <c r="X30" s="25"/>
      <c r="Y30" s="51"/>
      <c r="Z30" s="46"/>
      <c r="AA30" s="55">
        <f>+AA24+AA29</f>
        <v>0</v>
      </c>
      <c r="AB30" s="122"/>
      <c r="AC30" s="123"/>
      <c r="AD30" s="123"/>
      <c r="AE30" s="124"/>
      <c r="AF30" s="55">
        <f>+AF24+AF29</f>
        <v>0</v>
      </c>
      <c r="AG30" s="122"/>
      <c r="AH30" s="123"/>
      <c r="AI30" s="123"/>
      <c r="AJ30" s="124"/>
      <c r="AK30" s="55">
        <f>+AK24+AK29</f>
        <v>0</v>
      </c>
      <c r="AL30" s="122"/>
      <c r="AM30" s="123"/>
      <c r="AN30" s="123"/>
      <c r="AO30" s="124"/>
      <c r="AP30" s="55">
        <f>+AP24+AP29</f>
        <v>0</v>
      </c>
      <c r="AQ30" s="122"/>
      <c r="AR30" s="123"/>
      <c r="AS30" s="123"/>
      <c r="AT30" s="124"/>
      <c r="AU30" s="55">
        <f>+AU24+AU29</f>
        <v>0</v>
      </c>
    </row>
  </sheetData>
  <sheetProtection formatCells="0" formatRows="0" insertRows="0" insertHyperlinks="0" deleteRows="0" sort="0" autoFilter="0" pivotTables="0"/>
  <mergeCells count="37">
    <mergeCell ref="AB30:AE30"/>
    <mergeCell ref="AG30:AJ30"/>
    <mergeCell ref="AL30:AO30"/>
    <mergeCell ref="AQ30:AT30"/>
    <mergeCell ref="AB24:AE24"/>
    <mergeCell ref="AG24:AJ24"/>
    <mergeCell ref="AL24:AO24"/>
    <mergeCell ref="AQ24:AT24"/>
    <mergeCell ref="AB29:AE29"/>
    <mergeCell ref="AG29:AJ29"/>
    <mergeCell ref="AL29:AO29"/>
    <mergeCell ref="AQ29:AT29"/>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30 AK11:AK30 AP11:AP30 Y11:AA30 AU11:AU30" xr:uid="{2620A730-8CA7-472C-88BC-172E885C72B7}">
      <formula1>0</formula1>
      <formula2>1000000</formula2>
    </dataValidation>
  </dataValidations>
  <pageMargins left="0.7" right="0.7" top="0.75" bottom="0.75" header="0.3" footer="0.3"/>
  <pageSetup paperSize="9" orientation="portrait" r:id="rId1"/>
  <ignoredErrors>
    <ignoredError sqref="AA24 AF24 AK24 AP24 AU2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F25:F28 F11:F23</xm:sqref>
        </x14:dataValidation>
        <x14:dataValidation type="list" allowBlank="1" showInputMessage="1" showErrorMessage="1" xr:uid="{368CAFF5-BE04-4FFF-B338-51D69BA23554}">
          <x14:formula1>
            <xm:f>Listas!$F$2:$F$10</xm:f>
          </x14:formula1>
          <xm:sqref>G25:G28 G11:G23</xm:sqref>
        </x14:dataValidation>
        <x14:dataValidation type="list" allowBlank="1" showInputMessage="1" showErrorMessage="1" xr:uid="{644DEEAA-0D3C-4060-99CA-C576A2F91A4D}">
          <x14:formula1>
            <xm:f>Listas!$I$2:$I$4</xm:f>
          </x14:formula1>
          <xm:sqref>J25:J28 J11:J23</xm:sqref>
        </x14:dataValidation>
        <x14:dataValidation type="list" allowBlank="1" showInputMessage="1" showErrorMessage="1" xr:uid="{F27B990B-F8E1-43B0-B8F7-E94519E68711}">
          <x14:formula1>
            <xm:f>Listas!$J$2:$J$5</xm:f>
          </x14:formula1>
          <xm:sqref>O25:O28</xm:sqref>
        </x14:dataValidation>
        <x14:dataValidation type="list" allowBlank="1" showInputMessage="1" showErrorMessage="1" xr:uid="{04D58E5A-C535-424D-AAB5-8991AB9C5DFB}">
          <x14:formula1>
            <xm:f>Listas!$G$2:$G$9</xm:f>
          </x14:formula1>
          <xm:sqref>H25:H28 H11:H23</xm:sqref>
        </x14:dataValidation>
        <x14:dataValidation type="list" allowBlank="1" showInputMessage="1" showErrorMessage="1" xr:uid="{FAFEBD2F-5282-4B82-98B1-C87AACF170B0}">
          <x14:formula1>
            <xm:f>Listas!$C$2:$C$10</xm:f>
          </x14:formula1>
          <xm:sqref>D25:D28 D11:D23</xm:sqref>
        </x14:dataValidation>
        <x14:dataValidation type="list" allowBlank="1" showInputMessage="1" showErrorMessage="1" xr:uid="{520D2F01-9FDA-4008-9999-0E710FCEF4EB}">
          <x14:formula1>
            <xm:f>Listas!$D$2:$D$21</xm:f>
          </x14:formula1>
          <xm:sqref>E25:E28 E11:E23</xm:sqref>
        </x14:dataValidation>
        <x14:dataValidation type="list" allowBlank="1" showInputMessage="1" showErrorMessage="1" xr:uid="{80A19DC1-4D67-4B84-B2EE-734B5921D124}">
          <x14:formula1>
            <xm:f>Listas!$A$2:$A$25</xm:f>
          </x14:formula1>
          <xm:sqref>W11:X23 X25:X26</xm:sqref>
        </x14:dataValidation>
        <x14:dataValidation type="list" allowBlank="1" showInputMessage="1" showErrorMessage="1" xr:uid="{085547D8-D571-4659-8620-E369E4253A0D}">
          <x14:formula1>
            <xm:f>Listas!$B$2:$B$5</xm:f>
          </x14:formula1>
          <xm:sqref>C25:C28 C11:C23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I25:I28 I11:I23</xm:sqref>
        </x14:dataValidation>
        <x14:dataValidation type="list" allowBlank="1" showInputMessage="1" showErrorMessage="1" error="Escriba un texto " promptTitle="Cualquier contenido" xr:uid="{00000000-0002-0000-0100-000001000000}">
          <x14:formula1>
            <xm:f>Listas!#REF!</xm:f>
          </x14:formula1>
          <xm:sqref>L31:L1048576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9" bestFit="1" customWidth="1"/>
    <col min="2" max="2" width="70.42578125" style="59" customWidth="1"/>
  </cols>
  <sheetData>
    <row r="1" spans="1:2" ht="21">
      <c r="A1" s="137" t="s">
        <v>198</v>
      </c>
      <c r="B1" s="137"/>
    </row>
    <row r="2" spans="1:2" ht="21">
      <c r="A2" s="60" t="s">
        <v>199</v>
      </c>
      <c r="B2" s="60" t="s">
        <v>7</v>
      </c>
    </row>
    <row r="3" spans="1:2">
      <c r="A3" s="61" t="s">
        <v>2</v>
      </c>
      <c r="B3" s="62" t="s">
        <v>200</v>
      </c>
    </row>
    <row r="4" spans="1:2" ht="30">
      <c r="A4" s="61" t="s">
        <v>201</v>
      </c>
      <c r="B4" s="62" t="s">
        <v>202</v>
      </c>
    </row>
    <row r="5" spans="1:2">
      <c r="A5" s="61" t="s">
        <v>203</v>
      </c>
      <c r="B5" s="62" t="s">
        <v>204</v>
      </c>
    </row>
    <row r="6" spans="1:2" ht="45">
      <c r="A6" s="61" t="s">
        <v>205</v>
      </c>
      <c r="B6" s="62" t="s">
        <v>206</v>
      </c>
    </row>
    <row r="7" spans="1:2">
      <c r="A7" s="61" t="s">
        <v>207</v>
      </c>
      <c r="B7" s="62" t="s">
        <v>208</v>
      </c>
    </row>
    <row r="8" spans="1:2">
      <c r="A8" s="61" t="s">
        <v>209</v>
      </c>
      <c r="B8" s="62" t="s">
        <v>208</v>
      </c>
    </row>
    <row r="9" spans="1:2">
      <c r="A9" s="61" t="s">
        <v>210</v>
      </c>
      <c r="B9" s="62" t="s">
        <v>208</v>
      </c>
    </row>
    <row r="10" spans="1:2" ht="45">
      <c r="A10" s="61" t="s">
        <v>211</v>
      </c>
      <c r="B10" s="62" t="s">
        <v>212</v>
      </c>
    </row>
    <row r="11" spans="1:2" ht="45">
      <c r="A11" s="61" t="s">
        <v>213</v>
      </c>
      <c r="B11" s="62" t="s">
        <v>214</v>
      </c>
    </row>
    <row r="12" spans="1:2" ht="30">
      <c r="A12" s="61" t="s">
        <v>215</v>
      </c>
      <c r="B12" s="62" t="s">
        <v>216</v>
      </c>
    </row>
    <row r="13" spans="1:2" ht="30">
      <c r="A13" s="61" t="s">
        <v>217</v>
      </c>
      <c r="B13" s="62" t="s">
        <v>216</v>
      </c>
    </row>
    <row r="14" spans="1:2" ht="150">
      <c r="A14" s="61" t="s">
        <v>218</v>
      </c>
      <c r="B14" s="62" t="s">
        <v>219</v>
      </c>
    </row>
    <row r="15" spans="1:2" ht="30">
      <c r="A15" s="61" t="s">
        <v>220</v>
      </c>
      <c r="B15" s="62" t="s">
        <v>221</v>
      </c>
    </row>
    <row r="16" spans="1:2" ht="30">
      <c r="A16" s="61" t="s">
        <v>222</v>
      </c>
      <c r="B16" s="62" t="s">
        <v>223</v>
      </c>
    </row>
    <row r="17" spans="1:2" ht="75">
      <c r="A17" s="61" t="s">
        <v>224</v>
      </c>
      <c r="B17" s="62" t="s">
        <v>225</v>
      </c>
    </row>
    <row r="18" spans="1:2" ht="30">
      <c r="A18" s="61" t="s">
        <v>226</v>
      </c>
      <c r="B18" s="62" t="s">
        <v>227</v>
      </c>
    </row>
    <row r="19" spans="1:2" ht="300">
      <c r="A19" s="61" t="s">
        <v>228</v>
      </c>
      <c r="B19" s="62" t="s">
        <v>229</v>
      </c>
    </row>
    <row r="20" spans="1:2" ht="30">
      <c r="A20" s="61" t="s">
        <v>230</v>
      </c>
      <c r="B20" s="62" t="s">
        <v>231</v>
      </c>
    </row>
    <row r="21" spans="1:2" ht="30">
      <c r="A21" s="61" t="s">
        <v>232</v>
      </c>
      <c r="B21" s="62" t="s">
        <v>233</v>
      </c>
    </row>
    <row r="22" spans="1:2" ht="45">
      <c r="A22" s="61" t="s">
        <v>234</v>
      </c>
      <c r="B22" s="62" t="s">
        <v>235</v>
      </c>
    </row>
    <row r="23" spans="1:2" ht="30">
      <c r="A23" s="61" t="s">
        <v>236</v>
      </c>
      <c r="B23" s="62" t="s">
        <v>237</v>
      </c>
    </row>
    <row r="24" spans="1:2" ht="30">
      <c r="A24" s="61" t="s">
        <v>238</v>
      </c>
      <c r="B24" s="62" t="s">
        <v>239</v>
      </c>
    </row>
    <row r="25" spans="1:2" ht="60">
      <c r="A25" s="61" t="s">
        <v>240</v>
      </c>
      <c r="B25" s="62" t="s">
        <v>241</v>
      </c>
    </row>
    <row r="26" spans="1:2" ht="45">
      <c r="A26" s="61" t="s">
        <v>242</v>
      </c>
      <c r="B26" s="62" t="s">
        <v>243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c r="A1" s="36" t="s">
        <v>244</v>
      </c>
      <c r="B1" s="36" t="s">
        <v>27</v>
      </c>
      <c r="C1" s="36" t="s">
        <v>245</v>
      </c>
      <c r="D1" s="36" t="s">
        <v>246</v>
      </c>
      <c r="E1" s="36" t="s">
        <v>247</v>
      </c>
      <c r="F1" s="36" t="s">
        <v>248</v>
      </c>
      <c r="G1" s="36" t="s">
        <v>249</v>
      </c>
      <c r="H1" s="36" t="s">
        <v>250</v>
      </c>
      <c r="I1" s="36" t="s">
        <v>32</v>
      </c>
      <c r="J1" s="36" t="s">
        <v>37</v>
      </c>
      <c r="K1" s="36" t="s">
        <v>2</v>
      </c>
    </row>
    <row r="2" spans="1:11">
      <c r="A2" t="s">
        <v>251</v>
      </c>
      <c r="B2" t="s">
        <v>252</v>
      </c>
      <c r="C2" s="20" t="s">
        <v>253</v>
      </c>
      <c r="D2" t="s">
        <v>254</v>
      </c>
      <c r="E2" t="s">
        <v>255</v>
      </c>
      <c r="F2" t="s">
        <v>256</v>
      </c>
      <c r="G2" t="s">
        <v>257</v>
      </c>
      <c r="H2" s="20" t="s">
        <v>258</v>
      </c>
      <c r="I2" t="s">
        <v>59</v>
      </c>
      <c r="J2" t="s">
        <v>72</v>
      </c>
      <c r="K2" s="12" t="s">
        <v>259</v>
      </c>
    </row>
    <row r="3" spans="1:11">
      <c r="A3" t="s">
        <v>168</v>
      </c>
      <c r="B3" t="s">
        <v>53</v>
      </c>
      <c r="C3" s="20" t="s">
        <v>260</v>
      </c>
      <c r="D3" t="s">
        <v>261</v>
      </c>
      <c r="E3" t="s">
        <v>262</v>
      </c>
      <c r="F3" t="s">
        <v>57</v>
      </c>
      <c r="G3" t="s">
        <v>263</v>
      </c>
      <c r="H3" s="20" t="s">
        <v>264</v>
      </c>
      <c r="I3" t="s">
        <v>192</v>
      </c>
      <c r="J3" t="s">
        <v>63</v>
      </c>
      <c r="K3" s="12" t="s">
        <v>265</v>
      </c>
    </row>
    <row r="4" spans="1:11">
      <c r="A4" t="s">
        <v>266</v>
      </c>
      <c r="B4" t="s">
        <v>155</v>
      </c>
      <c r="C4" s="20" t="s">
        <v>54</v>
      </c>
      <c r="D4" t="s">
        <v>267</v>
      </c>
      <c r="E4" t="s">
        <v>56</v>
      </c>
      <c r="F4" t="s">
        <v>159</v>
      </c>
      <c r="G4" t="s">
        <v>160</v>
      </c>
      <c r="H4" s="20" t="s">
        <v>268</v>
      </c>
      <c r="I4" t="s">
        <v>269</v>
      </c>
      <c r="J4" t="s">
        <v>270</v>
      </c>
      <c r="K4" s="12" t="s">
        <v>271</v>
      </c>
    </row>
    <row r="5" spans="1:11">
      <c r="A5" t="s">
        <v>272</v>
      </c>
      <c r="B5" t="s">
        <v>58</v>
      </c>
      <c r="C5" s="20" t="s">
        <v>273</v>
      </c>
      <c r="D5" t="s">
        <v>77</v>
      </c>
      <c r="E5" t="s">
        <v>274</v>
      </c>
      <c r="F5" t="s">
        <v>275</v>
      </c>
      <c r="G5" t="s">
        <v>276</v>
      </c>
      <c r="H5" s="20" t="s">
        <v>277</v>
      </c>
      <c r="J5" t="s">
        <v>278</v>
      </c>
      <c r="K5" s="12" t="s">
        <v>279</v>
      </c>
    </row>
    <row r="6" spans="1:11">
      <c r="A6" t="s">
        <v>280</v>
      </c>
      <c r="C6" s="20" t="s">
        <v>156</v>
      </c>
      <c r="D6" t="s">
        <v>55</v>
      </c>
      <c r="E6" t="s">
        <v>281</v>
      </c>
      <c r="F6" t="s">
        <v>282</v>
      </c>
      <c r="G6" t="s">
        <v>283</v>
      </c>
      <c r="H6" s="20" t="s">
        <v>284</v>
      </c>
      <c r="K6" s="12" t="s">
        <v>285</v>
      </c>
    </row>
    <row r="7" spans="1:11">
      <c r="A7" t="s">
        <v>286</v>
      </c>
      <c r="C7" s="20" t="s">
        <v>179</v>
      </c>
      <c r="D7" t="s">
        <v>97</v>
      </c>
      <c r="E7" t="s">
        <v>287</v>
      </c>
      <c r="F7" t="s">
        <v>288</v>
      </c>
      <c r="G7" t="s">
        <v>289</v>
      </c>
      <c r="H7" s="20" t="s">
        <v>171</v>
      </c>
      <c r="K7" s="12" t="s">
        <v>290</v>
      </c>
    </row>
    <row r="8" spans="1:11">
      <c r="A8" t="s">
        <v>291</v>
      </c>
      <c r="C8" s="20" t="s">
        <v>292</v>
      </c>
      <c r="D8" t="s">
        <v>130</v>
      </c>
      <c r="E8" t="s">
        <v>293</v>
      </c>
      <c r="F8" t="s">
        <v>294</v>
      </c>
      <c r="G8" t="s">
        <v>295</v>
      </c>
      <c r="H8" s="20" t="s">
        <v>296</v>
      </c>
      <c r="K8" s="12" t="s">
        <v>3</v>
      </c>
    </row>
    <row r="9" spans="1:11">
      <c r="A9" t="s">
        <v>297</v>
      </c>
      <c r="C9" s="20" t="s">
        <v>273</v>
      </c>
      <c r="D9" t="s">
        <v>298</v>
      </c>
      <c r="E9" t="s">
        <v>299</v>
      </c>
      <c r="F9" t="s">
        <v>300</v>
      </c>
      <c r="G9" s="20" t="s">
        <v>58</v>
      </c>
      <c r="H9" s="20" t="s">
        <v>301</v>
      </c>
      <c r="K9" s="12" t="s">
        <v>302</v>
      </c>
    </row>
    <row r="10" spans="1:11">
      <c r="A10" t="s">
        <v>303</v>
      </c>
      <c r="C10" s="20" t="s">
        <v>58</v>
      </c>
      <c r="D10" t="s">
        <v>304</v>
      </c>
      <c r="E10" t="s">
        <v>181</v>
      </c>
      <c r="F10" t="s">
        <v>305</v>
      </c>
      <c r="H10" s="20" t="s">
        <v>306</v>
      </c>
      <c r="K10" s="12" t="s">
        <v>307</v>
      </c>
    </row>
    <row r="11" spans="1:11">
      <c r="A11" t="s">
        <v>308</v>
      </c>
      <c r="C11" s="20"/>
      <c r="D11" t="s">
        <v>309</v>
      </c>
      <c r="E11" t="s">
        <v>310</v>
      </c>
      <c r="H11" s="20" t="s">
        <v>311</v>
      </c>
      <c r="K11" s="12" t="s">
        <v>312</v>
      </c>
    </row>
    <row r="12" spans="1:11" ht="17.25" customHeight="1">
      <c r="A12" t="s">
        <v>313</v>
      </c>
      <c r="C12" s="20"/>
      <c r="D12" t="s">
        <v>314</v>
      </c>
      <c r="E12" t="s">
        <v>158</v>
      </c>
      <c r="H12" s="20" t="s">
        <v>315</v>
      </c>
      <c r="K12" s="12" t="s">
        <v>316</v>
      </c>
    </row>
    <row r="13" spans="1:11">
      <c r="A13" t="s">
        <v>67</v>
      </c>
      <c r="D13" t="s">
        <v>317</v>
      </c>
      <c r="E13" t="s">
        <v>318</v>
      </c>
      <c r="H13" s="20" t="s">
        <v>319</v>
      </c>
      <c r="K13" s="12" t="s">
        <v>320</v>
      </c>
    </row>
    <row r="14" spans="1:11">
      <c r="A14" t="s">
        <v>66</v>
      </c>
      <c r="D14" t="s">
        <v>180</v>
      </c>
      <c r="H14" s="20" t="s">
        <v>182</v>
      </c>
      <c r="I14" s="12"/>
      <c r="K14" s="12" t="s">
        <v>321</v>
      </c>
    </row>
    <row r="15" spans="1:11">
      <c r="A15" t="s">
        <v>322</v>
      </c>
      <c r="D15" t="s">
        <v>157</v>
      </c>
      <c r="H15" s="20" t="s">
        <v>161</v>
      </c>
      <c r="I15" s="12"/>
      <c r="K15" s="12" t="s">
        <v>323</v>
      </c>
    </row>
    <row r="16" spans="1:11">
      <c r="A16" t="s">
        <v>324</v>
      </c>
      <c r="D16" t="s">
        <v>325</v>
      </c>
      <c r="H16" s="20" t="s">
        <v>326</v>
      </c>
      <c r="I16" s="12"/>
      <c r="K16" s="12" t="s">
        <v>327</v>
      </c>
    </row>
    <row r="17" spans="1:11">
      <c r="A17" t="s">
        <v>328</v>
      </c>
      <c r="D17" t="s">
        <v>329</v>
      </c>
      <c r="H17" s="20" t="s">
        <v>330</v>
      </c>
      <c r="I17" s="12"/>
      <c r="K17" s="12" t="s">
        <v>331</v>
      </c>
    </row>
    <row r="18" spans="1:11">
      <c r="A18" t="s">
        <v>332</v>
      </c>
      <c r="D18" t="s">
        <v>333</v>
      </c>
      <c r="H18" s="20" t="s">
        <v>334</v>
      </c>
      <c r="I18" s="12"/>
      <c r="K18" s="12" t="s">
        <v>335</v>
      </c>
    </row>
    <row r="19" spans="1:11">
      <c r="A19" t="s">
        <v>336</v>
      </c>
      <c r="D19" t="s">
        <v>337</v>
      </c>
      <c r="H19" s="20" t="s">
        <v>338</v>
      </c>
      <c r="I19" s="12"/>
      <c r="K19" s="12" t="s">
        <v>339</v>
      </c>
    </row>
    <row r="20" spans="1:11">
      <c r="A20" t="s">
        <v>340</v>
      </c>
      <c r="D20" t="s">
        <v>341</v>
      </c>
      <c r="H20" s="20" t="s">
        <v>342</v>
      </c>
      <c r="I20" s="12"/>
      <c r="K20" s="12" t="s">
        <v>343</v>
      </c>
    </row>
    <row r="21" spans="1:11">
      <c r="A21" t="s">
        <v>344</v>
      </c>
      <c r="D21" t="s">
        <v>58</v>
      </c>
      <c r="G21" s="20"/>
      <c r="H21" s="20" t="s">
        <v>345</v>
      </c>
      <c r="I21" s="12"/>
    </row>
    <row r="22" spans="1:11">
      <c r="A22" t="s">
        <v>346</v>
      </c>
      <c r="H22" s="20" t="s">
        <v>58</v>
      </c>
    </row>
    <row r="23" spans="1:11">
      <c r="A23" t="s">
        <v>347</v>
      </c>
    </row>
    <row r="24" spans="1:11">
      <c r="A24" t="s">
        <v>348</v>
      </c>
    </row>
    <row r="25" spans="1:11">
      <c r="A25" t="s">
        <v>349</v>
      </c>
    </row>
    <row r="26" spans="1:11">
      <c r="H26" s="20"/>
    </row>
    <row r="28" spans="1:11">
      <c r="H28" s="20"/>
    </row>
    <row r="29" spans="1:11">
      <c r="H29" s="20"/>
    </row>
    <row r="30" spans="1:11">
      <c r="H30" s="20"/>
    </row>
    <row r="31" spans="1:11">
      <c r="H31" s="20"/>
    </row>
    <row r="32" spans="1:11">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33869FB-A12C-438B-AB1B-07418302094D}"/>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2026-01-28T18:40:15Z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