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ohan\Downloads\"/>
    </mc:Choice>
  </mc:AlternateContent>
  <xr:revisionPtr revIDLastSave="0" documentId="8_{DB728366-5021-4788-AFF8-2C18812388AD}" xr6:coauthVersionLast="47" xr6:coauthVersionMax="47" xr10:uidLastSave="{00000000-0000-0000-0000-000000000000}"/>
  <bookViews>
    <workbookView xWindow="-110" yWindow="-110" windowWidth="19420" windowHeight="10300" tabRatio="793"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0" l="1"/>
  <c r="D23" i="30" l="1"/>
  <c r="D24" i="13"/>
  <c r="D24" i="19"/>
  <c r="D22" i="20"/>
  <c r="F33" i="20"/>
  <c r="D23" i="19"/>
  <c r="F33" i="30"/>
  <c r="F33" i="10" l="1"/>
  <c r="F33" i="35" l="1"/>
  <c r="D22" i="34"/>
  <c r="F33" i="34"/>
  <c r="F33" i="17"/>
  <c r="D23" i="13" l="1"/>
  <c r="F33" i="13"/>
  <c r="F33" i="29" l="1"/>
  <c r="F33" i="28"/>
  <c r="F33" i="9" l="1"/>
  <c r="D22" i="27" l="1"/>
  <c r="F33" i="25"/>
  <c r="F33" i="24"/>
  <c r="F33" i="33" l="1"/>
  <c r="F32" i="24" l="1"/>
  <c r="D22" i="17" l="1"/>
  <c r="H22" i="17" s="1"/>
  <c r="C23" i="27"/>
  <c r="F32" i="29"/>
  <c r="G18" i="6" l="1"/>
  <c r="D22" i="29"/>
  <c r="E23" i="25"/>
  <c r="F23" i="25"/>
  <c r="G23" i="25"/>
  <c r="C23" i="25"/>
  <c r="E23" i="24"/>
  <c r="F23" i="24"/>
  <c r="G23" i="24"/>
  <c r="C23" i="24"/>
  <c r="D22" i="18"/>
  <c r="F32" i="27" l="1"/>
  <c r="F32" i="25"/>
  <c r="F32" i="30" l="1"/>
  <c r="F32" i="20" l="1"/>
  <c r="F32" i="35"/>
  <c r="F32" i="34"/>
  <c r="F32" i="17" l="1"/>
  <c r="F32" i="10" l="1"/>
  <c r="F32" i="28" l="1"/>
  <c r="F32" i="33" l="1"/>
  <c r="F33" i="18"/>
  <c r="F32" i="19"/>
  <c r="F32" i="18"/>
  <c r="F28" i="19"/>
  <c r="D22" i="25" l="1"/>
  <c r="D23" i="25" s="1"/>
  <c r="D22" i="24"/>
  <c r="D23" i="24" s="1"/>
  <c r="D22" i="35"/>
  <c r="D22" i="30" l="1"/>
  <c r="D24" i="17" l="1"/>
  <c r="D22" i="10" l="1"/>
  <c r="F23" i="6" l="1"/>
  <c r="F21" i="6"/>
  <c r="F20" i="6"/>
  <c r="F19" i="6"/>
  <c r="C24" i="10"/>
  <c r="F17" i="6" s="1"/>
  <c r="F16" i="6"/>
  <c r="F10" i="6"/>
  <c r="F8" i="6"/>
  <c r="G24" i="10"/>
  <c r="J17" i="6" s="1"/>
  <c r="F24" i="10"/>
  <c r="I17" i="6" s="1"/>
  <c r="E24" i="10"/>
  <c r="H17" i="6" s="1"/>
  <c r="D24" i="10"/>
  <c r="G17" i="6" s="1"/>
  <c r="H22" i="10"/>
  <c r="J15" i="6"/>
  <c r="I15" i="6"/>
  <c r="H15" i="6"/>
  <c r="D24" i="27"/>
  <c r="G15" i="6" s="1"/>
  <c r="C24" i="27"/>
  <c r="F15" i="6" s="1"/>
  <c r="H22" i="27"/>
  <c r="F12" i="6"/>
  <c r="J12" i="6"/>
  <c r="I12" i="6"/>
  <c r="H12" i="6"/>
  <c r="D24" i="25"/>
  <c r="G12" i="6" s="1"/>
  <c r="C24" i="25"/>
  <c r="H22" i="25"/>
  <c r="G24" i="24"/>
  <c r="J11" i="6" s="1"/>
  <c r="F24" i="24"/>
  <c r="I11" i="6" s="1"/>
  <c r="E24" i="24"/>
  <c r="H11" i="6" s="1"/>
  <c r="D24" i="24"/>
  <c r="G11" i="6" s="1"/>
  <c r="C24" i="24"/>
  <c r="F11" i="6" s="1"/>
  <c r="H22" i="24"/>
  <c r="H20" i="6"/>
  <c r="I20" i="6"/>
  <c r="J20" i="6"/>
  <c r="G20" i="6"/>
  <c r="F22" i="6"/>
  <c r="G24" i="34"/>
  <c r="J22" i="6" s="1"/>
  <c r="F24" i="34"/>
  <c r="I22" i="6" s="1"/>
  <c r="E24" i="34"/>
  <c r="H22" i="6" s="1"/>
  <c r="D24" i="34"/>
  <c r="G22" i="6" s="1"/>
  <c r="C24" i="34"/>
  <c r="H22" i="34"/>
  <c r="G24" i="35"/>
  <c r="J23" i="6" s="1"/>
  <c r="F24" i="35"/>
  <c r="I23" i="6" s="1"/>
  <c r="E24" i="35"/>
  <c r="H23" i="6" s="1"/>
  <c r="D24" i="35"/>
  <c r="G23" i="6" s="1"/>
  <c r="H19" i="6" l="1"/>
  <c r="I19" i="6"/>
  <c r="J19" i="6"/>
  <c r="G19" i="6"/>
  <c r="J18" i="6"/>
  <c r="I18" i="6"/>
  <c r="H18" i="6"/>
  <c r="F18" i="6"/>
  <c r="K24" i="13"/>
  <c r="G23" i="13"/>
  <c r="F23" i="13"/>
  <c r="E23" i="13"/>
  <c r="C23" i="13"/>
  <c r="J16" i="6" l="1"/>
  <c r="I16" i="6"/>
  <c r="H22" i="20"/>
  <c r="E24" i="20"/>
  <c r="H16" i="6" s="1"/>
  <c r="D24" i="20"/>
  <c r="G16" i="6" s="1"/>
  <c r="F14" i="6"/>
  <c r="F13" i="6"/>
  <c r="H22" i="33"/>
  <c r="J9" i="6"/>
  <c r="F9" i="6"/>
  <c r="C24" i="19"/>
  <c r="D22" i="19"/>
  <c r="H22" i="19" s="1"/>
  <c r="C22" i="19"/>
  <c r="E24" i="19" l="1"/>
  <c r="H9" i="6" s="1"/>
  <c r="G9" i="6"/>
  <c r="F24" i="19"/>
  <c r="I9" i="6" s="1"/>
  <c r="D22" i="28"/>
  <c r="D22" i="9"/>
  <c r="H22" i="9" s="1"/>
  <c r="H21" i="9"/>
  <c r="D24" i="9" l="1"/>
  <c r="G10" i="6" s="1"/>
  <c r="E24" i="9"/>
  <c r="H10" i="6" s="1"/>
  <c r="F24" i="9"/>
  <c r="I10" i="6" s="1"/>
  <c r="G24" i="9"/>
  <c r="J10" i="6" s="1"/>
  <c r="K10" i="6" l="1"/>
  <c r="G24" i="28"/>
  <c r="J13" i="6" s="1"/>
  <c r="F24" i="28"/>
  <c r="I13" i="6" s="1"/>
  <c r="E24" i="28"/>
  <c r="H13" i="6" s="1"/>
  <c r="D24" i="28"/>
  <c r="G13" i="6" s="1"/>
  <c r="C24" i="28"/>
  <c r="H22" i="28"/>
  <c r="H24" i="35"/>
  <c r="H24" i="34"/>
  <c r="H24" i="30"/>
  <c r="H24" i="17"/>
  <c r="H24" i="13"/>
  <c r="H24" i="10"/>
  <c r="H24" i="20"/>
  <c r="H24" i="27"/>
  <c r="H24" i="19"/>
  <c r="H24" i="9"/>
  <c r="H24" i="24"/>
  <c r="H24" i="25"/>
  <c r="G24" i="29"/>
  <c r="J14" i="6" s="1"/>
  <c r="F24" i="29"/>
  <c r="I14" i="6" s="1"/>
  <c r="E24" i="29"/>
  <c r="H14" i="6" s="1"/>
  <c r="D24" i="29"/>
  <c r="G14" i="6" s="1"/>
  <c r="C24" i="29"/>
  <c r="H22" i="29"/>
  <c r="H24" i="29" l="1"/>
  <c r="F31" i="35" l="1"/>
  <c r="F30" i="35"/>
  <c r="F29" i="34"/>
  <c r="F31" i="30"/>
  <c r="F31" i="17"/>
  <c r="F32" i="13"/>
  <c r="F31" i="13"/>
  <c r="F30" i="13"/>
  <c r="F29" i="13"/>
  <c r="F28" i="13"/>
  <c r="F31" i="10"/>
  <c r="F28" i="10"/>
  <c r="F31" i="20"/>
  <c r="F31" i="29"/>
  <c r="F30" i="29"/>
  <c r="F29" i="29"/>
  <c r="F28" i="29"/>
  <c r="F29" i="28"/>
  <c r="F28" i="28"/>
  <c r="F31" i="25"/>
  <c r="F30" i="25"/>
  <c r="F29" i="25"/>
  <c r="F28" i="25"/>
  <c r="F31" i="24"/>
  <c r="F29" i="24"/>
  <c r="F28" i="24"/>
  <c r="F32" i="9"/>
  <c r="F31" i="9"/>
  <c r="F30" i="9"/>
  <c r="F33" i="19"/>
  <c r="F31" i="19"/>
  <c r="F30" i="19"/>
  <c r="F29" i="19"/>
  <c r="E24" i="6" l="1"/>
  <c r="H21" i="19"/>
  <c r="H21" i="35"/>
  <c r="G23" i="35"/>
  <c r="F23" i="35"/>
  <c r="E23" i="35"/>
  <c r="D23" i="35"/>
  <c r="H22" i="35"/>
  <c r="F23" i="34"/>
  <c r="E23" i="34"/>
  <c r="D23" i="34"/>
  <c r="C23" i="34"/>
  <c r="D23" i="33"/>
  <c r="D24" i="33" s="1"/>
  <c r="G23" i="30"/>
  <c r="F23" i="30"/>
  <c r="E23" i="30"/>
  <c r="H22" i="30"/>
  <c r="G23" i="29"/>
  <c r="F23" i="29"/>
  <c r="E23" i="29"/>
  <c r="D23" i="29"/>
  <c r="C23" i="29"/>
  <c r="F23" i="28"/>
  <c r="E23" i="28"/>
  <c r="D23" i="28"/>
  <c r="H24" i="28" s="1"/>
  <c r="C23" i="28"/>
  <c r="H21" i="10"/>
  <c r="G23" i="27"/>
  <c r="F23" i="27"/>
  <c r="E23" i="27"/>
  <c r="D23" i="27"/>
  <c r="H21" i="27"/>
  <c r="H21" i="25"/>
  <c r="H21" i="24"/>
  <c r="E23" i="20"/>
  <c r="D23" i="20"/>
  <c r="C23" i="19"/>
  <c r="D23" i="18"/>
  <c r="F23" i="17"/>
  <c r="E23" i="17"/>
  <c r="D23" i="17"/>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D24" i="18" l="1"/>
  <c r="H23" i="18"/>
  <c r="G8" i="6"/>
  <c r="K8" i="6" s="1"/>
  <c r="L8" i="6" s="1"/>
  <c r="H24" i="18"/>
  <c r="L15" i="6"/>
  <c r="L18" i="6"/>
  <c r="H24" i="33"/>
  <c r="G21" i="6"/>
  <c r="K21" i="6" s="1"/>
  <c r="L20"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<sst xmlns="http://schemas.openxmlformats.org/spreadsheetml/2006/main" count="1443" uniqueCount="468">
  <si>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</si>
  <si>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</si>
  <si>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</si>
  <si>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</si>
  <si>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</si>
  <si>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</si>
  <si>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</si>
  <si>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</si>
  <si>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</si>
  <si>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</si>
  <si>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</si>
  <si>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</si>
  <si>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</si>
  <si>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</si>
  <si>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</si>
  <si>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</si>
  <si>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</si>
  <si>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N/A</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</si>
  <si>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</si>
  <si>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</si>
  <si>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</si>
  <si>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</si>
  <si>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</si>
  <si>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</si>
  <si>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</si>
  <si>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</si>
  <si>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</si>
  <si>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</si>
  <si>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</si>
  <si>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</si>
  <si>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</si>
  <si>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</si>
  <si>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</si>
  <si>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</si>
  <si>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</si>
  <si>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</si>
  <si>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</si>
  <si>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</si>
  <si>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</si>
  <si>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</si>
  <si>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</si>
  <si>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</si>
  <si>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</si>
  <si>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</si>
  <si>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</si>
  <si>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</si>
  <si>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</si>
  <si>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</si>
  <si>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</si>
  <si>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</si>
  <si>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</si>
  <si>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</si>
  <si>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</si>
  <si>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</si>
  <si>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</si>
  <si>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</si>
  <si>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</si>
  <si>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</si>
  <si>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</si>
  <si>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</si>
  <si>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</si>
  <si>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</si>
  <si>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</si>
  <si>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</si>
  <si>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</si>
  <si>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</si>
  <si>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</si>
  <si>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</si>
  <si>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</si>
  <si>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</si>
  <si>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</si>
  <si>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</si>
  <si>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</si>
  <si>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MEDICIÓN DEL INDICADOR</t>
  </si>
  <si>
    <t xml:space="preserve">No. </t>
  </si>
  <si>
    <t>AÑO</t>
  </si>
  <si>
    <t>PERIODO</t>
  </si>
  <si>
    <t>MAGNITUD PROGRAMADA PERIODO</t>
  </si>
  <si>
    <t>MAGNITUD EJECUTADA PERIODO</t>
  </si>
  <si>
    <t>RESULTADO DEL INDICADOR</t>
  </si>
  <si>
    <t>ANÁLISIS DEL INDICADOR</t>
  </si>
  <si>
    <t>Julio - Septiembre</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</si>
  <si>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</si>
  <si>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Octubre - Diciembre</t>
  </si>
  <si>
    <t>Enero - Marzo</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</si>
  <si>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</si>
  <si>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Abril - Junio</t>
  </si>
  <si>
    <t xml:space="preserve">El Subcomité Técnico del Comité Estratégico de Gobernanza y Gestión del Espacio Público, adelantó un ejercicio sistemático de recopilación y análisis de información sobre las competencias, funciones y cargas institucionales relacionadas con la gestión del espacio público en el Distrito Capital. Para tal fin, se llevaron a cabo mesas de trabajo con los sectores. Como resultado de este proceso, se cuenta actualmente con un consolidado de funciones y actividades institucionales que permitirá avanzar en el análisis de cargas operativas y responsabilidades sectoriales.
Ejercicio que contribuyó como insumo para el desarrollo del estudio técnico que se está realizando de manera interna, que incluye: el marco legal, un diagnóstico general de la situación actual del espacio público, el análisis funcional por entidades distritales, modelos comparados y una propuesta de hoja de ruta para dar cumplimiento a lo establecido en el plan de desarrollo. Este documento fue entregado a la Secretaría Distrital de Gobierno quien a su lo presentó al Concejo de Bogotá y esta pendiente de aprobación por parte de esta instancia. </t>
  </si>
  <si>
    <t>El 22 de septiembre se realizó reunión con la SecretarÍa de Gobierno con el equipo de la Dirección Distrital de Desarrollo Institucional que se encuentran realizando diagnostico del IDU y DADEP, por parte del DADEP se hace la presentación de las foratalezas, debilidades que se presentan en el desarrollo de sus actividades sobre el Espacio Público.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</si>
  <si>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</si>
  <si>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</si>
  <si>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</si>
  <si>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</si>
  <si>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</si>
  <si>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</si>
  <si>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 xml:space="preserve">Meta no programada para el periodo. </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</si>
  <si>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</si>
  <si>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</si>
  <si>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 xml:space="preserve">Durante el segundo trimestre de la vigencia 2025, se desarrollaron las siguientes sesiones del Comité Estratégico de Gobernanza y Gestión del Espacio Público:
*Mayo 19 de 2025, se realizó la contextualización a las demás entidades sobre los avances del documento en construcción sobre el fortalecimiento institucional. 
*Mayo 23 de 2025, se realizó la presentación Secretaría Distrital de Planeación sobre el documento Evaluación institucional y de operaciones al proceso de priorización, recuperación y sostenimiento del espacio público en el Distrito Capital. 
*Junio 09 de 2025,  se realizó la presentación del documento de fortalecimiento institucional por parte del DADEP a las demás entidades, como también la presentación de diapositivas sobre el documento. 
*Junio 12 de 2025, se realizó la votación asincrónica del documento de fortalecimiento institucional.
 Nota: Las actas se encuentran en proceso de elaboración y revisión por parte del Instituto para la Economía Social (IPES) quien tiene la secretaría técnica del Comité. </t>
  </si>
  <si>
    <t>Durante el tercer trimestre de la vigencia 2025, se desarrollaron las siguientes sesiones del Comité Estratégico de Gobernanza y Gestión del Espacio Público:
* Septiembre 22 de 2025,  Se da inició inició la ronda de presentaciones, mencionando el número de sesiones que han tenido en el año en sesiones extraordinarias, ordinarias y las UTA, también el número de protocolos aprobados. Posteriormente, el Comité Distrital de Espacio Público en su presentación llevó una discusión sobre el conflicto que existe en la aprobación de mobiliario urbano en proyectos especiales y la dificultad de este comité para aprobarlo. Finalmente, el Comité para la Práctica Responsable del Grafiti expuso las acciones que ha realizado como el lanzamiento del museo virtual, la Beca CDAU – DFBL, mesas intersectoriales; se mencionó el propósito de convocar a las diferentes instancias relacionadas con el espacio público como lo son la Comisión Intersectorial del Espacio Público, el Comité Distrital de Espacio Público y el Comité para la Práctica Responsable del Grafiti, para generar una articulación entre las instancias y estar al tanto de las acciones realizadas. 
Se socializaron los avances del proyecto de reajuste institucional.</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</si>
  <si>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</si>
  <si>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</si>
  <si>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</si>
  <si>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</si>
  <si>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</si>
  <si>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</si>
  <si>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</si>
  <si>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</si>
  <si>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</si>
  <si>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</si>
  <si>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Durante el segundo trimestre se elaboró el Informe ejecutivo de reporte de gestión frente a solicitudes de las alcaldías locales a entidades del distrito y de mesas interinstitucionales de trabajo para mejorar la gestión local.</t>
  </si>
  <si>
    <t xml:space="preserve">Para el III trimestre se presenta informe de las acciones adelantadas por el Gabinete Local para el fortalecimiento de la gobernanza territorial en Bogotá a través de sesiones, seguimiento de solicitudes y compromisos para mejorar la gestión local.				</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</si>
  <si>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</si>
  <si>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</si>
  <si>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</si>
  <si>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</si>
  <si>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</si>
  <si>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</si>
  <si>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</si>
  <si>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 xml:space="preserve">Se aplicó e inició el modelo de fortalecimiento a 10 organizaciones sociales. </t>
  </si>
  <si>
    <t>Se aplicó el modelo de fortalecimiento a 32 organizaciones sociales, 55 medios comunitarios y 103 organizaciones comunales, dando cumplimiento a la meta establecida durante el periodo. Parte de estas organizaciones sociales y medios comunitarios fortalecidos lograron participar en las etapas de Caracterización, Plan de Fortalecimiento, Asistencia Técnica, Formación y entrega de Incentivos. Dada la optimización del recurso y al modelo establecido de la ruta de fortalecimiento, se logró impactar un total de 200 organizaciones para la vigencia 2024.</t>
  </si>
  <si>
    <t>NA</t>
  </si>
  <si>
    <t>Se realizaron acciones orientadas a la modificación de la Resolución 210 de 2021 del Modelo de Fortalecimiento para las Organizaciones Sociales, Comunales, de Medios Comunitarios y Alternativos, Organizaciones de Propiedad Horizontal e Instancias de Participación del Distrito Capital. Para el caso de los avances de la ruta de fortalecimiento, se socializó la ruta de fortalecimiento con las organizaciones comunales y se dio inicio al proceso con 9 de estas organizaciones.</t>
  </si>
  <si>
    <t>Durante el periodo del presente reporte se vincularon  99 Organizaciones Sociales, Comunales, de Medios Comunitarios y Alternativos  a la ruta del modelo de fortalecimiento; a continuación se relaciona el avance: 46 Organizaciones Sociales con caracterizaciones, 6 Medios Comunitarios con Caracterizaciones y 47  Organizaciones Comunales con caracterizaciones, planes de fortalecimiento, asistencias técnicas y formaciones.</t>
  </si>
  <si>
    <r>
      <t xml:space="preserve">Durante el periodo correspondiente a este reporte se evidenció un avance significativo en la Ruta de Fortalecimiento, conforme se detalla a continuación:
Entre los meses de julio y septiembre, se han caracterizado 173 organizaciones y medios, de los cuales 128 avanzaron en la elaboración de su Plan de Fortalecimiento, 84 recibieron asistencias técnicas y 31 participaron en procesos de formación.
En cuanto al nivel de avance en la Ruta de Fortalecimiento:
33 organizaciones alcanzan un 95% de avance,
78 organizaciones presentan un 70%,
39 organizaciones registran un 50%, y
87 organizaciones cuentan con un 30% de avance.
</t>
    </r>
    <r>
      <rPr>
        <b/>
        <i/>
        <sz val="11"/>
        <color theme="1"/>
        <rFont val="Aptos Display"/>
        <family val="2"/>
        <scheme val="major"/>
      </rPr>
      <t xml:space="preserve">Nota OAP: </t>
    </r>
    <r>
      <rPr>
        <i/>
        <sz val="11"/>
        <color theme="1"/>
        <rFont val="Aptos Display"/>
        <family val="2"/>
        <scheme val="major"/>
      </rPr>
      <t>De acuerdo con lo indicado vía correo electrónico y según el archivo aportado como evidencia, el IDPAC informa que el número de organizaciones fortalecidas en el tercer trimestre del presente año es de 95.</t>
    </r>
  </si>
  <si>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</si>
  <si>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</si>
  <si>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</si>
  <si>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</si>
  <si>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</si>
  <si>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</si>
  <si>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Se implementaron 21 procesos de formación alcanzando un total de 4.892 personas formadas con enfoques de cultura ciudadana, democrática y de paz, el 69% corresponde a mujeres y el 31% a hombres. Se destacan los cursos como "Reto democrático introducción a los derechos humanos", "Reto democrático empoderamiento y participación de las mujeres II" y "Reto democrático prevención del consumo de SPA"</t>
  </si>
  <si>
    <t>Para el cuarto trimestre de 2025 se alcanzó un total de un total de 15.110 personas formadas con enfoques de cultura ciudadana, democrática y de paz. Dada la optimización del recurso y la aceptación de la ciudadanía con la oferta institucional, se logró impactar un total de 20.002 personas para la vigencia 2024.</t>
  </si>
  <si>
    <t xml:space="preserve">En el primer trimestre del año 2025, se formaron 9.539 ciudadanos a través de los procesos liderados por la Gerencia Escuela, fortaleciendo sus capacidades democráticas para incidir en la construcción de una cultura democrática, participativa y de paz. </t>
  </si>
  <si>
    <t xml:space="preserve">En el segundo trimestre del año 2025, se formaron 1.081 ciudadanos a través de los procesos liderados por la Gerencia Escuela, fortaleciendo sus capacidades democráticas para incidir en la construcción de una cultura democrática, participativa y de paz. </t>
  </si>
  <si>
    <r>
      <t xml:space="preserve">En el tercer trimestre del año 2025, se formaron 16.820 ciudadanos a través de los procesos liderados por la Gerencia Escuela, fortaleciendo sus capacidades democráticas para incidir en la construcción de una cultura democrática, participativa y de paz. 
</t>
    </r>
    <r>
      <rPr>
        <b/>
        <i/>
        <sz val="11"/>
        <color theme="1"/>
        <rFont val="Aptos Display"/>
        <family val="2"/>
        <scheme val="major"/>
      </rPr>
      <t>Nota OAP:</t>
    </r>
    <r>
      <rPr>
        <i/>
        <sz val="11"/>
        <color theme="1"/>
        <rFont val="Aptos Display"/>
        <family val="2"/>
        <scheme val="major"/>
      </rPr>
      <t xml:space="preserve"> De acuerdo con lo indicado vía correo electrónico y según el archivo aportado como evidencia, el IDPAC informó que el total actualizado asciende a 16.820 personas formadas.</t>
    </r>
  </si>
  <si>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</si>
  <si>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</si>
  <si>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</si>
  <si>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</si>
  <si>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</si>
  <si>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</si>
  <si>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</si>
  <si>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</si>
  <si>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</si>
  <si>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</si>
  <si>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En el periodo reportado se inició el proceso de implementación de Proyecta Local - Presupuestos Participativos, establecido en la Directiva Conjunta 001 de 2025, en las veinte (20) alcaldías locales del distrito. Este documento reglamenta lo instaurado en  el Acuerdo Distrital 878 de 2023 y el Decreto 495 de 2023.
A la fecha de este reporte, se han ejecutado tres (3) de las cinco (5) etapas del proceso con el total cumplimiento de lo instaurado para su ejecución: i) Alistamiento, ii) Registro de propuestas y iii) Revisión técnica de propuestas. En los meses faltantes del año se materializaránlas etapas de: i) Priorización ciudadana y ii) Consolidación y resultados. </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</si>
  <si>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</si>
  <si>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</si>
  <si>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</si>
  <si>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</si>
  <si>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</si>
  <si>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</si>
  <si>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</si>
  <si>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</si>
  <si>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</si>
  <si>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 xml:space="preserve">En el  segundo trimestre de la vigencia 2025, se  realizaron acciones enmarcadas en la asistencia técnica a Alcaldías Locales y Consejos Locales de Juventud y pedagogía en el marco de las elecciones de los Consejos Locales de Juventd con el propósito de garantizar el funcionamiento de los Consejos de Juventud. 
En el mes de abril, entre las acciones realizadas se resalta la asistencia a la sesión del Consejo Distrital de Juventud; el acompañamiento a los Consejos Locales de Juventud de las localidades de Barrios Unidos y Teusaquillo; la  sesión mensual con los referentes locales de juventud, aclarando temas sobre las Elecciones de los Consejos Locales de Juventud vigencia 2025; la instalación del Comité Organizador Distrital de las Elecciones a los Consejos Locales de Juventud, con el objetivo de garantizar un proceso electoral transparente para las y los jóvenes de la ciudad. En este contexto, se acompañó la instalación de los Comités Organizadores Locales en Chapinero, Rafael Uribe Uribe, San Cristóbal, Fontibón, Tunjuelito y Teusaquillo. Adicionalmente, se acompañó a la sesión de interlocución entre el Consejo Distrital de Juventud y el Concejo de Bogotá, donde las y los consejeros de juventud presentaron ponencias sobre temas como medio ambiente, educación y seguridad.
En el mes de mayo, se acompañó a la sesión del Consejo Distrital de Juventud, con el fin de socializar temas pertinentes a la Asamblea Distrital de Juventud. Asimismo, se realizó y acompañó el lanzamiento y las primeras sesiones de la Escuela de Participación y Liderazgo Juvenil "Lidera Bogotá", en el curso "Soy joven, soy Bogotá". Además, se acompañó en la sesión de interlocución entre el Alcalde Mayor de Bogotá D.C. y el Consejo Distrital de Juventud, donde las y los consejeros presentaron ponencias sobre temas como medio ambiente, educación, empleo, vivienda y salud. De igual manera, se realizó asistencia técnica a las Alcaldías Locales de Chapinero, Usme y La Candelaria, así como aclaración de dudas a los referentes locales de juventud.
En el mes de junio, se llevó a cabo asistencia técnica al Consejo Distrital de Juventud y asistió a la Alcaldía Local de La Candelaria para la realización de la Asamblea Local de Juventud. También se brindó asistencia técnica a las Alcaldías Locales de Suba y Rafael Uribe Uribe, y una asistencia general a todas las alcaldías locales con el fin de articular fechas de pedagogía de la estrategia "Soy joven, soy Bogotá". Además, se acompañaron actividades pedagógicas de la estrategia en las alcaldías de Usaquén, Usme, Bosa, Barrios Unidos, Antonio Nariño, Rafael Uribe Uribe y Puente Aranda. Finalmente, se asistió a la reunión mensual de los referentes locales de juventud.
</t>
  </si>
  <si>
    <r>
      <t xml:space="preserve">Durante el tercer trimestre de la vigencia 2025, se llevaron a cabo dos (2) asistencias técnicas aa Alcaldías Locales y Consejos de Juventud, desarrolladas a través de diferentes acciones y sesiones de acompañamiento, así: 
1.	</t>
    </r>
    <r>
      <rPr>
        <u/>
        <sz val="11"/>
        <color theme="1"/>
        <rFont val="Aptos Display"/>
        <family val="2"/>
        <scheme val="major"/>
      </rPr>
      <t>Asistencia técnica a Consejos de Juventud:</t>
    </r>
    <r>
      <rPr>
        <sz val="11"/>
        <color theme="1"/>
        <rFont val="Aptos Display"/>
        <family val="2"/>
        <scheme val="major"/>
      </rPr>
      <t xml:space="preserve"> se evidencia en el desarrollo de 35 actas. Entre las acciones realizadas, se resalta en el mes de julio la asistencia a la sesión del Consejo Distrital de Juventud; el acompañamiento a las y los jóvenes de las comunidades NARP; la realización de la mesa de seguridad con el Consejo Distrital de Juventud y la Comisión de Concertación y Decisión Distrital; la sesión mensual con los referentes locales de juventud; y el acompañamiento al segundo Comité Organizador de Elecciones de los Consejos Locales de Juventud en las localidades de Suba, San Cristóbal, Barrios Unidos, Engativá, Ciudad Bolívar, Fontibón, Usme, La Candelaria, Kennedy, Los Mártires y Antonio Nariño, con el fin de garantizar un proceso electoral transparente para las y los jóvenes de la ciudad.
En el mes de agosto se resalta el acompañamiento a la cuarta sesión de la Escuela Lidera Bogotá; la mesa de Concertación y Decisión de la localidad de Fontibón; el acompañamiento a la Semana de la Juventud de la localidad de Sumapaz; el desarrollo del encuentro distrital con jóvenes NARP e indígenas; y la sesión ordinaria del Consejo Distrital de Juventud. Asimismo, se acompañaron los sorteos de la tarjeta electoral en las localidades de Puente Aranda, Los Mártires, Santa Fe, Usaquén, Tunjuelito, Ciudad Bolívar y Teusaquillo, y se realizó seguimiento a las alcaldías locales de Ciudad Bolívar, Antonio Nariño, Kennedy, Sumapaz, Barrios Unidos, Engativá, Suba y La Candelaria.
En el mes de septiembre, se acompañó la designación de las diferentes curules especiales de las localidades de Usme, Bosa, Usaquén, Ciudad Bolívar y Kennedy, así como la formalización de las curules especiales palenqueras y la Asamblea NARP.
2.	</t>
    </r>
    <r>
      <rPr>
        <u/>
        <sz val="11"/>
        <color theme="1"/>
        <rFont val="Aptos Display"/>
        <family val="2"/>
        <scheme val="major"/>
      </rPr>
      <t>Asistencia técnica a las Alcaldías Locales:</t>
    </r>
    <r>
      <rPr>
        <sz val="11"/>
        <color theme="1"/>
        <rFont val="Aptos Display"/>
        <family val="2"/>
        <scheme val="major"/>
      </rPr>
      <t xml:space="preserve"> se desarrollaron nueve (9) reuniones de seguimiento con las alcaldías locales de Santa Fe, Suba, Engativá, Barrios Unidos, Teusaquillo, Sumapaz, Antonio Nariño, Kennedy, Ciudad Bolívar, Los Mártires, Fontibón, La Candelaria, Rafael Uribe Uribe, Usaquén, Chapinero, Usme, Puente Aranda, Tunjuelito, San Cristóbal y Bosa, con el fin de revisar aspectos específicos de las acciones en el territorio, aclarar dudas sobre vacancias y actualizar los documentos en las carpetas asignadas por localidad.</t>
    </r>
  </si>
  <si>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</si>
  <si>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</si>
  <si>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</si>
  <si>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</si>
  <si>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</si>
  <si>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Durante el periodo se realizaron los procesos de contratación asociados a la meta</t>
  </si>
  <si>
    <t>Desde el Observatorio de Participación Ciudadana, mediante mesas de trabajo y reuniones, se desarrollaron cuatro iniciativas de producción de información, con el fin de plasmar en ellas conceptos claves en cuanto a participación ciudadana y su incidencia en las acciones que viene adelantando el IDPAC con la ciudadanía. A continuación, se relacionan las cuatro acciones sobre participación ciudadana: 1. Cartilla de Tejido asociativo, 2. Cartilla de Agenda y Repertorios de Acción Colectiva, 3. Cartilla de Políticas Públicas y 4. Cartilla de Cultura Política, las cuales dan respuesta a las líneas de investigación del Observatorio de la Participación y cuyo objetivo es el de contextualizar e informar sobre conceptos claves y el trabajo del Instituto en el marco de la Participación Ciudadana.</t>
  </si>
  <si>
    <t xml:space="preserve">Para el primer trimestre de la vigencia 2025 se encontraban adelantando los procesos de contratación asociados a los proyectos de invesión, por lo tanto no se programó magnitud para el periodo. </t>
  </si>
  <si>
    <t>Durante el primer semestre se avanzó en la implementación de documentos técnicos y acciones de socialización orientadas al fortalecimiento de la participación ciudadana, con enfoque en cultura democrática, derechos, y equidad de género, se elaboraron y gestionaron productos de análisis técnico (boletines, manuales, diagnósticos y documentos estratégicos) y se desarrollaron espacios de intercambio y articulación interinstitucional con entidades. Iniciativas de producción: 1.  Se avanzó en la etapa final de elaboración del Boletín de Análisis de la Encuesta Bienal de Cultura Ciudadana y Garantía de Derechos 2023. 2. Memorando de entendimiento con la Sociedad de Mejoras y Ornato, orientado a establecer estrategias metodológicas que respalden el trabajo de las organizaciones sociales. 3. Generación de un documento de análisis, retomando el diseño sobre percepciones y prácticas de consumo y ahorro de agua en Unidades de Propiedad Horizontal.</t>
  </si>
  <si>
    <t>Durante el trimestre, el Observatorio adelantó diagnósticos locales en Ciudad Bolívar, Barrios Unidos, Engativá, Chapinero, Sumapaz y Los Mártires, y elaboró productos estratégicos como el Manual de Mecanismos de Participación, el documento “Panorama de la Participación en Bogotá”, y los análisis sobre Comités de Libertad Religiosa y Presupuestos Participativos (2021–2024).
Asimismo, se desarrolló el estudio “Instancias de Participación Ciudadana en Bogotá (2021–2025): Diagnóstico y Perspectiva”, que ofrece un balance general y proyecciones del ejercicio participativo en el Distrito.
En conjunto, estos productos fortalecen la capacidad analítica e institucional del Observatorio, aportando evidencia clave para la planeación y evaluación de las políticas públicas de participación ciudadana.</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</si>
  <si>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</si>
  <si>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</si>
  <si>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</si>
  <si>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</si>
  <si>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</si>
  <si>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</si>
  <si>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</si>
  <si>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</si>
  <si>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Se dio inicio al desarrollo de la estrategia generando un plan de trabajo con profesionales de las OAP de la entidades del sector gobierno (SDG, DADEP e IDPAC).  El propósito principal de la estrategia es consolidar mecanismos efectivos de coordinación entre las entidades, que permitan garantizar la calidad, oportunidad y claridad en la información reportada, cumpliendo con los requerimientos establecidos por la Secretaría Distrital de Planeación (SDP) y, a su vez, promover una gestión sectorial articulada, técnica y sustentada en evidencia.</t>
  </si>
  <si>
    <t>Se continuó con la implementación de la estrategia desarrollando las actividades programadas en el plan de trabajo de implementación, depurando los lineamientos que siguen en construcción y afinando los canales de comunicación, la brecha del nivel de avance se explica dada el inicio de la implementación de la estrategia permitio establecer la complejidad de la implementación de las acciones planteadas y la ponderación más alta esta hacia el final de la ejecución de la misma manera. Se espera tener el cumplimiento del 100% de la estrategía al finalizar la vigencia de acuerdo con la programación del plan.</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</si>
  <si>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</si>
  <si>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</si>
  <si>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</si>
  <si>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</si>
  <si>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</si>
  <si>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</si>
  <si>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</si>
  <si>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</si>
  <si>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Se elaboró el documento "Localización y concentración electoral en Bogotá: Aportes metodológicos y hallazgos empíricos de las elecciones al Concejo de Bogotá de 2023 mediante el uso y evaluación del cociente de localización"</t>
  </si>
  <si>
    <t xml:space="preserve">Se elaboró el documento "Consejos Locales de juventud: lecciones para contruir espacios de particpación con articulación efectiva" </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</si>
  <si>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</si>
  <si>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</si>
  <si>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</si>
  <si>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</si>
  <si>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</si>
  <si>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</si>
  <si>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</si>
  <si>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</si>
  <si>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</si>
  <si>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</si>
  <si>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</si>
  <si>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</si>
  <si>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seis (46)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nueve (39) responden al proceso de desarrollo de capacidades a través del proceso de Dialoguías Escolares con niñas, niñas, adolescentes y jóvenes; y, siete (7) intervenciones para la promoción y el fomento del respeto por la diferencia en el fútbol.</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</si>
  <si>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</si>
  <si>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</si>
  <si>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</si>
  <si>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</si>
  <si>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</si>
  <si>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</si>
  <si>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</si>
  <si>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La implementación de la estrategia "Bogotá Camina Étnica en los Territorios" presenta un avance del 50% en el primer semestre de 2025, alineado con lo programado en el cronograma oficial, de la cual se tienen los siguientes resultados clave: 
✓ 27 de 54 reuniones de concertación realizadas 
✓ 7 localidades han incorporado iniciativas en sus POM 2025 (Fontibón, Engativá)
✓ 100% de avance en diseño estratégico (Fase 1 completada)
Ejes temáticos atendidos: medicina ancestral, reactivación económica y formación 
Causas de desviación parcial:
• Retrasos en contratación con comunidades NARP (Candelaria)
• Dificultad en instalación de mesas Afro (Santa Fe)
Acciones correctivas en marcha:
• Asistencia técnica de DAE para procesos contractuales
• Acompañamiento prioritario del IDPAC en localidades rezagadas</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</si>
  <si>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</si>
  <si>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</si>
  <si>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</si>
  <si>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</si>
  <si>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</si>
  <si>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</si>
  <si>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</si>
  <si>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</si>
  <si>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</si>
  <si>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</si>
  <si>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</si>
  <si>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</si>
  <si>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Se realizó mesas de trabajo colaborativa y coordinada con las entidades, considerando la importancia de esta meta para el avance de la implementación de la Política de Gobierno Digital en las entidades del sector y maximizar el impacto positivo de esta iniciativa. Se adjunta como evidencia memorandos remitidos a DADEP e IDPAC, citación a la reunión por Teams, y presentación en power point  realizada en la mesa de trabajo.</t>
  </si>
  <si>
    <t>Se generó un instrumento para evaluar el nivel de implementación de servicios digitales básicos en entidades del sector Gobierno y se inició la recopilación de l información en cada una de las entidades del sector Gobierno</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</si>
  <si>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</si>
  <si>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</si>
  <si>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</si>
  <si>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</si>
  <si>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</si>
  <si>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</si>
  <si>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</si>
  <si>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Los avances en el proyecto "Implementar un servicio web de intercambio de información (interoperabilidad) a través de la plataforma X Road con la Superintendencia de Notariado y Registro (SNR)" son los siguientes:
Se realizó seguimiento a la firma del acuerdo entre el MINTIC y la Agencia Nacional Digital, el cual apenas fue firmado a finales de junio. Actualmente, DADEP está a la espera de que el proyecto sea priorizado para reiniciar el porceso de configuración e instalacion del  X-ROAD e iniciar las pruebas. En este periodo no hubo avances en la parte técnica por la falta del convenio.</t>
  </si>
  <si>
    <t>Los avances en el proyecto "Implementar un servicio web de intercambio de información (interoperabilidad) a través de la plataforma X Road con la Superintendencia de Notariado y Registro (SNR)" son los siguientes:
El 8 agosto, se realizó una reunión virtual con la Agencia Nacional Digital, MINTIC, Alta Consejería y DADEP, para retomar el tema, en esta se solicito al DADEP enviar diligenciada el acta de abordaje y vinculación y se realizo una socialización de los avances que se habían hecho en la vigencia anterior.
Se diligenció el acta de abordaje y se envió a MINTIC y AND.
Se ha venido realizando seguimiento para una mesa de trabajo para la instalación de XROAD, en espera de respuesta de Mintic.
Paralelamente se ha venido gestionando la firma de un acuerdo de intercambio de información con la SNR que se requiere para el uso de los Web Services de ellos.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</si>
  <si>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</si>
  <si>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</si>
  <si>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</si>
  <si>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</si>
  <si>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</si>
  <si>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</si>
  <si>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</si>
  <si>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</si>
  <si>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</si>
  <si>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</si>
  <si>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</si>
  <si>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</si>
  <si>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</si>
  <si>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</si>
  <si>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</si>
  <si>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</si>
  <si>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La Secretaría Distrital de Gobierno, en el marco del Plan Estratégico Sectorial y en calidad de entidad cabeza de sector, convoca de manera trimestral, a mesas de trabajo en temas afines a gestión de PQRS. Se realizó reunión ejecutiva a la cual asistieron la Dra. Nancy Castro funcionaria del DADEP y Marisol Bustos funcionaria del IDPAC, en la cual se habló sobre estrategias para generar una mejor calificación al Sector Gobierno. Se habló de la presentación realizada a partir de los informes de la Secretaría General, para la gestión del desempeño en la Secretaría de Gobierno. Así mismo, se presentó el balance de las PQRS y el balance de calidad pertinente. La reunión fue ejecutada el 7 de mayo de 2025 en las instalaciones de la Secretaría Distrital de Gobierno.</t>
  </si>
  <si>
    <t xml:space="preserve">La Secretaría Distrital de Gobierno, en el marco del Plan Estratégico Sectorial y en calidad de entidad cabeza de sector, convoca de manera trimestral, a mesas de trabajo en temas afines a gestión de PQRS. Se realizó el 07 de julio de 2025 reunión ejecutiva a la cual asistieron la servidores del DADEP y del IDPAC, en la cual se habló sobre estrategias para generar una mejor calificación al Sector Gobierno. De esta forma, como estrategia para fomentar la apropiación de competencias del sector gobierno, se proyectó la ejecución de un evento de socialización de competencias. Por tanto, la reunión ejecutada versó sobre temas afines a dicho evento. </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</si>
  <si>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</si>
  <si>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</si>
  <si>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</si>
  <si>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</si>
  <si>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</si>
  <si>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</si>
  <si>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26 de mayo de 2025</t>
  </si>
  <si>
    <t>Se publica seguimiento del Plan Estratégico Sectorial 2025-2028, con ajuste en el formato de celdas de la Meta No. 16.</t>
  </si>
  <si>
    <t>17 de julio de 2025</t>
  </si>
  <si>
    <t xml:space="preserve">Se publica seguimiento del Plan Estratégico Sectorial 2025-2028 con corte al segundo trimestre de 2025. </t>
  </si>
  <si>
    <t>18 de noviembre de 2025</t>
  </si>
  <si>
    <t xml:space="preserve">Se publica seguimiento del Plan Estratégico Sectorial 2025-2028 con corte al tercer trimestre de 2025. </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</si>
  <si>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</si>
  <si>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</si>
  <si>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</si>
  <si>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</si>
  <si>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</si>
  <si>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</si>
  <si>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</si>
  <si>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</si>
  <si>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</si>
  <si>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</si>
  <si>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</si>
  <si>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</si>
  <si>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</si>
  <si>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</si>
  <si>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</si>
  <si>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</si>
  <si>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</si>
  <si>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</si>
  <si>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</si>
  <si>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</si>
  <si>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</si>
  <si>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</si>
  <si>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</si>
  <si>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</si>
  <si>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</si>
  <si>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</si>
  <si>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</si>
  <si>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</si>
  <si>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</si>
  <si>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</si>
  <si>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</si>
  <si>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</si>
  <si>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</si>
  <si>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</si>
  <si>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</si>
  <si>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</si>
  <si>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</si>
  <si>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</si>
  <si>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</si>
  <si>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</si>
  <si>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</si>
  <si>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</si>
  <si>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</si>
  <si>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</si>
  <si>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</si>
  <si>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</si>
  <si>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</si>
  <si>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</si>
  <si>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</si>
  <si>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</si>
  <si>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</si>
  <si>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</si>
  <si>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</si>
  <si>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</si>
  <si>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</si>
  <si>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</si>
  <si>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</si>
  <si>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</si>
  <si>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</si>
  <si>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</si>
  <si>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</si>
  <si>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</si>
  <si>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</si>
  <si>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</si>
  <si>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</si>
  <si>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</si>
  <si>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</si>
  <si>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</si>
  <si>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</si>
  <si>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</si>
  <si>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</si>
  <si>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</si>
  <si>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</si>
  <si>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</si>
  <si>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</si>
  <si>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</si>
  <si>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</si>
  <si>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</si>
  <si>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</si>
  <si>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</si>
  <si>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</si>
  <si>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</si>
  <si>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</si>
  <si>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</si>
  <si>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</si>
  <si>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</si>
  <si>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</si>
  <si>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</si>
  <si>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</si>
  <si>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</si>
  <si>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</si>
  <si>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</si>
  <si>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</si>
  <si>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</si>
  <si>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</si>
  <si>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</si>
  <si>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</si>
  <si>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</si>
  <si>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</si>
  <si>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</si>
  <si>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</si>
  <si>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</si>
  <si>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</si>
  <si>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</si>
  <si>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</si>
  <si>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</si>
  <si>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</si>
  <si>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</si>
  <si>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</si>
  <si>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</si>
  <si>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</si>
  <si>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</si>
  <si>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</si>
  <si>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</si>
  <si>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</si>
  <si>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</si>
  <si>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</si>
  <si>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</si>
  <si>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</si>
  <si>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</si>
  <si>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</si>
  <si>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</si>
  <si>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</si>
  <si>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</si>
  <si>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</si>
  <si>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</si>
  <si>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</si>
  <si>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</si>
  <si>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</si>
  <si>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</si>
  <si>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</si>
  <si>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</si>
  <si>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</si>
  <si>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</si>
  <si>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</si>
  <si>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</si>
  <si>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</si>
  <si>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</si>
  <si>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</si>
  <si>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</si>
  <si>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</si>
  <si>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</si>
  <si>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</si>
  <si>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</si>
  <si>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</si>
  <si>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</si>
  <si>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</si>
  <si>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</si>
  <si>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</si>
  <si>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</si>
  <si>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</si>
  <si>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</si>
  <si>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</si>
  <si>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</si>
  <si>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</si>
  <si>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</si>
  <si>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</si>
  <si>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</si>
  <si>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</si>
  <si>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</si>
  <si>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</si>
  <si>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</si>
  <si>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</si>
  <si>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</si>
  <si>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</si>
  <si>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</si>
  <si>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</si>
  <si>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</si>
  <si>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</si>
  <si>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</si>
  <si>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</si>
  <si>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</si>
  <si>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</si>
  <si>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</si>
  <si>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</si>
  <si>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</si>
  <si>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</si>
  <si>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</si>
  <si>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</si>
  <si>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</si>
  <si>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</si>
  <si>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</si>
  <si>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</si>
  <si>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</si>
  <si>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</si>
  <si>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</si>
  <si>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</si>
  <si>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 xml:space="preserve">Se publica seguimiento del Plan Estratégico Sectorial 2025-2028 con corte al cuarto trimestre de 2025. </t>
  </si>
  <si>
    <t>Durante esta vigencia se programó y llevó a cabo tres (03) sesiones ordinarias:
Durante esta vigencia se llevó la sesión Ordinaria Presencial - 4 de diciembre de 2024, donde se instalo formalmente la instancia por parte del Secretario de Gobierno, se hicieron recomendaciones en el reglamento interno y se expuso la importancia para la ciudad de esta instancia.  
La sesión Ordinaria Virtual - 12 de junio de 2025, donde se realizó la aprobación del documento técnico “Estudio de Recomendaciones sobre los ajustes institucionales para la administración del Espacio Público”. 
La sesión Ordinaria presencial - 23 de septiembre de 2025, socialización y presentación de los avances de la CIEP, CDEP y CPRG. 
La última sesión ordinaria del 2025 por temas de agenda se tuvo que programar para el mes de enero de 2026.
Se realizaron tres (3) sesiones extraordinarias Actas No. 9. en octubre, No. 10. en noviembre y No. 11  en diciembre.</t>
  </si>
  <si>
    <r>
      <rPr>
        <b/>
        <sz val="11"/>
        <color theme="1"/>
        <rFont val="Aptos Display"/>
        <scheme val="major"/>
      </rPr>
      <t>El DADEP ha realizado todos los pasos en la parte operativa, técnica y cuenta desde hace más de 6 meses con los tres servidores que solicito la Agencia Nacional  Digital - AND para la instalación de XROAD. Esta Oficina seguirá reiterando nuestro interés, pero para efectos del cumplimiento de la meta quedamos amarrados a sediciones de terceros,el DADEP ya cuanta con lo requerido.</t>
    </r>
    <r>
      <rPr>
        <sz val="11"/>
        <color theme="1"/>
        <rFont val="Aptos Display"/>
        <family val="2"/>
        <scheme val="major"/>
      </rPr>
      <t xml:space="preserve">
El día 10 de octubre de 2025 se recibió el radicado DADEP No. 20254000288822 con asunto “articulación institucional para vinculación a los Servicios Ciudadanos Digitales”, dirigido a la Dra. Lucia Bastidas directora del DADEP, en el que manifiestan de acuerdo al decreto 620 de 2020, que: “las entidades públicas del orden nacional y/o territorial atenderán con sus propios recursos la infraestructura, integración y operación al modelo de Servicios Ciudadanos Digitales”, y que de conformidad con el mismo decreto ellos solo dan acompañamiento (es lo que estamos solicitando).
El DADEP da respuesta el día 21 de octubre con radicado DADEP No. 20251400181701, en el que reiteramos nuestro interés en el proyecto de interoperabilidad con la SNR y en este sentido, “el DADEP ya ha realizado la configuración de los tres servidores solicitados por la AND, cumpliendo con los requerimientos técnicos establecidos.”
El día 20 de octubre de 2025 se envió un correo (adjunto archivo) a los contratistas encargados en la AND y MINTIC, con copia a la alta consejería en el que se reitera la necesidad de realizar la reunión técnica para la instalación de la plataforma X-ROAD, la cual se había previsto para una o dos semanas posteriores a la reunión realizada el pasado 19 de agosto.
A finales de Octubre tras recibir nuestra respuesta del oficio, recibí una llamada del ing. ing. Iván  Monroy,  en la que me manifestó que desafortunadamente ya no habían recursos para darnos el apoyo, pero que nos priorizaban para el mes de enero.
El 5 de enero se envió un correo reiterando nuestra solicitud la cual no ha recibido respuesta. (adjunto correo).
 Adicionalmente estamos a la espera de que la Superintendecia de Notariado y Registro - SNR expida un documento para que nos autoricen el uso de los servicios o datos que ellos nos entregarían, de lo cual no se tiene avances desde el 15  de octubre.</t>
    </r>
  </si>
  <si>
    <t xml:space="preserve">En el cuarto trimestre del año 2025, se formaron 3450 ciudadanos a través de los procesos liderados por la Gerencia Escuela, fortaleciendo sus capacidades democráticas para incidir en la construcción de una cultura democrática, participativa y de paz.  </t>
  </si>
  <si>
    <t>3450</t>
  </si>
  <si>
    <t>0</t>
  </si>
  <si>
    <t>Durante el cuatrimestre no se adelantaron nuevos productos por parte del Observatorio, teniendo en cuenta que en los periodos anteriores ya se había dado cumplimiento total a la meta establecida. En este sentido, el avance acumulado permite evidenciar que el Observatorio alcanzó el 100 % de lo programado antes de la finalización del año, razón por la cual no se requería el desarrollo de productos adicionales en el periodo evaluado.</t>
  </si>
  <si>
    <t>Para el IV trimestre y de acuerdo con el plan de trabajo programado, se presenta informe final del gestión de la vigencia 2025 con las acciones implementadas del modelo de acompañamiento y seguimiento de la Unidad de Gestión y Acción del Gabinete Local.</t>
  </si>
  <si>
    <t>Durante el 4to trimestre del año 2025, se finalizó la etapa de priorización ciudadana y se dio inicio a la etapa de consolidación de resultados. En el primer momento, la ciudadanía pudo elegir entre más de 5.201 propuestas, en más de 1.230 puntos físicos en las localidades de Bogotá y 2 canales virtuales - Chatico y plataforma Bogotá Participa. Desde el mes de noviembre, se inician con los procesos de cruces para determinar la validez de los apoyos ciudadanos dados a las propuestas y así determinar las elegidas para ser implementadas en las próximas vigencias. Posterior a la implementación de herramientas de analitica de datos, 299.511 personas participaron en la etapa de priorización.</t>
  </si>
  <si>
    <t xml:space="preserve">Durante el IV trimestre de la vigencia 2025, se llevaron a cabo  asistencias técnicas dirigidas a las Alcaldías Locales y a los Consejos de Juventud, desarrolladas a través de diferentes acciones y sesiones de acompañamiento, así:                                                                                                                                                                                                 
1. Asistencia técnica a Consejos de Juventud: 
Durante el mes de octubre, se realizó acompañamiento a los foros de candidatos y candidatas a los Consejos Locales de Juventud de las localidades de Kennedy, Usme, Ciudad Bolívar, Santa Fe, Chapinero y Usaquén, con el fin de socializar sus propuestas y planes de trabajo. Asimismo, se acompañó el encuentro distrital con candidatos y candidatas de las diferentes localidades de Bogotá D. C. De igual manera, se brindó acompañamiento a la sesión extraordinaria del Consejo Distrital de Juventud, en la cual se revisaron los temas pendientes por parte de las y los jóvenes que integran dicho consejo. Finalmente, en el marco de la estrategia “Soy joven, soy Bogotá”, ruta metodológica de asistencia técnica y fortalecimiento a los Consejos de Juventud locales y distritales, vigencia 2025, se realizó acompañamiento a la primera, segunda, tercera, cuarta, quinta y sexta sesión del tercer curso de la Escuela de Liderazgo y Participación Juvenil – Lidera Bogotá, en el cual participaron jóvenes interesados en ser consejeras y consejeros de juventud. 
En el mes de noviembre, se brindó acompañamiento a las Comisiones de Concertación y Decisión de las localidades de Tunjuelito y Ciudad Bolívar, contando con la participación de sus respectivos Consejos Locales de Juventud y las alcaldías locales. Asimismo, se acompañó la interlocución entre la alcaldesa local de Fontibón y el Consejo Local de Juventud de la localidad, y se realizó una actividad de diálogo entre jóvenes y la Policía Nacional, en la que participaron candidatos y candidatas a los Consejos Locales de Juventud. De igual manera, se desarrollaron tres (3) mesas de trabajo en el marco de los compromisos adquiridos en la interlocución entre el Alcalde Mayor y el Consejo Distrital de Juventud, con el fin de revisar los incentivos dirigidos a las y los jóvenes del distrito. A estas mesas asistieron los equipos de Juventud, Proyecta Local – Presupuestos Participativos y la Dirección de Asuntos Étnicos de la Secretaría Distrital de Gobierno. 
Finalmente en diciembre, se realizó acompañamiento a la sesión extraordinaria del Consejo Distrital de Juventud, en la cual se revisaron temas relacionados con la Asamblea Nacional.
2. Asistencia técnica a Alcaldías Locales:
En octubre, se realizaron reuniones de seguimiento de asistencia técnica a las veinte (20) alcaldías locales, con el propósito de revisar aspectos específicos de las acciones desarrolladas en el territorio, aclarar dudas relacionadas con vacancias, realizar seguimiento al proceso electoral de los Consejos Locales de Juventud y actualizar los documentos en las carpetas asignadas por localidad. De igual manera, se brindó acompañamiento a los comités organizadores electorales de las alcaldías locales de Teusaquillo, Tunjuelito, Antonio Nariño, Kennedy, Ciudad Bolívar, Santa Fe y Puente Aranda. Asimismo, se realizó acompañamiento a la Comisión de Concertación y Decisión en la Alcaldía Local de Barrios Unidos. 
En el mes de noviembre, se llevaron a cabo reuniones de seguimiento de asistencia técnica con las veinte (20) alcaldías locales, con el fin de revisar aspectos específicos relacionados con las acciones territoriales. Adicionalmente, se realizó una reunión con la Alcaldía Local de Engativá y su equipo de juventud, con el propósito de revisar los lineamientos y la organización del proceso de empalme entre el Consejo Local de Juventud saliente y el entrante. Asimismo se realizó la reunión mensual con los referentes de juventud de las alcaldías locales. 
Finalmente, en diciembre, se realizó el cierre de gestión y la planeación estratégica con las alcaldías locales y los equipos de juventud y  proyecta local: presupuestos participativos de la Secretaría Distrital de Gobierno.
</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</si>
  <si>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</si>
  <si>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 xml:space="preserve">La implementación de la estrategia "Bogotá Camina Étnica en los Territorios" presenta un avance del 100% en el primer semestre de 2025, alineado con lo programado en el cronograma oficial, de la cual se tienen los siguientes resultados clave: 
✓ 54 de 54 reuniones de concertación realizadas 
✓ 19 localidades han incorporado iniciativas Etnicas en sus POAI 2025 
✓ 100% de avance en diseño estratégico (Fase 1,2,3,4,5 completada)
Acciones por mejorar:
• Retrasos en contratación con comunidades NARP (Candelaria)
Acciones que fortalecen la implementacion:
• Formulacion de una circular para procesos contractuales
• Asistencias tecnicas a los referentes de las alcaldias locales                                                           
• Memorando que da lineamientos de implementacion 2026                                                              
• Reuniones de seguimiento entre alcaldes locales y los Grupos Etnicos  </t>
  </si>
  <si>
    <t xml:space="preserve">El 18 de noviembre de 2025 se llevó a cabo en el Auditorio de la Plaza de los Artesanos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</si>
  <si>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La Secretaría Distrital de Gobierno, en el marco del Plan Estratégico Sectorial y en calidad de entidad cabeza de sector, convoca de manera trimestral, a mesas de trabajo en temas afines a gestión de PQRS. Se realizó el 06 de noviembre de 2025 reunión ejecutiva a la cual asistieron la servidores del DADEP y del IDPAC, en la cual se habló sobre los últimos detalles a finiquitar con el fin de ejecutar el evento de competencias del 18 de noviembre. </t>
  </si>
  <si>
    <t>Se elaboró el documento “Consejos Locales de Juventud: Lecciones para construir espacios de participación con articulación efectiva”, recoge las principales lecciones de la etapa preelectoral, identificando avances, desafíos y oportunidades en materia de articulación institucional, pedagogía electoral y fortalecimiento de los mecanismos juveniles de representación.</t>
  </si>
  <si>
    <t>Se generó un instrumento para evaluar el nivel de implementación de servicios digitales básicos en entidades del sector Gobierno .
Se realizó mesa de trabajo con las entidades del sector Gobierno donde se socializó el instrumento para relaizar el diagnóstico y se remitió correo electrónico  con el link al instrumento solicitando su diligenciamiento y así para obtener un diagnóstico de los servicios ciudadanos digitales en cada entidad.
Se adjunta como evidencia instrumento creado, lista asistencia de mesa de trabajo con entidades, y correos electrónicos de solicitud diligenciamiento del instrumento generado para obtener un diagnóstico de los servicios ciudaanos digitales</t>
  </si>
  <si>
    <t>Se finalizó con la implementación de la estrategia desarrollando las actividades programadas en el plan de trabajo de implementación, haciendo un análisis de los resultados obtenidos con la implementación del piloto de la estrategia . Se cumplió ell 100% de la estrategía al finalizar la vigencia de acuerdo con la programación del plan. No se obtubieron los resultados esperados, sin embargo se desarrollaran las recomendaciones establecidas en el informe en la segunda fase propuesta para la estrategia en 2026.</t>
  </si>
  <si>
    <r>
      <t xml:space="preserve">Durante el período correspondiente a este reporte se culminó la Ruta de Fortalecimiento de organizaciones sociales, comunales y medios de comunicación comunitaria y alternativa. En este marco, se fortalecieron 61 organizaciones étnicas, 88 organizaciones de jóvenes, 47 organizaciones de Mujer y Género, 49 organizaciones sociales (ambientalistas, animalistas, de niñez, de personas con discapacidad, personas cuidadoras, barras futboleras, entre otras), 82 medios de comunicación comunitaria y alternativa y 106 organizaciones comunales, con presencia en 19 localidades de Bogotá.
Para el período comprendido entre octubre y diciembre, se fortalecieron 433 actores, entre organizaciones sociales, comunales y medios comunitarios. En total, durante la vigencia 2025, se fortalecieron 627 actores.
</t>
    </r>
    <r>
      <rPr>
        <i/>
        <sz val="11"/>
        <color theme="1"/>
        <rFont val="Aptos Display"/>
        <family val="2"/>
        <scheme val="major"/>
      </rPr>
      <t xml:space="preserve">
</t>
    </r>
    <r>
      <rPr>
        <b/>
        <i/>
        <sz val="11"/>
        <color theme="1"/>
        <rFont val="Aptos Display"/>
        <family val="2"/>
        <scheme val="major"/>
      </rPr>
      <t xml:space="preserve">Nota OAP: </t>
    </r>
    <r>
      <rPr>
        <i/>
        <sz val="11"/>
        <color theme="1"/>
        <rFont val="Aptos Display"/>
        <family val="2"/>
        <scheme val="major"/>
      </rPr>
      <t>De acuerdo con lo indicado vía correo electrónico, el IDPAC informa que el número de organizaciones fortalecidas en el cuarto trimestre del presente año es de 433, para un total de 627 en la vigencia 2025.</t>
    </r>
  </si>
  <si>
    <t>26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</si>
</sst>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000"/>
  </numFmts>
  <fonts count="36"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
      <sz val="11"/>
      <color rgb="FF000000"/>
      <name val="Aptos Display"/>
      <family val="2"/>
    </font>
    <font>
      <u/>
      <sz val="11"/>
      <color theme="1"/>
      <name val="Aptos Display"/>
      <family val="2"/>
      <scheme val="major"/>
    </font>
    <font>
      <b/>
      <i/>
      <sz val="11"/>
      <color theme="1"/>
      <name val="Aptos Display"/>
      <family val="2"/>
      <scheme val="major"/>
    </font>
    <font>
      <i/>
      <sz val="11"/>
      <color theme="1"/>
      <name val="Aptos Display"/>
      <family val="2"/>
      <scheme val="major"/>
    </font>
    <font>
      <sz val="11"/>
      <color theme="1"/>
      <name val="Aptos Display"/>
      <scheme val="major"/>
    </font>
    <font>
      <b/>
      <sz val="11"/>
      <color theme="1"/>
      <name val="Aptos Display"/>
      <scheme val="major"/>
    </font>
    <font>
      <sz val="11"/>
      <color rgb="FF000000"/>
      <name val="Aptos Display"/>
      <scheme val="maj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FF"/>
        <bgColor rgb="FF000000"/>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cellStyleXfs>
  <cellXfs count="251">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49" fontId="4"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49" fontId="4" fillId="2" borderId="3" xfId="4" applyNumberFormat="1" applyFont="1" applyFill="1" applyBorder="1" applyAlignment="1">
      <alignment horizontal="center" vertical="center" wrapText="1"/>
    </xf>
    <xf numFmtId="0" fontId="0" fillId="2" borderId="0" xfId="0" applyFill="1" applyAlignment="1">
      <alignment vertical="center"/>
    </xf>
    <xf numFmtId="1" fontId="4" fillId="0" borderId="3" xfId="0" applyNumberFormat="1" applyFont="1" applyBorder="1" applyAlignment="1">
      <alignment horizontal="center" vertical="center" wrapText="1"/>
    </xf>
    <xf numFmtId="10" fontId="4" fillId="0" borderId="3" xfId="1"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7" fontId="5" fillId="2" borderId="0" xfId="1" applyNumberFormat="1" applyFont="1" applyFill="1" applyBorder="1" applyAlignment="1">
      <alignment horizontal="center" vertical="center" wrapText="1"/>
    </xf>
    <xf numFmtId="9" fontId="4" fillId="0" borderId="3" xfId="0" applyNumberFormat="1" applyFont="1" applyBorder="1" applyAlignment="1">
      <alignment horizontal="center" vertical="center" wrapText="1"/>
    </xf>
    <xf numFmtId="49" fontId="4" fillId="0" borderId="3" xfId="3" applyNumberFormat="1"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0" fontId="0" fillId="0" borderId="3" xfId="0" applyBorder="1" applyAlignment="1">
      <alignment horizontal="left" vertical="center" wrapText="1"/>
    </xf>
    <xf numFmtId="164" fontId="4" fillId="2" borderId="3" xfId="1" applyNumberFormat="1" applyFont="1" applyFill="1" applyBorder="1" applyAlignment="1">
      <alignment horizontal="center" vertical="center" wrapText="1"/>
    </xf>
    <xf numFmtId="0" fontId="5" fillId="2" borderId="0" xfId="0" applyFont="1" applyFill="1" applyAlignment="1">
      <alignment horizontal="center" vertical="center"/>
    </xf>
    <xf numFmtId="0" fontId="0" fillId="2" borderId="0" xfId="0" applyFill="1" applyAlignment="1">
      <alignment horizontal="center" vertical="center"/>
    </xf>
    <xf numFmtId="1" fontId="4" fillId="2" borderId="3" xfId="4" applyNumberFormat="1" applyFont="1" applyFill="1" applyBorder="1" applyAlignment="1">
      <alignment horizontal="center" vertical="center" wrapText="1"/>
    </xf>
    <xf numFmtId="0" fontId="0" fillId="2" borderId="0" xfId="0" applyFill="1" applyAlignment="1">
      <alignment horizontal="center" vertical="center" wrapText="1"/>
    </xf>
    <xf numFmtId="9" fontId="4" fillId="2" borderId="0" xfId="1" applyFont="1" applyFill="1" applyAlignment="1">
      <alignment horizontal="center" vertical="center" wrapText="1"/>
    </xf>
    <xf numFmtId="10" fontId="5" fillId="0" borderId="2" xfId="1" applyNumberFormat="1" applyFont="1" applyFill="1" applyBorder="1" applyAlignment="1">
      <alignment horizontal="center" vertical="center" wrapText="1"/>
    </xf>
    <xf numFmtId="9" fontId="5" fillId="2" borderId="3" xfId="1" applyFont="1" applyFill="1" applyBorder="1" applyAlignment="1">
      <alignment horizontal="center" vertical="center" wrapText="1"/>
    </xf>
    <xf numFmtId="10" fontId="0" fillId="0" borderId="3" xfId="0" applyNumberFormat="1" applyBorder="1" applyAlignment="1">
      <alignment horizontal="center" vertical="center"/>
    </xf>
    <xf numFmtId="10" fontId="4" fillId="0" borderId="2" xfId="0" applyNumberFormat="1" applyFont="1" applyBorder="1" applyAlignment="1">
      <alignment horizontal="center" vertical="center" wrapText="1"/>
    </xf>
    <xf numFmtId="0" fontId="0" fillId="2" borderId="3" xfId="0" applyFill="1" applyBorder="1" applyAlignment="1">
      <alignment horizontal="center" vertical="center" wrapText="1"/>
    </xf>
    <xf numFmtId="0" fontId="15"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9" fontId="4" fillId="2" borderId="4" xfId="1" applyFont="1" applyFill="1" applyBorder="1" applyAlignment="1">
      <alignment horizontal="justify" vertical="center" wrapText="1"/>
    </xf>
    <xf numFmtId="9" fontId="4" fillId="2" borderId="1" xfId="1" applyFont="1" applyFill="1" applyBorder="1" applyAlignment="1">
      <alignment horizontal="justify" vertical="center" wrapText="1"/>
    </xf>
    <xf numFmtId="9" fontId="4" fillId="2" borderId="2" xfId="1" applyFont="1" applyFill="1" applyBorder="1" applyAlignment="1">
      <alignment horizontal="justify" vertical="center" wrapText="1"/>
    </xf>
    <xf numFmtId="0" fontId="10" fillId="4" borderId="3"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justify" vertical="center" wrapText="1"/>
    </xf>
    <xf numFmtId="9" fontId="4" fillId="2" borderId="22" xfId="1" applyFont="1" applyFill="1" applyBorder="1" applyAlignment="1">
      <alignment horizontal="justify" vertical="center" wrapText="1"/>
    </xf>
    <xf numFmtId="9" fontId="4" fillId="2" borderId="18" xfId="1" applyFont="1" applyFill="1" applyBorder="1" applyAlignment="1">
      <alignment horizontal="justify" vertical="center" wrapText="1"/>
    </xf>
    <xf numFmtId="9" fontId="4" fillId="2" borderId="20" xfId="1" applyFont="1" applyFill="1" applyBorder="1" applyAlignment="1">
      <alignment horizontal="justify" vertical="center" wrapText="1"/>
    </xf>
    <xf numFmtId="9" fontId="4" fillId="2" borderId="23" xfId="1" applyFont="1" applyFill="1" applyBorder="1" applyAlignment="1">
      <alignment horizontal="justify" vertical="center" wrapText="1"/>
    </xf>
    <xf numFmtId="9" fontId="4" fillId="2" borderId="21" xfId="1" applyFont="1" applyFill="1" applyBorder="1" applyAlignment="1">
      <alignment horizontal="justify"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3" xfId="0" applyFont="1" applyBorder="1" applyAlignment="1">
      <alignment horizontal="left" vertical="center" wrapText="1"/>
    </xf>
    <xf numFmtId="9" fontId="4" fillId="2" borderId="1" xfId="1" applyFont="1" applyFill="1" applyBorder="1" applyAlignment="1">
      <alignment horizontal="justify" vertical="center"/>
    </xf>
    <xf numFmtId="9" fontId="4" fillId="2" borderId="2" xfId="1" applyFont="1" applyFill="1" applyBorder="1" applyAlignment="1">
      <alignment horizontal="justify" vertical="center"/>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9" fontId="4" fillId="0" borderId="1" xfId="1" applyFont="1" applyFill="1" applyBorder="1" applyAlignment="1">
      <alignment horizontal="left" vertical="center" wrapText="1"/>
    </xf>
    <xf numFmtId="9" fontId="4" fillId="0" borderId="2" xfId="1" applyFont="1" applyFill="1" applyBorder="1" applyAlignment="1">
      <alignment horizontal="left" vertical="center" wrapText="1"/>
    </xf>
    <xf numFmtId="0" fontId="23" fillId="2" borderId="6" xfId="0" applyFont="1" applyFill="1" applyBorder="1" applyAlignment="1">
      <alignment horizontal="left" vertical="center" wrapText="1"/>
    </xf>
    <xf numFmtId="9" fontId="4" fillId="0" borderId="3" xfId="1" applyFont="1" applyFill="1" applyBorder="1" applyAlignment="1">
      <alignment horizontal="left" vertical="center" wrapText="1"/>
    </xf>
    <xf numFmtId="0" fontId="23" fillId="0" borderId="6" xfId="0" applyFont="1" applyBorder="1" applyAlignment="1">
      <alignment horizontal="left" vertical="center" wrapText="1"/>
    </xf>
    <xf numFmtId="9" fontId="24" fillId="2" borderId="4" xfId="1" applyFont="1" applyFill="1" applyBorder="1" applyAlignment="1">
      <alignment horizontal="justify" vertical="center" wrapText="1"/>
    </xf>
    <xf numFmtId="9" fontId="4" fillId="2" borderId="4" xfId="1" applyFont="1" applyFill="1" applyBorder="1" applyAlignment="1">
      <alignment horizontal="left" vertical="top" wrapText="1"/>
    </xf>
    <xf numFmtId="9" fontId="4" fillId="2" borderId="1" xfId="1" applyFont="1" applyFill="1" applyBorder="1" applyAlignment="1">
      <alignment horizontal="left" vertical="top" wrapText="1"/>
    </xf>
    <xf numFmtId="9" fontId="4" fillId="2" borderId="2" xfId="1" applyFont="1" applyFill="1" applyBorder="1" applyAlignment="1">
      <alignment horizontal="left" vertical="top"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3" fillId="0" borderId="5" xfId="0" applyFont="1" applyBorder="1" applyAlignment="1">
      <alignment horizontal="left" vertical="center" wrapText="1"/>
    </xf>
    <xf numFmtId="9" fontId="35" fillId="2" borderId="4" xfId="1"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9" fontId="4" fillId="0" borderId="4" xfId="1" applyFont="1" applyFill="1" applyBorder="1" applyAlignment="1">
      <alignment horizontal="justify" vertical="center" wrapText="1"/>
    </xf>
    <xf numFmtId="9" fontId="4" fillId="0" borderId="1" xfId="1" applyFont="1" applyFill="1" applyBorder="1" applyAlignment="1">
      <alignment horizontal="justify" vertical="center" wrapText="1"/>
    </xf>
    <xf numFmtId="9" fontId="4" fillId="0" borderId="2" xfId="1" applyFont="1" applyFill="1" applyBorder="1" applyAlignment="1">
      <alignment horizontal="justify" vertical="center" wrapText="1"/>
    </xf>
    <xf numFmtId="0" fontId="14"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9" fontId="4" fillId="2" borderId="4" xfId="1" applyFont="1" applyFill="1" applyBorder="1" applyAlignment="1">
      <alignment horizontal="justify" vertical="top" wrapText="1"/>
    </xf>
    <xf numFmtId="9" fontId="4" fillId="2" borderId="1" xfId="1" applyFont="1" applyFill="1" applyBorder="1" applyAlignment="1">
      <alignment horizontal="justify" vertical="top" wrapText="1"/>
    </xf>
    <xf numFmtId="9" fontId="4" fillId="2" borderId="2" xfId="1" applyFont="1" applyFill="1" applyBorder="1" applyAlignment="1">
      <alignment horizontal="justify" vertical="top"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9" fillId="8" borderId="4" xfId="0" applyFont="1" applyFill="1" applyBorder="1" applyAlignment="1">
      <alignment horizontal="justify" vertical="center" wrapText="1"/>
    </xf>
    <xf numFmtId="0" fontId="29" fillId="8" borderId="1" xfId="0" applyFont="1" applyFill="1" applyBorder="1" applyAlignment="1">
      <alignment horizontal="justify" vertical="center" wrapText="1"/>
    </xf>
    <xf numFmtId="0" fontId="29" fillId="8" borderId="24" xfId="0" applyFont="1" applyFill="1" applyBorder="1" applyAlignment="1">
      <alignment horizontal="justify" vertical="center" wrapText="1"/>
    </xf>
    <xf numFmtId="9" fontId="33" fillId="2" borderId="4" xfId="1" applyFont="1" applyFill="1" applyBorder="1" applyAlignment="1">
      <alignment horizontal="justify"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5">
    <cellStyle name="Millares" xfId="3" builtinId="3"/>
    <cellStyle name="Millares 2" xfId="4" xr:uid="{4ABC30DC-DE94-4006-96E7-87A5FDF7A089}"/>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572F"/>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M24"/>
  <sheetViews>
    <sheetView tabSelected="1" zoomScale="50" zoomScaleNormal="50" workbookViewId="0">
      <selection activeCell="D11" sqref="D11"/>
    </sheetView>
  </sheetViews>
  <sheetFormatPr baseColWidth="10" defaultColWidth="11.453125" defaultRowHeight="14.5" x14ac:dyDescent="0.35"/>
  <cols>
    <col min="1" max="1" width="11.453125" style="62"/>
    <col min="2" max="2" width="56.81640625" style="62" customWidth="1"/>
    <col min="3" max="3" width="6.26953125" style="62" customWidth="1"/>
    <col min="4" max="4" width="56" style="62" customWidth="1"/>
    <col min="5" max="5" width="16.81640625" style="101" customWidth="1"/>
    <col min="6" max="11" width="21.81640625" style="62" customWidth="1"/>
    <col min="12" max="12" width="19.81640625" style="62" customWidth="1"/>
    <col min="13" max="13" width="38.453125" style="118" customWidth="1"/>
    <col min="14" max="16384" width="11.453125" style="62"/>
  </cols>
  <sheetData>
    <row r="1" spans="1:13" s="1" customFormat="1" ht="22.5" customHeight="1" x14ac:dyDescent="0.35">
      <c r="A1" s="63"/>
      <c r="B1" s="64"/>
      <c r="C1" s="65"/>
      <c r="D1" s="133" t="s">
        <v>0</v>
      </c>
      <c r="E1" s="134"/>
      <c r="F1" s="134"/>
      <c r="G1" s="134"/>
      <c r="H1" s="134"/>
      <c r="I1" s="134"/>
      <c r="J1" s="135"/>
      <c r="K1" s="142" t="s">
        <v>1</v>
      </c>
      <c r="L1" s="143"/>
    </row>
    <row r="2" spans="1:13" s="1" customFormat="1" ht="22.5" customHeight="1" x14ac:dyDescent="0.35">
      <c r="A2" s="66"/>
      <c r="C2" s="67"/>
      <c r="D2" s="136"/>
      <c r="E2" s="137"/>
      <c r="F2" s="137"/>
      <c r="G2" s="137"/>
      <c r="H2" s="137"/>
      <c r="I2" s="137"/>
      <c r="J2" s="138"/>
      <c r="K2" s="144"/>
      <c r="L2" s="145"/>
    </row>
    <row r="3" spans="1:13" s="1" customFormat="1" ht="22.5" customHeight="1" x14ac:dyDescent="0.35">
      <c r="A3" s="66"/>
      <c r="C3" s="67"/>
      <c r="D3" s="136"/>
      <c r="E3" s="137"/>
      <c r="F3" s="137"/>
      <c r="G3" s="137"/>
      <c r="H3" s="137"/>
      <c r="I3" s="137"/>
      <c r="J3" s="138"/>
      <c r="K3" s="144"/>
      <c r="L3" s="145"/>
    </row>
    <row r="4" spans="1:13" s="4" customFormat="1" ht="22.5" customHeight="1" x14ac:dyDescent="0.35">
      <c r="A4" s="68"/>
      <c r="B4" s="69"/>
      <c r="C4" s="70"/>
      <c r="D4" s="139"/>
      <c r="E4" s="140"/>
      <c r="F4" s="140"/>
      <c r="G4" s="140"/>
      <c r="H4" s="140"/>
      <c r="I4" s="140"/>
      <c r="J4" s="141"/>
      <c r="K4" s="146"/>
      <c r="L4" s="147"/>
      <c r="M4" s="117"/>
    </row>
    <row r="6" spans="1:13" ht="41.25" customHeight="1" x14ac:dyDescent="0.35">
      <c r="A6" s="127" t="s">
        <v>2</v>
      </c>
      <c r="B6" s="127" t="s">
        <v>3</v>
      </c>
      <c r="C6" s="127" t="s">
        <v>4</v>
      </c>
      <c r="D6" s="127" t="s">
        <v>5</v>
      </c>
      <c r="E6" s="156" t="s">
        <v>6</v>
      </c>
      <c r="F6" s="128" t="s">
        <v>7</v>
      </c>
      <c r="G6" s="128"/>
      <c r="H6" s="128"/>
      <c r="I6" s="128"/>
      <c r="J6" s="128"/>
      <c r="K6" s="127" t="s">
        <v>8</v>
      </c>
      <c r="L6" s="127" t="s">
        <v>9</v>
      </c>
    </row>
    <row r="7" spans="1:13" ht="41.25" customHeight="1" x14ac:dyDescent="0.35">
      <c r="A7" s="127"/>
      <c r="B7" s="127"/>
      <c r="C7" s="127"/>
      <c r="D7" s="127"/>
      <c r="E7" s="156"/>
      <c r="F7" s="22" t="s">
        <v>10</v>
      </c>
      <c r="G7" s="22" t="s">
        <v>11</v>
      </c>
      <c r="H7" s="22" t="s">
        <v>12</v>
      </c>
      <c r="I7" s="22" t="s">
        <v>13</v>
      </c>
      <c r="J7" s="22" t="s">
        <v>14</v>
      </c>
      <c r="K7" s="127"/>
      <c r="L7" s="127"/>
    </row>
    <row r="8" spans="1:13" ht="93.75" customHeight="1" x14ac:dyDescent="0.35">
      <c r="A8" s="148">
        <v>1</v>
      </c>
      <c r="B8" s="126" t="s">
        <v>15</v>
      </c>
      <c r="C8" s="105">
        <v>1</v>
      </c>
      <c r="D8" s="96" t="s">
        <v>16</v>
      </c>
      <c r="E8" s="97">
        <v>6.25E-2</v>
      </c>
      <c r="F8" s="78" t="str">
        <f>ME_01_DADEP!C24</f>
        <v>N/A</v>
      </c>
      <c r="G8" s="125">
        <f>ME_01_DADEP!D24</f>
        <v>1</v>
      </c>
      <c r="H8" s="84" t="s">
        <v>17</v>
      </c>
      <c r="I8" s="84" t="s">
        <v>17</v>
      </c>
      <c r="J8" s="84" t="s">
        <v>17</v>
      </c>
      <c r="K8" s="81">
        <f>(MAX(F8:J8))*E8</f>
        <v>6.25E-2</v>
      </c>
      <c r="L8" s="129">
        <f>SUM(K8:K10)</f>
        <v>0.15580357142857143</v>
      </c>
    </row>
    <row r="9" spans="1:13" ht="118.5" customHeight="1" x14ac:dyDescent="0.35">
      <c r="A9" s="148"/>
      <c r="B9" s="126"/>
      <c r="C9" s="105">
        <v>2</v>
      </c>
      <c r="D9" s="96" t="s">
        <v>18</v>
      </c>
      <c r="E9" s="97">
        <v>6.25E-2</v>
      </c>
      <c r="F9" s="78">
        <f>ME_02_DADEP!C24</f>
        <v>0.2857142857142857</v>
      </c>
      <c r="G9" s="125">
        <f>ME_02_DADEP!D24</f>
        <v>1</v>
      </c>
      <c r="H9" s="84">
        <f>ME_02_DADEP!E24</f>
        <v>1.1428571428571428</v>
      </c>
      <c r="I9" s="84">
        <f>ME_02_DADEP!F24</f>
        <v>1.1428571428571428</v>
      </c>
      <c r="J9" s="84" t="str">
        <f>ME_02_DADEP!G24</f>
        <v>N/A</v>
      </c>
      <c r="K9" s="81">
        <f t="shared" ref="K9:K11" si="0">(MAX(F9:J9))*E9</f>
        <v>7.1428571428571425E-2</v>
      </c>
      <c r="L9" s="129"/>
    </row>
    <row r="10" spans="1:13" ht="93.75" customHeight="1" x14ac:dyDescent="0.35">
      <c r="A10" s="148"/>
      <c r="B10" s="126"/>
      <c r="C10" s="105">
        <v>3</v>
      </c>
      <c r="D10" s="96" t="s">
        <v>19</v>
      </c>
      <c r="E10" s="97">
        <v>6.25E-2</v>
      </c>
      <c r="F10" s="78" t="str">
        <f>ME_03_SDG!C24</f>
        <v>N/A</v>
      </c>
      <c r="G10" s="125">
        <f>ME_03_SDG!D24</f>
        <v>0.35000000000000009</v>
      </c>
      <c r="H10" s="84">
        <f>ME_03_SDG!E24</f>
        <v>0.35000000000000009</v>
      </c>
      <c r="I10" s="84">
        <f>ME_03_SDG!F24</f>
        <v>0.35000000000000009</v>
      </c>
      <c r="J10" s="84">
        <f>ME_03_SDG!G24</f>
        <v>0.35000000000000009</v>
      </c>
      <c r="K10" s="81">
        <f>(MAX(F10:J10))*E10</f>
        <v>2.1875000000000006E-2</v>
      </c>
      <c r="L10" s="129"/>
    </row>
    <row r="11" spans="1:13" ht="93.75" customHeight="1" x14ac:dyDescent="0.35">
      <c r="A11" s="148">
        <v>2</v>
      </c>
      <c r="B11" s="126" t="s">
        <v>20</v>
      </c>
      <c r="C11" s="105">
        <v>4</v>
      </c>
      <c r="D11" s="96" t="s">
        <v>21</v>
      </c>
      <c r="E11" s="97">
        <v>6.25E-2</v>
      </c>
      <c r="F11" s="97">
        <f>ME_04_IDPAC!C24</f>
        <v>0.1</v>
      </c>
      <c r="G11" s="124">
        <f>ME_04_IDPAC!D24</f>
        <v>0.41349999999999998</v>
      </c>
      <c r="H11" s="98">
        <f>ME_04_IDPAC!E24</f>
        <v>0.41349999999999998</v>
      </c>
      <c r="I11" s="98">
        <f>ME_04_IDPAC!F24</f>
        <v>0.41349999999999998</v>
      </c>
      <c r="J11" s="98">
        <f>ME_04_IDPAC!G24</f>
        <v>0.41349999999999998</v>
      </c>
      <c r="K11" s="81">
        <f t="shared" si="0"/>
        <v>2.5843749999999999E-2</v>
      </c>
      <c r="L11" s="129">
        <f>SUM(K11:K14)</f>
        <v>0.106803125</v>
      </c>
    </row>
    <row r="12" spans="1:13" ht="93.75" customHeight="1" x14ac:dyDescent="0.35">
      <c r="A12" s="148"/>
      <c r="B12" s="126"/>
      <c r="C12" s="105">
        <v>5</v>
      </c>
      <c r="D12" s="96" t="s">
        <v>22</v>
      </c>
      <c r="E12" s="97">
        <v>6.25E-2</v>
      </c>
      <c r="F12" s="97">
        <f>ME_05_IDPAC!C24</f>
        <v>0.16668333333333332</v>
      </c>
      <c r="G12" s="124">
        <f>ME_05_IDPAC!D24</f>
        <v>0.39534999999999998</v>
      </c>
      <c r="H12" s="98">
        <f>ME_05_IDPAC!E24</f>
        <v>0</v>
      </c>
      <c r="I12" s="98">
        <f>ME_05_IDPAC!F24</f>
        <v>0</v>
      </c>
      <c r="J12" s="98">
        <f>ME_05_IDPAC!G24</f>
        <v>0</v>
      </c>
      <c r="K12" s="81">
        <f>(MAX(F12:J12))*E12</f>
        <v>2.4709374999999999E-2</v>
      </c>
      <c r="L12" s="129"/>
    </row>
    <row r="13" spans="1:13" ht="93.75" customHeight="1" x14ac:dyDescent="0.35">
      <c r="A13" s="148"/>
      <c r="B13" s="126"/>
      <c r="C13" s="105">
        <v>6</v>
      </c>
      <c r="D13" s="96" t="s">
        <v>23</v>
      </c>
      <c r="E13" s="97">
        <v>6.25E-2</v>
      </c>
      <c r="F13" s="97">
        <f>ME_06_PP!C24</f>
        <v>0.25</v>
      </c>
      <c r="G13" s="124">
        <f>ME_06_PP!D24</f>
        <v>0.5</v>
      </c>
      <c r="H13" s="98">
        <f>ME_06_PP!E24</f>
        <v>0.5</v>
      </c>
      <c r="I13" s="98">
        <f>ME_06_PP!F24</f>
        <v>0.5</v>
      </c>
      <c r="J13" s="98">
        <f>ME_06_PP!G24</f>
        <v>0.5</v>
      </c>
      <c r="K13" s="81">
        <f t="shared" ref="K13:K15" si="1">(MAX(F13:J13))*E13</f>
        <v>3.125E-2</v>
      </c>
      <c r="L13" s="129"/>
      <c r="M13" s="120"/>
    </row>
    <row r="14" spans="1:13" ht="93.75" customHeight="1" x14ac:dyDescent="0.35">
      <c r="A14" s="148"/>
      <c r="B14" s="126"/>
      <c r="C14" s="105">
        <v>7</v>
      </c>
      <c r="D14" s="96" t="s">
        <v>24</v>
      </c>
      <c r="E14" s="97">
        <v>6.25E-2</v>
      </c>
      <c r="F14" s="97">
        <f>ME_07_PP!C24</f>
        <v>0.2</v>
      </c>
      <c r="G14" s="124">
        <f>ME_07_PP!D24</f>
        <v>0.4</v>
      </c>
      <c r="H14" s="98">
        <f>ME_07_PP!E24</f>
        <v>0.4</v>
      </c>
      <c r="I14" s="98">
        <f>ME_07_PP!F24</f>
        <v>0.4</v>
      </c>
      <c r="J14" s="98">
        <f>ME_07_PP!G24</f>
        <v>0.4</v>
      </c>
      <c r="K14" s="81">
        <f t="shared" si="1"/>
        <v>2.5000000000000001E-2</v>
      </c>
      <c r="L14" s="129"/>
      <c r="M14" s="120"/>
    </row>
    <row r="15" spans="1:13" ht="93.75" customHeight="1" x14ac:dyDescent="0.35">
      <c r="A15" s="148">
        <v>3</v>
      </c>
      <c r="B15" s="126" t="s">
        <v>25</v>
      </c>
      <c r="C15" s="105">
        <v>8</v>
      </c>
      <c r="D15" s="96" t="s">
        <v>26</v>
      </c>
      <c r="E15" s="97">
        <v>6.25E-2</v>
      </c>
      <c r="F15" s="97">
        <f>ME_08_IDPAC!C24</f>
        <v>0.11428571428571428</v>
      </c>
      <c r="G15" s="124">
        <f>ME_08_IDPAC!D24</f>
        <v>0.45714285714285713</v>
      </c>
      <c r="H15" s="98">
        <f>ME_08_IDPAC!E24</f>
        <v>0</v>
      </c>
      <c r="I15" s="98">
        <f>ME_08_IDPAC!F24</f>
        <v>0</v>
      </c>
      <c r="J15" s="98">
        <f>ME_08_IDPAC!G24</f>
        <v>0</v>
      </c>
      <c r="K15" s="81">
        <f t="shared" si="1"/>
        <v>2.8571428571428571E-2</v>
      </c>
      <c r="L15" s="129">
        <f>SUM(K15:K17)</f>
        <v>8.4821428571428575E-2</v>
      </c>
    </row>
    <row r="16" spans="1:13" ht="93.75" customHeight="1" x14ac:dyDescent="0.35">
      <c r="A16" s="148"/>
      <c r="B16" s="126"/>
      <c r="C16" s="105">
        <v>9</v>
      </c>
      <c r="D16" s="96" t="s">
        <v>27</v>
      </c>
      <c r="E16" s="97">
        <v>6.25E-2</v>
      </c>
      <c r="F16" s="97" t="str">
        <f>ME_09_SDG!C24</f>
        <v>N/A</v>
      </c>
      <c r="G16" s="124">
        <f>ME_09_SDG!D24</f>
        <v>0.5</v>
      </c>
      <c r="H16" s="98">
        <f>ME_09_SDG!E24</f>
        <v>0.5</v>
      </c>
      <c r="I16" s="98" t="str">
        <f>ME_09_SDG!F24</f>
        <v>N/A</v>
      </c>
      <c r="J16" s="98" t="str">
        <f>ME_09_SDG!G24</f>
        <v>N/A</v>
      </c>
      <c r="K16" s="81">
        <f>(MAX(F16:J16))*E16</f>
        <v>3.125E-2</v>
      </c>
      <c r="L16" s="129"/>
    </row>
    <row r="17" spans="1:13" ht="93.75" customHeight="1" x14ac:dyDescent="0.35">
      <c r="A17" s="148"/>
      <c r="B17" s="126"/>
      <c r="C17" s="105">
        <v>10</v>
      </c>
      <c r="D17" s="96" t="s">
        <v>28</v>
      </c>
      <c r="E17" s="97">
        <v>6.25E-2</v>
      </c>
      <c r="F17" s="97">
        <f>ME_10_SDG!C24</f>
        <v>0.1</v>
      </c>
      <c r="G17" s="124">
        <f>ME_10_SDG!D24</f>
        <v>0.4</v>
      </c>
      <c r="H17" s="98">
        <f>ME_10_SDG!E24</f>
        <v>0.4</v>
      </c>
      <c r="I17" s="98">
        <f>ME_10_SDG!F24</f>
        <v>0.4</v>
      </c>
      <c r="J17" s="98">
        <f>ME_10_SDG!G24</f>
        <v>0.4</v>
      </c>
      <c r="K17" s="81">
        <f t="shared" ref="K17:K19" si="2">(MAX(F17:J17))*E17</f>
        <v>2.5000000000000001E-2</v>
      </c>
      <c r="L17" s="129"/>
    </row>
    <row r="18" spans="1:13" ht="113.5" customHeight="1" x14ac:dyDescent="0.35">
      <c r="A18" s="148">
        <v>4</v>
      </c>
      <c r="B18" s="149" t="s">
        <v>29</v>
      </c>
      <c r="C18" s="105">
        <v>11</v>
      </c>
      <c r="D18" s="96" t="s">
        <v>30</v>
      </c>
      <c r="E18" s="97">
        <v>6.25E-2</v>
      </c>
      <c r="F18" s="97">
        <f>ME_11_SDG!C24</f>
        <v>0.125</v>
      </c>
      <c r="G18" s="124">
        <f>ME_11_SDG!D24</f>
        <v>0.4</v>
      </c>
      <c r="H18" s="98">
        <f>ME_11_SDG!E24</f>
        <v>0</v>
      </c>
      <c r="I18" s="98">
        <f>ME_11_SDG!F24</f>
        <v>0</v>
      </c>
      <c r="J18" s="98">
        <f>ME_11_SDG!G24</f>
        <v>0</v>
      </c>
      <c r="K18" s="81">
        <f t="shared" si="2"/>
        <v>2.5000000000000001E-2</v>
      </c>
      <c r="L18" s="153">
        <f>SUM(K18:K19)</f>
        <v>4.5833333333333337E-2</v>
      </c>
      <c r="M18" s="120"/>
    </row>
    <row r="19" spans="1:13" ht="93.75" customHeight="1" x14ac:dyDescent="0.35">
      <c r="A19" s="148"/>
      <c r="B19" s="149"/>
      <c r="C19" s="105">
        <v>12</v>
      </c>
      <c r="D19" s="96" t="s">
        <v>31</v>
      </c>
      <c r="E19" s="97">
        <v>6.25E-2</v>
      </c>
      <c r="F19" s="97" t="str">
        <f>ME_12_SDG!C24</f>
        <v>N/A</v>
      </c>
      <c r="G19" s="124">
        <f>ME_12_SDG!D24</f>
        <v>0.33333333333333331</v>
      </c>
      <c r="H19" s="98">
        <f>ME_12_SDG!E24</f>
        <v>0</v>
      </c>
      <c r="I19" s="98">
        <f>ME_12_SDG!F24</f>
        <v>0</v>
      </c>
      <c r="J19" s="98">
        <f>ME_12_SDG!G24</f>
        <v>0</v>
      </c>
      <c r="K19" s="81">
        <f t="shared" si="2"/>
        <v>2.0833333333333332E-2</v>
      </c>
      <c r="L19" s="155"/>
      <c r="M19" s="120"/>
    </row>
    <row r="20" spans="1:13" ht="93.75" customHeight="1" x14ac:dyDescent="0.35">
      <c r="A20" s="130">
        <v>5</v>
      </c>
      <c r="B20" s="150" t="s">
        <v>32</v>
      </c>
      <c r="C20" s="105">
        <v>13</v>
      </c>
      <c r="D20" s="96" t="s">
        <v>33</v>
      </c>
      <c r="E20" s="97">
        <v>6.25E-2</v>
      </c>
      <c r="F20" s="97" t="str">
        <f>ME_13_SDG!C24</f>
        <v>N/A</v>
      </c>
      <c r="G20" s="124">
        <f>ME_13_SDG!D24</f>
        <v>0.25</v>
      </c>
      <c r="H20" s="98">
        <f>ME_13_SDG!E24</f>
        <v>0</v>
      </c>
      <c r="I20" s="98">
        <f>ME_13_SDG!F24</f>
        <v>0</v>
      </c>
      <c r="J20" s="98">
        <f>ME_13_SDG!G24</f>
        <v>0</v>
      </c>
      <c r="K20" s="81">
        <f>(MAX(F20:J20))*E20</f>
        <v>1.5625E-2</v>
      </c>
      <c r="L20" s="153">
        <f>SUM(K20:K23)</f>
        <v>6.25E-2</v>
      </c>
    </row>
    <row r="21" spans="1:13" ht="93.75" customHeight="1" x14ac:dyDescent="0.35">
      <c r="A21" s="131"/>
      <c r="B21" s="151"/>
      <c r="C21" s="105">
        <v>14</v>
      </c>
      <c r="D21" s="96" t="s">
        <v>34</v>
      </c>
      <c r="E21" s="97">
        <v>6.25E-2</v>
      </c>
      <c r="F21" s="97" t="str">
        <f>ME_14_DADEP!C24</f>
        <v>N/A</v>
      </c>
      <c r="G21" s="124">
        <f>ME_14_DADEP!D24</f>
        <v>0</v>
      </c>
      <c r="H21" s="98" t="s">
        <v>17</v>
      </c>
      <c r="I21" s="98" t="s">
        <v>17</v>
      </c>
      <c r="J21" s="98" t="s">
        <v>17</v>
      </c>
      <c r="K21" s="81">
        <f t="shared" ref="K21:K23" si="3">(MAX(F21:J21))*E21</f>
        <v>0</v>
      </c>
      <c r="L21" s="154"/>
    </row>
    <row r="22" spans="1:13" ht="93.75" customHeight="1" x14ac:dyDescent="0.35">
      <c r="A22" s="131"/>
      <c r="B22" s="151"/>
      <c r="C22" s="105">
        <v>15</v>
      </c>
      <c r="D22" s="96" t="s">
        <v>35</v>
      </c>
      <c r="E22" s="97">
        <v>6.25E-2</v>
      </c>
      <c r="F22" s="97">
        <f>ME_15_SDG!C24</f>
        <v>0.25</v>
      </c>
      <c r="G22" s="124">
        <f>ME_15_SDG!D24</f>
        <v>0.5</v>
      </c>
      <c r="H22" s="98">
        <f>ME_15_SDG!E24</f>
        <v>0.5</v>
      </c>
      <c r="I22" s="98">
        <f>ME_15_SDG!F24</f>
        <v>0.5</v>
      </c>
      <c r="J22" s="98">
        <f>ME_15_SDG!G24</f>
        <v>0.5</v>
      </c>
      <c r="K22" s="81">
        <f>(MAX(F22:J22))*E22</f>
        <v>3.125E-2</v>
      </c>
      <c r="L22" s="154"/>
    </row>
    <row r="23" spans="1:13" ht="93.75" customHeight="1" x14ac:dyDescent="0.35">
      <c r="A23" s="132"/>
      <c r="B23" s="152"/>
      <c r="C23" s="105">
        <v>16</v>
      </c>
      <c r="D23" s="96" t="s">
        <v>36</v>
      </c>
      <c r="E23" s="97">
        <v>6.25E-2</v>
      </c>
      <c r="F23" s="97" t="str">
        <f>ME_16_SDG!C24</f>
        <v>N/A</v>
      </c>
      <c r="G23" s="124">
        <f>ME_16_SDG!D24</f>
        <v>0.25</v>
      </c>
      <c r="H23" s="98">
        <f>ME_16_SDG!E24</f>
        <v>0.25</v>
      </c>
      <c r="I23" s="98">
        <f>ME_16_SDG!F24</f>
        <v>0.25</v>
      </c>
      <c r="J23" s="98">
        <f>ME_16_SDG!G24</f>
        <v>0.25</v>
      </c>
      <c r="K23" s="81">
        <f t="shared" si="3"/>
        <v>1.5625E-2</v>
      </c>
      <c r="L23" s="155"/>
    </row>
    <row r="24" spans="1:13" s="100" customFormat="1" ht="32.25" customHeight="1" x14ac:dyDescent="0.35">
      <c r="E24" s="71">
        <f>SUM(E8:E23)</f>
        <v>1</v>
      </c>
      <c r="L24" s="102">
        <f>SUM(L8:L23)</f>
        <v>0.45576145833333331</v>
      </c>
    </row>
  </sheetData>
  <autoFilter ref="A7:L24" xr:uid="{93A82498-5751-4B40-9BC0-5E18D882DB85}"/>
  <mergeCells count="25">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 ref="B11:B14"/>
    <mergeCell ref="B15:B17"/>
    <mergeCell ref="L6:L7"/>
    <mergeCell ref="C6:C7"/>
    <mergeCell ref="F6:J6"/>
    <mergeCell ref="K6:K7"/>
    <mergeCell ref="L8:L10"/>
    <mergeCell ref="L11:L14"/>
    <mergeCell ref="L15:L17"/>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zoomScale="70" zoomScaleNormal="70" workbookViewId="0">
      <selection activeCell="I21" sqref="I21"/>
    </sheetView>
  </sheetViews>
  <sheetFormatPr baseColWidth="10" defaultColWidth="10.81640625" defaultRowHeight="14.5" x14ac:dyDescent="0.35"/>
  <cols>
    <col min="1" max="1" width="5.453125" style="1" customWidth="1"/>
    <col min="2" max="2" width="34" style="1" customWidth="1"/>
    <col min="3" max="3" width="21.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49.5" customHeight="1" x14ac:dyDescent="0.35">
      <c r="A6" s="172" t="s">
        <v>38</v>
      </c>
      <c r="B6" s="172"/>
      <c r="C6" s="173" t="s">
        <v>25</v>
      </c>
      <c r="D6" s="173"/>
      <c r="E6" s="173"/>
      <c r="F6" s="173"/>
      <c r="G6" s="173"/>
      <c r="H6" s="173"/>
      <c r="I6" s="173"/>
      <c r="J6" s="173"/>
      <c r="K6" s="173"/>
    </row>
    <row r="7" spans="1:11" ht="54" customHeight="1" x14ac:dyDescent="0.35">
      <c r="A7" s="172" t="s">
        <v>40</v>
      </c>
      <c r="B7" s="172"/>
      <c r="C7" s="51" t="s">
        <v>168</v>
      </c>
      <c r="D7" s="216" t="s">
        <v>27</v>
      </c>
      <c r="E7" s="217"/>
      <c r="F7" s="217"/>
      <c r="G7" s="217"/>
      <c r="H7" s="217"/>
      <c r="I7" s="217"/>
      <c r="J7" s="217"/>
      <c r="K7" s="218"/>
    </row>
    <row r="8" spans="1:11" ht="29.25" customHeight="1" x14ac:dyDescent="0.35">
      <c r="A8" s="172" t="s">
        <v>42</v>
      </c>
      <c r="B8" s="172"/>
      <c r="C8" s="177" t="s">
        <v>169</v>
      </c>
      <c r="D8" s="177"/>
      <c r="E8" s="177"/>
      <c r="F8" s="177"/>
      <c r="G8" s="177"/>
      <c r="H8" s="177"/>
      <c r="I8" s="177"/>
      <c r="J8" s="177"/>
      <c r="K8" s="177"/>
    </row>
    <row r="9" spans="1:11" ht="29.25" customHeight="1" x14ac:dyDescent="0.35">
      <c r="A9" s="172" t="s">
        <v>44</v>
      </c>
      <c r="B9" s="172"/>
      <c r="C9" s="177" t="s">
        <v>169</v>
      </c>
      <c r="D9" s="177"/>
      <c r="E9" s="177"/>
      <c r="F9" s="177"/>
      <c r="G9" s="177"/>
      <c r="H9" s="177"/>
      <c r="I9" s="177"/>
      <c r="J9" s="177"/>
      <c r="K9" s="177"/>
    </row>
    <row r="10" spans="1:11" ht="29.25" customHeight="1" x14ac:dyDescent="0.35">
      <c r="A10" s="172" t="s">
        <v>46</v>
      </c>
      <c r="B10" s="172"/>
      <c r="C10" s="177" t="s">
        <v>170</v>
      </c>
      <c r="D10" s="177"/>
      <c r="E10" s="177"/>
      <c r="F10" s="177"/>
      <c r="G10" s="177"/>
      <c r="H10" s="177"/>
      <c r="I10" s="177"/>
      <c r="J10" s="177"/>
      <c r="K10" s="177"/>
    </row>
    <row r="11" spans="1:11" ht="29.25" customHeight="1" x14ac:dyDescent="0.35">
      <c r="A11" s="172" t="s">
        <v>48</v>
      </c>
      <c r="B11" s="172"/>
      <c r="C11" s="178" t="s">
        <v>104</v>
      </c>
      <c r="D11" s="178"/>
      <c r="E11" s="178"/>
      <c r="F11" s="178"/>
      <c r="G11" s="178"/>
      <c r="H11" s="178"/>
      <c r="I11" s="178"/>
      <c r="J11" s="178"/>
      <c r="K11" s="178"/>
    </row>
    <row r="12" spans="1:11" ht="42.75" customHeight="1" x14ac:dyDescent="0.35">
      <c r="A12" s="172" t="s">
        <v>50</v>
      </c>
      <c r="B12" s="179"/>
      <c r="C12" s="180" t="s">
        <v>171</v>
      </c>
      <c r="D12" s="181"/>
      <c r="E12" s="181"/>
      <c r="F12" s="181"/>
      <c r="G12" s="181"/>
      <c r="H12" s="181"/>
      <c r="I12" s="181"/>
      <c r="J12" s="181"/>
      <c r="K12" s="182"/>
    </row>
    <row r="13" spans="1:11" ht="29.25" customHeight="1" x14ac:dyDescent="0.35">
      <c r="A13" s="172" t="s">
        <v>52</v>
      </c>
      <c r="B13" s="172"/>
      <c r="C13" s="226" t="s">
        <v>172</v>
      </c>
      <c r="D13" s="226"/>
      <c r="E13" s="226"/>
      <c r="F13" s="226"/>
      <c r="G13" s="226"/>
      <c r="H13" s="226"/>
      <c r="I13" s="226"/>
      <c r="J13" s="226"/>
      <c r="K13" s="226"/>
    </row>
    <row r="14" spans="1:11" ht="29.25" customHeight="1" x14ac:dyDescent="0.35">
      <c r="A14" s="172" t="s">
        <v>54</v>
      </c>
      <c r="B14" s="172"/>
      <c r="C14" s="177" t="s">
        <v>173</v>
      </c>
      <c r="D14" s="177"/>
      <c r="E14" s="177"/>
      <c r="F14" s="177"/>
      <c r="G14" s="177"/>
      <c r="H14" s="177"/>
      <c r="I14" s="177"/>
      <c r="J14" s="177"/>
      <c r="K14" s="177"/>
    </row>
    <row r="15" spans="1:11" ht="29.25" customHeight="1" x14ac:dyDescent="0.35">
      <c r="A15" s="172" t="s">
        <v>56</v>
      </c>
      <c r="B15" s="172"/>
      <c r="C15" s="177" t="s">
        <v>174</v>
      </c>
      <c r="D15" s="177"/>
      <c r="E15" s="177"/>
      <c r="F15" s="177"/>
      <c r="G15" s="177"/>
      <c r="H15" s="177"/>
      <c r="I15" s="177"/>
      <c r="J15" s="177"/>
      <c r="K15" s="177"/>
    </row>
    <row r="16" spans="1:11" ht="29.25" customHeight="1" x14ac:dyDescent="0.35">
      <c r="A16" s="172" t="s">
        <v>58</v>
      </c>
      <c r="B16" s="172"/>
      <c r="C16" s="177" t="s">
        <v>175</v>
      </c>
      <c r="D16" s="177"/>
      <c r="E16" s="177"/>
      <c r="F16" s="177"/>
      <c r="G16" s="177" t="s">
        <v>60</v>
      </c>
      <c r="H16" s="177"/>
      <c r="I16" s="177"/>
      <c r="J16" s="177"/>
      <c r="K16" s="177"/>
    </row>
    <row r="17" spans="1:13" ht="29.25" customHeight="1" x14ac:dyDescent="0.35">
      <c r="A17" s="172" t="s">
        <v>61</v>
      </c>
      <c r="B17" s="172"/>
      <c r="C17" s="183" t="s">
        <v>62</v>
      </c>
      <c r="D17" s="183"/>
      <c r="E17" s="183"/>
      <c r="F17" s="183"/>
      <c r="G17" s="183"/>
      <c r="H17" s="183"/>
      <c r="I17" s="183"/>
      <c r="J17" s="183"/>
      <c r="K17" s="183"/>
    </row>
    <row r="18" spans="1:13" ht="29.25" customHeight="1" x14ac:dyDescent="0.35">
      <c r="A18" s="5"/>
      <c r="B18" s="5"/>
    </row>
    <row r="19" spans="1:13" ht="29.25" customHeight="1" x14ac:dyDescent="0.35">
      <c r="A19" s="5"/>
      <c r="B19" s="5"/>
      <c r="C19" s="128" t="s">
        <v>63</v>
      </c>
      <c r="D19" s="128"/>
      <c r="E19" s="128"/>
      <c r="F19" s="128"/>
      <c r="G19" s="128"/>
      <c r="H19" s="128"/>
      <c r="I19" s="73"/>
    </row>
    <row r="20" spans="1:13" ht="43.5" customHeight="1"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55">
        <v>0</v>
      </c>
      <c r="D21" s="60">
        <v>0.5</v>
      </c>
      <c r="E21" s="60">
        <v>0.5</v>
      </c>
      <c r="F21" s="60">
        <v>0</v>
      </c>
      <c r="G21" s="60">
        <v>0</v>
      </c>
      <c r="H21" s="59">
        <v>1</v>
      </c>
      <c r="I21" s="73"/>
    </row>
    <row r="22" spans="1:13" ht="29.25" customHeight="1" x14ac:dyDescent="0.35">
      <c r="A22" s="186" t="s">
        <v>71</v>
      </c>
      <c r="B22" s="186"/>
      <c r="C22" s="19" t="s">
        <v>17</v>
      </c>
      <c r="D22" s="60">
        <f>+SUM(E31:E33)</f>
        <v>0.5</v>
      </c>
      <c r="E22" s="60"/>
      <c r="F22" s="2"/>
      <c r="G22" s="2"/>
      <c r="H22" s="42">
        <f>SUM(D22:G22)</f>
        <v>0.5</v>
      </c>
      <c r="I22" s="72"/>
    </row>
    <row r="23" spans="1:13" ht="29.25" customHeight="1" x14ac:dyDescent="0.35">
      <c r="A23" s="186" t="s">
        <v>72</v>
      </c>
      <c r="B23" s="186"/>
      <c r="C23" s="94" t="s">
        <v>17</v>
      </c>
      <c r="D23" s="20">
        <f t="shared" ref="D23:E23" si="0">D22/D21</f>
        <v>1</v>
      </c>
      <c r="E23" s="20">
        <f t="shared" si="0"/>
        <v>0</v>
      </c>
      <c r="F23" s="20"/>
      <c r="G23" s="20"/>
      <c r="H23" s="21" t="s">
        <v>17</v>
      </c>
      <c r="I23" s="73"/>
    </row>
    <row r="24" spans="1:13" ht="29.25" customHeight="1" x14ac:dyDescent="0.35">
      <c r="A24" s="186" t="s">
        <v>7</v>
      </c>
      <c r="B24" s="186"/>
      <c r="C24" s="94" t="s">
        <v>17</v>
      </c>
      <c r="D24" s="21">
        <f>D22/H21</f>
        <v>0.5</v>
      </c>
      <c r="E24" s="79">
        <f>(D22+E22)/H21</f>
        <v>0.5</v>
      </c>
      <c r="F24" s="79" t="s">
        <v>17</v>
      </c>
      <c r="G24" s="79" t="s">
        <v>17</v>
      </c>
      <c r="H24" s="77">
        <f>MAXA(C24:G24)</f>
        <v>0.5</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38" t="s">
        <v>17</v>
      </c>
      <c r="E28" s="38" t="s">
        <v>17</v>
      </c>
      <c r="F28" s="38" t="s">
        <v>17</v>
      </c>
      <c r="G28" s="169" t="s">
        <v>108</v>
      </c>
      <c r="H28" s="170"/>
      <c r="I28" s="170"/>
      <c r="J28" s="170"/>
      <c r="K28" s="171"/>
    </row>
    <row r="29" spans="1:13" x14ac:dyDescent="0.35">
      <c r="A29" s="2">
        <v>2</v>
      </c>
      <c r="B29" s="46">
        <v>2024</v>
      </c>
      <c r="C29" s="46" t="s">
        <v>83</v>
      </c>
      <c r="D29" s="38" t="s">
        <v>17</v>
      </c>
      <c r="E29" s="38" t="s">
        <v>17</v>
      </c>
      <c r="F29" s="38" t="s">
        <v>17</v>
      </c>
      <c r="G29" s="169" t="s">
        <v>108</v>
      </c>
      <c r="H29" s="170"/>
      <c r="I29" s="170"/>
      <c r="J29" s="170"/>
      <c r="K29" s="171"/>
    </row>
    <row r="30" spans="1:13" x14ac:dyDescent="0.35">
      <c r="A30" s="2">
        <v>3</v>
      </c>
      <c r="B30" s="46">
        <v>2025</v>
      </c>
      <c r="C30" s="46" t="s">
        <v>84</v>
      </c>
      <c r="D30" s="38" t="s">
        <v>17</v>
      </c>
      <c r="E30" s="38" t="s">
        <v>17</v>
      </c>
      <c r="F30" s="38" t="s">
        <v>17</v>
      </c>
      <c r="G30" s="169" t="s">
        <v>108</v>
      </c>
      <c r="H30" s="170"/>
      <c r="I30" s="170"/>
      <c r="J30" s="170"/>
      <c r="K30" s="171"/>
    </row>
    <row r="31" spans="1:13" ht="72" customHeight="1" x14ac:dyDescent="0.35">
      <c r="A31" s="2">
        <v>4</v>
      </c>
      <c r="B31" s="46">
        <v>2025</v>
      </c>
      <c r="C31" s="46" t="s">
        <v>86</v>
      </c>
      <c r="D31" s="38">
        <v>0.2</v>
      </c>
      <c r="E31" s="38">
        <v>0.2</v>
      </c>
      <c r="F31" s="31">
        <f t="shared" ref="F31" si="1">IF(E31/D31&gt;100%,100%,E31/D31)</f>
        <v>1</v>
      </c>
      <c r="G31" s="169" t="s">
        <v>176</v>
      </c>
      <c r="H31" s="170"/>
      <c r="I31" s="170"/>
      <c r="J31" s="170"/>
      <c r="K31" s="171"/>
      <c r="M31" s="30"/>
    </row>
    <row r="32" spans="1:13" ht="88" customHeight="1" x14ac:dyDescent="0.35">
      <c r="A32" s="2">
        <v>5</v>
      </c>
      <c r="B32" s="46">
        <v>2025</v>
      </c>
      <c r="C32" s="46" t="s">
        <v>81</v>
      </c>
      <c r="D32" s="38">
        <v>0.2</v>
      </c>
      <c r="E32" s="38">
        <v>0.2</v>
      </c>
      <c r="F32" s="31">
        <f>IF(E32/D32&gt;100%,100%,E32/D32)</f>
        <v>1</v>
      </c>
      <c r="G32" s="169" t="s">
        <v>177</v>
      </c>
      <c r="H32" s="170"/>
      <c r="I32" s="170"/>
      <c r="J32" s="170"/>
      <c r="K32" s="171"/>
    </row>
    <row r="33" spans="1:11" ht="72.650000000000006" customHeight="1" x14ac:dyDescent="0.35">
      <c r="A33" s="2">
        <v>6</v>
      </c>
      <c r="B33" s="46">
        <v>2025</v>
      </c>
      <c r="C33" s="46" t="s">
        <v>83</v>
      </c>
      <c r="D33" s="38">
        <v>0.1</v>
      </c>
      <c r="E33" s="112">
        <v>0.1</v>
      </c>
      <c r="F33" s="109">
        <f>IF(E33/D33&gt;100%,100%,E33/D33)</f>
        <v>1</v>
      </c>
      <c r="G33" s="223" t="s">
        <v>465</v>
      </c>
      <c r="H33" s="224"/>
      <c r="I33" s="224"/>
      <c r="J33" s="224"/>
      <c r="K33" s="225"/>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zoomScale="70" zoomScaleNormal="70" workbookViewId="0">
      <selection activeCell="C15" sqref="C15:K15"/>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51" customHeight="1" x14ac:dyDescent="0.35">
      <c r="A6" s="172" t="s">
        <v>38</v>
      </c>
      <c r="B6" s="172"/>
      <c r="C6" s="173" t="s">
        <v>25</v>
      </c>
      <c r="D6" s="173"/>
      <c r="E6" s="173"/>
      <c r="F6" s="173"/>
      <c r="G6" s="173"/>
      <c r="H6" s="173"/>
      <c r="I6" s="173"/>
      <c r="J6" s="173"/>
      <c r="K6" s="173"/>
    </row>
    <row r="7" spans="1:11" ht="39.75" customHeight="1" x14ac:dyDescent="0.35">
      <c r="A7" s="172" t="s">
        <v>40</v>
      </c>
      <c r="B7" s="172"/>
      <c r="C7" s="50" t="s">
        <v>178</v>
      </c>
      <c r="D7" s="174" t="s">
        <v>28</v>
      </c>
      <c r="E7" s="175"/>
      <c r="F7" s="175"/>
      <c r="G7" s="175"/>
      <c r="H7" s="175"/>
      <c r="I7" s="175"/>
      <c r="J7" s="175"/>
      <c r="K7" s="176"/>
    </row>
    <row r="8" spans="1:11" ht="29.25" customHeight="1" x14ac:dyDescent="0.35">
      <c r="A8" s="172" t="s">
        <v>42</v>
      </c>
      <c r="B8" s="172"/>
      <c r="C8" s="173" t="s">
        <v>179</v>
      </c>
      <c r="D8" s="173"/>
      <c r="E8" s="173"/>
      <c r="F8" s="173"/>
      <c r="G8" s="173"/>
      <c r="H8" s="173"/>
      <c r="I8" s="173"/>
      <c r="J8" s="173"/>
      <c r="K8" s="173"/>
    </row>
    <row r="9" spans="1:11" ht="29.25" customHeight="1" x14ac:dyDescent="0.35">
      <c r="A9" s="172" t="s">
        <v>44</v>
      </c>
      <c r="B9" s="172"/>
      <c r="C9" s="173" t="s">
        <v>180</v>
      </c>
      <c r="D9" s="173"/>
      <c r="E9" s="173"/>
      <c r="F9" s="173"/>
      <c r="G9" s="173"/>
      <c r="H9" s="173"/>
      <c r="I9" s="173"/>
      <c r="J9" s="173"/>
      <c r="K9" s="173"/>
    </row>
    <row r="10" spans="1:11" ht="29.25" customHeight="1" x14ac:dyDescent="0.35">
      <c r="A10" s="172" t="s">
        <v>46</v>
      </c>
      <c r="B10" s="172"/>
      <c r="C10" s="173" t="s">
        <v>179</v>
      </c>
      <c r="D10" s="173"/>
      <c r="E10" s="173"/>
      <c r="F10" s="173"/>
      <c r="G10" s="173"/>
      <c r="H10" s="173"/>
      <c r="I10" s="173"/>
      <c r="J10" s="173"/>
      <c r="K10" s="173"/>
    </row>
    <row r="11" spans="1:11" ht="29.25" customHeight="1" x14ac:dyDescent="0.35">
      <c r="A11" s="172" t="s">
        <v>48</v>
      </c>
      <c r="B11" s="172"/>
      <c r="C11" s="199" t="s">
        <v>49</v>
      </c>
      <c r="D11" s="199"/>
      <c r="E11" s="199"/>
      <c r="F11" s="199"/>
      <c r="G11" s="199"/>
      <c r="H11" s="199"/>
      <c r="I11" s="199"/>
      <c r="J11" s="199"/>
      <c r="K11" s="199"/>
    </row>
    <row r="12" spans="1:11" ht="29.25" customHeight="1" x14ac:dyDescent="0.35">
      <c r="A12" s="172" t="s">
        <v>50</v>
      </c>
      <c r="B12" s="179"/>
      <c r="C12" s="174" t="s">
        <v>51</v>
      </c>
      <c r="D12" s="175"/>
      <c r="E12" s="175"/>
      <c r="F12" s="175"/>
      <c r="G12" s="175"/>
      <c r="H12" s="175"/>
      <c r="I12" s="175"/>
      <c r="J12" s="175"/>
      <c r="K12" s="176"/>
    </row>
    <row r="13" spans="1:11" ht="29.25" customHeight="1" x14ac:dyDescent="0.35">
      <c r="A13" s="172" t="s">
        <v>52</v>
      </c>
      <c r="B13" s="172"/>
      <c r="C13" s="209" t="s">
        <v>181</v>
      </c>
      <c r="D13" s="209"/>
      <c r="E13" s="209"/>
      <c r="F13" s="209"/>
      <c r="G13" s="209"/>
      <c r="H13" s="209"/>
      <c r="I13" s="209"/>
      <c r="J13" s="209"/>
      <c r="K13" s="209"/>
    </row>
    <row r="14" spans="1:11" ht="29.25" customHeight="1" x14ac:dyDescent="0.35">
      <c r="A14" s="172" t="s">
        <v>54</v>
      </c>
      <c r="B14" s="172"/>
      <c r="C14" s="173" t="s">
        <v>182</v>
      </c>
      <c r="D14" s="173"/>
      <c r="E14" s="173"/>
      <c r="F14" s="173"/>
      <c r="G14" s="173"/>
      <c r="H14" s="173"/>
      <c r="I14" s="173"/>
      <c r="J14" s="173"/>
      <c r="K14" s="173"/>
    </row>
    <row r="15" spans="1:11" ht="29.25" customHeight="1" x14ac:dyDescent="0.35">
      <c r="A15" s="172" t="s">
        <v>56</v>
      </c>
      <c r="B15" s="172"/>
      <c r="C15" s="173" t="s">
        <v>183</v>
      </c>
      <c r="D15" s="173"/>
      <c r="E15" s="173"/>
      <c r="F15" s="173"/>
      <c r="G15" s="173"/>
      <c r="H15" s="173"/>
      <c r="I15" s="173"/>
      <c r="J15" s="173"/>
      <c r="K15" s="173"/>
    </row>
    <row r="16" spans="1:11" ht="29.25" customHeight="1" x14ac:dyDescent="0.35">
      <c r="A16" s="172" t="s">
        <v>58</v>
      </c>
      <c r="B16" s="172"/>
      <c r="C16" s="173" t="s">
        <v>184</v>
      </c>
      <c r="D16" s="173"/>
      <c r="E16" s="173"/>
      <c r="F16" s="173"/>
      <c r="G16" s="173" t="s">
        <v>60</v>
      </c>
      <c r="H16" s="173"/>
      <c r="I16" s="173"/>
      <c r="J16" s="173"/>
      <c r="K16" s="173"/>
    </row>
    <row r="17" spans="1:13" ht="29.25" customHeight="1" x14ac:dyDescent="0.35">
      <c r="A17" s="172" t="s">
        <v>61</v>
      </c>
      <c r="B17" s="172"/>
      <c r="C17" s="173" t="s">
        <v>62</v>
      </c>
      <c r="D17" s="173"/>
      <c r="E17" s="173"/>
      <c r="F17" s="173"/>
      <c r="G17" s="173"/>
      <c r="H17" s="173"/>
      <c r="I17" s="173"/>
      <c r="J17" s="173"/>
      <c r="K17" s="173"/>
    </row>
    <row r="18" spans="1:13" ht="29.25" customHeight="1" x14ac:dyDescent="0.35">
      <c r="A18" s="5"/>
      <c r="B18" s="5"/>
    </row>
    <row r="19" spans="1:13" ht="29.25" customHeight="1" x14ac:dyDescent="0.35">
      <c r="A19" s="5"/>
      <c r="B19" s="5"/>
      <c r="C19" s="128" t="s">
        <v>63</v>
      </c>
      <c r="D19" s="128"/>
      <c r="E19" s="128"/>
      <c r="F19" s="128"/>
      <c r="G19" s="128"/>
      <c r="H19" s="128"/>
      <c r="I19" s="72"/>
    </row>
    <row r="20" spans="1:13" ht="43.5" customHeight="1" x14ac:dyDescent="0.35">
      <c r="A20" s="184"/>
      <c r="B20" s="185"/>
      <c r="C20" s="22" t="s">
        <v>64</v>
      </c>
      <c r="D20" s="22" t="s">
        <v>65</v>
      </c>
      <c r="E20" s="22" t="s">
        <v>66</v>
      </c>
      <c r="F20" s="22" t="s">
        <v>67</v>
      </c>
      <c r="G20" s="22" t="s">
        <v>68</v>
      </c>
      <c r="H20" s="22" t="s">
        <v>69</v>
      </c>
      <c r="I20" s="72"/>
    </row>
    <row r="21" spans="1:13" ht="29.25" customHeight="1" x14ac:dyDescent="0.35">
      <c r="A21" s="186" t="s">
        <v>70</v>
      </c>
      <c r="B21" s="186"/>
      <c r="C21" s="19">
        <v>1</v>
      </c>
      <c r="D21" s="2">
        <v>3</v>
      </c>
      <c r="E21" s="2">
        <v>3</v>
      </c>
      <c r="F21" s="2">
        <v>3</v>
      </c>
      <c r="G21" s="2">
        <v>0</v>
      </c>
      <c r="H21" s="3">
        <f>SUM(C21:G21)</f>
        <v>10</v>
      </c>
      <c r="I21" s="72"/>
    </row>
    <row r="22" spans="1:13" ht="29.25" customHeight="1" x14ac:dyDescent="0.35">
      <c r="A22" s="186" t="s">
        <v>71</v>
      </c>
      <c r="B22" s="186"/>
      <c r="C22" s="19">
        <v>1</v>
      </c>
      <c r="D22" s="75">
        <f>SUM(E31:E33)</f>
        <v>3</v>
      </c>
      <c r="E22" s="2"/>
      <c r="F22" s="2"/>
      <c r="G22" s="2"/>
      <c r="H22" s="3">
        <f>SUM(C22:G22)</f>
        <v>4</v>
      </c>
      <c r="I22" s="72"/>
    </row>
    <row r="23" spans="1:13" ht="29.25" customHeight="1" x14ac:dyDescent="0.35">
      <c r="A23" s="186" t="s">
        <v>72</v>
      </c>
      <c r="B23" s="186"/>
      <c r="C23" s="20">
        <f>C22/C21</f>
        <v>1</v>
      </c>
      <c r="D23" s="20">
        <f t="shared" ref="D23:F23" si="0">D22/D21</f>
        <v>1</v>
      </c>
      <c r="E23" s="20">
        <f t="shared" si="0"/>
        <v>0</v>
      </c>
      <c r="F23" s="20">
        <f t="shared" si="0"/>
        <v>0</v>
      </c>
      <c r="G23" s="20"/>
      <c r="H23" s="21" t="s">
        <v>17</v>
      </c>
      <c r="I23" s="73"/>
    </row>
    <row r="24" spans="1:13" ht="29.25" customHeight="1" x14ac:dyDescent="0.35">
      <c r="A24" s="186" t="s">
        <v>7</v>
      </c>
      <c r="B24" s="186"/>
      <c r="C24" s="21">
        <f>C22/$H$21</f>
        <v>0.1</v>
      </c>
      <c r="D24" s="21">
        <f>(SUM(C22:D22))/$H$21</f>
        <v>0.4</v>
      </c>
      <c r="E24" s="79">
        <f>(SUM(C22:E22))/$H$21</f>
        <v>0.4</v>
      </c>
      <c r="F24" s="79">
        <f>(SUM(C22:F22))/$H$21</f>
        <v>0.4</v>
      </c>
      <c r="G24" s="79">
        <f>(SUM(C22:G22))/$H$21</f>
        <v>0.4</v>
      </c>
      <c r="H24" s="77">
        <f>MAXA(C24:G24)</f>
        <v>0.4</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38.25" customHeight="1" x14ac:dyDescent="0.35">
      <c r="A28" s="2">
        <v>1</v>
      </c>
      <c r="B28" s="46">
        <v>2024</v>
      </c>
      <c r="C28" s="46" t="s">
        <v>81</v>
      </c>
      <c r="D28" s="75">
        <v>1</v>
      </c>
      <c r="E28" s="75">
        <v>1</v>
      </c>
      <c r="F28" s="31">
        <f>IF(E28/D28&gt;100%,100%,E28/D28)</f>
        <v>1</v>
      </c>
      <c r="G28" s="169" t="s">
        <v>185</v>
      </c>
      <c r="H28" s="170"/>
      <c r="I28" s="170"/>
      <c r="J28" s="170"/>
      <c r="K28" s="171"/>
    </row>
    <row r="29" spans="1:13" x14ac:dyDescent="0.35">
      <c r="A29" s="2">
        <v>2</v>
      </c>
      <c r="B29" s="46">
        <v>2024</v>
      </c>
      <c r="C29" s="46" t="s">
        <v>83</v>
      </c>
      <c r="D29" s="38" t="s">
        <v>17</v>
      </c>
      <c r="E29" s="38" t="s">
        <v>17</v>
      </c>
      <c r="F29" s="38" t="s">
        <v>17</v>
      </c>
      <c r="G29" s="169" t="s">
        <v>108</v>
      </c>
      <c r="H29" s="170"/>
      <c r="I29" s="170"/>
      <c r="J29" s="170"/>
      <c r="K29" s="171"/>
    </row>
    <row r="30" spans="1:13" x14ac:dyDescent="0.35">
      <c r="A30" s="2">
        <v>3</v>
      </c>
      <c r="B30" s="46">
        <v>2025</v>
      </c>
      <c r="C30" s="46" t="s">
        <v>84</v>
      </c>
      <c r="D30" s="38" t="s">
        <v>17</v>
      </c>
      <c r="E30" s="38" t="s">
        <v>17</v>
      </c>
      <c r="F30" s="38" t="s">
        <v>17</v>
      </c>
      <c r="G30" s="169" t="s">
        <v>108</v>
      </c>
      <c r="H30" s="170"/>
      <c r="I30" s="170"/>
      <c r="J30" s="170"/>
      <c r="K30" s="171"/>
    </row>
    <row r="31" spans="1:13" ht="36" customHeight="1" x14ac:dyDescent="0.35">
      <c r="A31" s="2">
        <v>4</v>
      </c>
      <c r="B31" s="46">
        <v>2025</v>
      </c>
      <c r="C31" s="46" t="s">
        <v>86</v>
      </c>
      <c r="D31" s="75">
        <v>1</v>
      </c>
      <c r="E31" s="75">
        <v>1</v>
      </c>
      <c r="F31" s="31">
        <f t="shared" ref="F31" si="1">IF(E31/D31&gt;100%,100%,E31/D31)</f>
        <v>1</v>
      </c>
      <c r="G31" s="169" t="s">
        <v>186</v>
      </c>
      <c r="H31" s="170"/>
      <c r="I31" s="170"/>
      <c r="J31" s="170"/>
      <c r="K31" s="171"/>
      <c r="M31" s="30"/>
    </row>
    <row r="32" spans="1:13" ht="28" customHeight="1" x14ac:dyDescent="0.35">
      <c r="A32" s="2">
        <v>5</v>
      </c>
      <c r="B32" s="46">
        <v>2025</v>
      </c>
      <c r="C32" s="46" t="s">
        <v>81</v>
      </c>
      <c r="D32" s="75">
        <v>1</v>
      </c>
      <c r="E32" s="75">
        <v>1</v>
      </c>
      <c r="F32" s="31">
        <f>IF(E32/D32&gt;100%,100%,E32/D32)</f>
        <v>1</v>
      </c>
      <c r="G32" s="169" t="s">
        <v>187</v>
      </c>
      <c r="H32" s="170"/>
      <c r="I32" s="170"/>
      <c r="J32" s="170"/>
      <c r="K32" s="171"/>
    </row>
    <row r="33" spans="1:11" ht="49" customHeight="1" x14ac:dyDescent="0.35">
      <c r="A33" s="2">
        <v>6</v>
      </c>
      <c r="B33" s="46">
        <v>2025</v>
      </c>
      <c r="C33" s="46" t="s">
        <v>83</v>
      </c>
      <c r="D33" s="75">
        <v>1</v>
      </c>
      <c r="E33" s="108">
        <v>1</v>
      </c>
      <c r="F33" s="109">
        <f t="shared" ref="F33" si="2">IF(E33/D33&gt;100%,100%,E33/D33)</f>
        <v>1</v>
      </c>
      <c r="G33" s="223" t="s">
        <v>463</v>
      </c>
      <c r="H33" s="224"/>
      <c r="I33" s="224"/>
      <c r="J33" s="224"/>
      <c r="K33" s="225"/>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AF186"/>
  <sheetViews>
    <sheetView zoomScale="70" zoomScaleNormal="70" workbookViewId="0">
      <selection activeCell="C24" sqref="C24"/>
    </sheetView>
  </sheetViews>
  <sheetFormatPr baseColWidth="10" defaultColWidth="11.453125" defaultRowHeight="14.5" x14ac:dyDescent="0.35"/>
  <cols>
    <col min="2" max="2" width="18.81640625" customWidth="1"/>
    <col min="3" max="8" width="21.81640625" customWidth="1"/>
    <col min="9" max="9" width="24.81640625" customWidth="1"/>
    <col min="11" max="11" width="21" customWidth="1"/>
    <col min="12" max="32" width="11.453125" style="62"/>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ht="20" x14ac:dyDescent="0.35">
      <c r="A5" s="4"/>
      <c r="B5" s="4"/>
      <c r="C5" s="4"/>
      <c r="D5" s="4"/>
      <c r="E5" s="4"/>
      <c r="F5" s="4"/>
      <c r="G5" s="4"/>
      <c r="H5" s="4"/>
      <c r="I5" s="4"/>
      <c r="J5" s="7"/>
      <c r="K5" s="8"/>
    </row>
    <row r="6" spans="1:12" ht="31.5" customHeight="1" x14ac:dyDescent="0.35">
      <c r="A6" s="172" t="s">
        <v>38</v>
      </c>
      <c r="B6" s="172"/>
      <c r="C6" s="227" t="s">
        <v>29</v>
      </c>
      <c r="D6" s="227"/>
      <c r="E6" s="227"/>
      <c r="F6" s="227"/>
      <c r="G6" s="227"/>
      <c r="H6" s="227"/>
      <c r="I6" s="227"/>
      <c r="J6" s="227"/>
      <c r="K6" s="227"/>
    </row>
    <row r="7" spans="1:12" ht="49.5" customHeight="1" x14ac:dyDescent="0.35">
      <c r="A7" s="172" t="s">
        <v>40</v>
      </c>
      <c r="B7" s="172"/>
      <c r="C7" s="49" t="s">
        <v>188</v>
      </c>
      <c r="D7" s="228" t="s">
        <v>30</v>
      </c>
      <c r="E7" s="229"/>
      <c r="F7" s="229"/>
      <c r="G7" s="229"/>
      <c r="H7" s="229"/>
      <c r="I7" s="229"/>
      <c r="J7" s="229"/>
      <c r="K7" s="230"/>
      <c r="L7" s="107"/>
    </row>
    <row r="8" spans="1:12" ht="36.75" customHeight="1" x14ac:dyDescent="0.35">
      <c r="A8" s="172" t="s">
        <v>42</v>
      </c>
      <c r="B8" s="172"/>
      <c r="C8" s="227" t="s">
        <v>189</v>
      </c>
      <c r="D8" s="227"/>
      <c r="E8" s="227"/>
      <c r="F8" s="227"/>
      <c r="G8" s="227"/>
      <c r="H8" s="227"/>
      <c r="I8" s="227"/>
      <c r="J8" s="227"/>
      <c r="K8" s="227"/>
    </row>
    <row r="9" spans="1:12" ht="29.25" customHeight="1" x14ac:dyDescent="0.35">
      <c r="A9" s="172" t="s">
        <v>44</v>
      </c>
      <c r="B9" s="172"/>
      <c r="C9" s="227" t="s">
        <v>190</v>
      </c>
      <c r="D9" s="227"/>
      <c r="E9" s="227"/>
      <c r="F9" s="227"/>
      <c r="G9" s="227"/>
      <c r="H9" s="227"/>
      <c r="I9" s="227"/>
      <c r="J9" s="227"/>
      <c r="K9" s="227"/>
    </row>
    <row r="10" spans="1:12" ht="34.5" customHeight="1" x14ac:dyDescent="0.35">
      <c r="A10" s="172" t="s">
        <v>46</v>
      </c>
      <c r="B10" s="172"/>
      <c r="C10" s="227" t="s">
        <v>191</v>
      </c>
      <c r="D10" s="227"/>
      <c r="E10" s="227"/>
      <c r="F10" s="227"/>
      <c r="G10" s="227"/>
      <c r="H10" s="227"/>
      <c r="I10" s="227"/>
      <c r="J10" s="227"/>
      <c r="K10" s="227"/>
    </row>
    <row r="11" spans="1:12" ht="22.5" customHeight="1" x14ac:dyDescent="0.35">
      <c r="A11" s="172" t="s">
        <v>48</v>
      </c>
      <c r="B11" s="172"/>
      <c r="C11" s="232" t="s">
        <v>49</v>
      </c>
      <c r="D11" s="232"/>
      <c r="E11" s="232"/>
      <c r="F11" s="232"/>
      <c r="G11" s="232"/>
      <c r="H11" s="232"/>
      <c r="I11" s="232"/>
      <c r="J11" s="232"/>
      <c r="K11" s="232"/>
    </row>
    <row r="12" spans="1:12" ht="24" customHeight="1" x14ac:dyDescent="0.35">
      <c r="A12" s="172" t="s">
        <v>50</v>
      </c>
      <c r="B12" s="179"/>
      <c r="C12" s="228" t="s">
        <v>51</v>
      </c>
      <c r="D12" s="229"/>
      <c r="E12" s="229"/>
      <c r="F12" s="229"/>
      <c r="G12" s="229"/>
      <c r="H12" s="229"/>
      <c r="I12" s="229"/>
      <c r="J12" s="229"/>
      <c r="K12" s="230"/>
    </row>
    <row r="13" spans="1:12" ht="36.75" customHeight="1" x14ac:dyDescent="0.35">
      <c r="A13" s="172" t="s">
        <v>52</v>
      </c>
      <c r="B13" s="172"/>
      <c r="C13" s="231" t="s">
        <v>192</v>
      </c>
      <c r="D13" s="231"/>
      <c r="E13" s="231"/>
      <c r="F13" s="231"/>
      <c r="G13" s="231"/>
      <c r="H13" s="231"/>
      <c r="I13" s="231"/>
      <c r="J13" s="231"/>
      <c r="K13" s="231"/>
    </row>
    <row r="14" spans="1:12" ht="31.5" customHeight="1" x14ac:dyDescent="0.35">
      <c r="A14" s="172" t="s">
        <v>54</v>
      </c>
      <c r="B14" s="172"/>
      <c r="C14" s="227" t="s">
        <v>193</v>
      </c>
      <c r="D14" s="227"/>
      <c r="E14" s="227"/>
      <c r="F14" s="227"/>
      <c r="G14" s="227"/>
      <c r="H14" s="227"/>
      <c r="I14" s="227"/>
      <c r="J14" s="227"/>
      <c r="K14" s="227"/>
    </row>
    <row r="15" spans="1:12" ht="39" customHeight="1" x14ac:dyDescent="0.35">
      <c r="A15" s="172" t="s">
        <v>56</v>
      </c>
      <c r="B15" s="172"/>
      <c r="C15" s="227" t="s">
        <v>194</v>
      </c>
      <c r="D15" s="227"/>
      <c r="E15" s="227"/>
      <c r="F15" s="227"/>
      <c r="G15" s="227"/>
      <c r="H15" s="227"/>
      <c r="I15" s="227"/>
      <c r="J15" s="227"/>
      <c r="K15" s="227"/>
    </row>
    <row r="16" spans="1:12" ht="26.25" customHeight="1" x14ac:dyDescent="0.35">
      <c r="A16" s="172" t="s">
        <v>58</v>
      </c>
      <c r="B16" s="172"/>
      <c r="C16" s="227" t="s">
        <v>195</v>
      </c>
      <c r="D16" s="227"/>
      <c r="E16" s="227"/>
      <c r="F16" s="227"/>
      <c r="G16" s="227" t="s">
        <v>60</v>
      </c>
      <c r="H16" s="227"/>
      <c r="I16" s="227"/>
      <c r="J16" s="227"/>
      <c r="K16" s="227"/>
    </row>
    <row r="17" spans="1:13" ht="16" x14ac:dyDescent="0.35">
      <c r="A17" s="172" t="s">
        <v>61</v>
      </c>
      <c r="B17" s="172"/>
      <c r="C17" s="227" t="s">
        <v>196</v>
      </c>
      <c r="D17" s="227"/>
      <c r="E17" s="227"/>
      <c r="F17" s="227"/>
      <c r="G17" s="227"/>
      <c r="H17" s="227"/>
      <c r="I17" s="227"/>
      <c r="J17" s="227"/>
      <c r="K17" s="227"/>
    </row>
    <row r="18" spans="1:13" x14ac:dyDescent="0.35">
      <c r="A18" s="5"/>
      <c r="B18" s="5"/>
      <c r="C18" s="1"/>
      <c r="D18" s="1"/>
      <c r="E18" s="1"/>
      <c r="F18" s="1"/>
      <c r="G18" s="1"/>
      <c r="H18" s="1"/>
      <c r="I18" s="1"/>
      <c r="J18" s="1"/>
    </row>
    <row r="19" spans="1:13" x14ac:dyDescent="0.35">
      <c r="A19" s="5"/>
      <c r="B19" s="5"/>
      <c r="C19" s="128" t="s">
        <v>63</v>
      </c>
      <c r="D19" s="128"/>
      <c r="E19" s="128"/>
      <c r="F19" s="128"/>
      <c r="G19" s="128"/>
      <c r="H19" s="128"/>
      <c r="I19" s="1"/>
      <c r="J19" s="1"/>
      <c r="K19" s="1"/>
    </row>
    <row r="20" spans="1:13" ht="16" x14ac:dyDescent="0.35">
      <c r="A20" s="184"/>
      <c r="B20" s="185"/>
      <c r="C20" s="22" t="s">
        <v>64</v>
      </c>
      <c r="D20" s="22" t="s">
        <v>65</v>
      </c>
      <c r="E20" s="22" t="s">
        <v>66</v>
      </c>
      <c r="F20" s="22" t="s">
        <v>67</v>
      </c>
      <c r="G20" s="22" t="s">
        <v>68</v>
      </c>
      <c r="H20" s="22" t="s">
        <v>69</v>
      </c>
      <c r="I20" s="1"/>
      <c r="J20" s="1"/>
      <c r="K20" s="1"/>
    </row>
    <row r="21" spans="1:13" x14ac:dyDescent="0.35">
      <c r="A21" s="186" t="s">
        <v>70</v>
      </c>
      <c r="B21" s="186"/>
      <c r="C21" s="41">
        <v>1</v>
      </c>
      <c r="D21" s="38">
        <v>1</v>
      </c>
      <c r="E21" s="38">
        <v>1</v>
      </c>
      <c r="F21" s="38">
        <v>1</v>
      </c>
      <c r="G21" s="38">
        <v>1</v>
      </c>
      <c r="H21" s="42">
        <v>1</v>
      </c>
      <c r="I21" s="1"/>
      <c r="J21" s="1"/>
      <c r="K21" s="1"/>
    </row>
    <row r="22" spans="1:13" x14ac:dyDescent="0.35">
      <c r="A22" s="186" t="s">
        <v>71</v>
      </c>
      <c r="B22" s="186"/>
      <c r="C22" s="41">
        <v>1</v>
      </c>
      <c r="D22" s="38">
        <v>1</v>
      </c>
      <c r="E22" s="60"/>
      <c r="F22" s="60"/>
      <c r="G22" s="60"/>
      <c r="H22" s="3" t="s">
        <v>17</v>
      </c>
      <c r="I22" s="1"/>
      <c r="J22" s="1"/>
      <c r="K22" s="1"/>
    </row>
    <row r="23" spans="1:13" x14ac:dyDescent="0.35">
      <c r="A23" s="186" t="s">
        <v>72</v>
      </c>
      <c r="B23" s="186"/>
      <c r="C23" s="20">
        <f>C22/C21</f>
        <v>1</v>
      </c>
      <c r="D23" s="20">
        <f>D22/D21</f>
        <v>1</v>
      </c>
      <c r="E23" s="20">
        <f t="shared" ref="E23:G23" si="0">E22/E21</f>
        <v>0</v>
      </c>
      <c r="F23" s="20">
        <f t="shared" si="0"/>
        <v>0</v>
      </c>
      <c r="G23" s="20">
        <f t="shared" si="0"/>
        <v>0</v>
      </c>
      <c r="H23" s="21" t="s">
        <v>17</v>
      </c>
      <c r="I23" s="1"/>
      <c r="J23" s="1"/>
      <c r="K23" s="1"/>
    </row>
    <row r="24" spans="1:13" x14ac:dyDescent="0.35">
      <c r="A24" s="186" t="s">
        <v>7</v>
      </c>
      <c r="B24" s="186"/>
      <c r="C24" s="77">
        <v>0.125</v>
      </c>
      <c r="D24" s="123">
        <f>+(AVERAGE(100%,100%,0%,0%,0%)/$H$21)</f>
        <v>0.4</v>
      </c>
      <c r="E24" s="123"/>
      <c r="F24" s="21"/>
      <c r="G24" s="21"/>
      <c r="H24" s="77">
        <f>MAXA(C24:G24)</f>
        <v>0.4</v>
      </c>
      <c r="I24" s="1"/>
      <c r="J24" s="1"/>
      <c r="K24" s="85">
        <f>100/16</f>
        <v>6.25</v>
      </c>
    </row>
    <row r="25" spans="1:13" x14ac:dyDescent="0.35">
      <c r="A25" s="1"/>
      <c r="B25" s="1"/>
      <c r="C25" s="121"/>
      <c r="D25" s="121"/>
      <c r="E25" s="121"/>
      <c r="F25" s="121"/>
      <c r="G25" s="121"/>
      <c r="H25" s="1"/>
      <c r="I25" s="1"/>
      <c r="J25" s="1"/>
      <c r="K25" s="1"/>
    </row>
    <row r="26" spans="1:13" x14ac:dyDescent="0.35">
      <c r="A26" s="128" t="s">
        <v>73</v>
      </c>
      <c r="B26" s="128"/>
      <c r="C26" s="128"/>
      <c r="D26" s="128"/>
      <c r="E26" s="128"/>
      <c r="F26" s="128"/>
      <c r="G26" s="128"/>
      <c r="H26" s="128"/>
      <c r="I26" s="128"/>
      <c r="J26" s="128"/>
      <c r="K26" s="128"/>
    </row>
    <row r="27" spans="1:13" ht="78.75" customHeight="1" x14ac:dyDescent="0.35">
      <c r="A27" s="6" t="s">
        <v>74</v>
      </c>
      <c r="B27" s="6" t="s">
        <v>75</v>
      </c>
      <c r="C27" s="6" t="s">
        <v>76</v>
      </c>
      <c r="D27" s="6" t="s">
        <v>77</v>
      </c>
      <c r="E27" s="6" t="s">
        <v>78</v>
      </c>
      <c r="F27" s="6" t="s">
        <v>79</v>
      </c>
      <c r="G27" s="187" t="s">
        <v>80</v>
      </c>
      <c r="H27" s="188"/>
      <c r="I27" s="188"/>
      <c r="J27" s="188"/>
      <c r="K27" s="189"/>
    </row>
    <row r="28" spans="1:13" s="1" customFormat="1" ht="216.65" customHeight="1" x14ac:dyDescent="0.35">
      <c r="A28" s="2">
        <v>1</v>
      </c>
      <c r="B28" s="46">
        <v>2024</v>
      </c>
      <c r="C28" s="46" t="s">
        <v>81</v>
      </c>
      <c r="D28" s="41">
        <v>1</v>
      </c>
      <c r="E28" s="38">
        <v>1</v>
      </c>
      <c r="F28" s="31">
        <f>IF(E28/D28&gt;100%,100%,E28/D28)</f>
        <v>1</v>
      </c>
      <c r="G28" s="169" t="s">
        <v>197</v>
      </c>
      <c r="H28" s="170"/>
      <c r="I28" s="170"/>
      <c r="J28" s="170"/>
      <c r="K28" s="171"/>
    </row>
    <row r="29" spans="1:13" s="1" customFormat="1" ht="216.65" customHeight="1" x14ac:dyDescent="0.35">
      <c r="A29" s="2">
        <v>2</v>
      </c>
      <c r="B29" s="46">
        <v>2024</v>
      </c>
      <c r="C29" s="46" t="s">
        <v>83</v>
      </c>
      <c r="D29" s="41">
        <v>1</v>
      </c>
      <c r="E29" s="38">
        <v>1</v>
      </c>
      <c r="F29" s="31">
        <f t="shared" ref="F29:F32" si="1">IF(E29/D29&gt;100%,100%,E29/D29)</f>
        <v>1</v>
      </c>
      <c r="G29" s="169" t="s">
        <v>198</v>
      </c>
      <c r="H29" s="170"/>
      <c r="I29" s="170"/>
      <c r="J29" s="170"/>
      <c r="K29" s="171"/>
    </row>
    <row r="30" spans="1:13" s="1" customFormat="1" ht="216.65" customHeight="1" x14ac:dyDescent="0.35">
      <c r="A30" s="2">
        <v>3</v>
      </c>
      <c r="B30" s="46">
        <v>2025</v>
      </c>
      <c r="C30" s="46" t="s">
        <v>84</v>
      </c>
      <c r="D30" s="41">
        <v>1</v>
      </c>
      <c r="E30" s="38">
        <v>1</v>
      </c>
      <c r="F30" s="31">
        <f t="shared" si="1"/>
        <v>1</v>
      </c>
      <c r="G30" s="169" t="s">
        <v>199</v>
      </c>
      <c r="H30" s="170"/>
      <c r="I30" s="170"/>
      <c r="J30" s="170"/>
      <c r="K30" s="171"/>
    </row>
    <row r="31" spans="1:13" s="1" customFormat="1" ht="216.65" customHeight="1" x14ac:dyDescent="0.35">
      <c r="A31" s="2">
        <v>4</v>
      </c>
      <c r="B31" s="46">
        <v>2025</v>
      </c>
      <c r="C31" s="46" t="s">
        <v>86</v>
      </c>
      <c r="D31" s="41">
        <v>1</v>
      </c>
      <c r="E31" s="38">
        <v>1</v>
      </c>
      <c r="F31" s="31">
        <f t="shared" si="1"/>
        <v>1</v>
      </c>
      <c r="G31" s="169" t="s">
        <v>200</v>
      </c>
      <c r="H31" s="170"/>
      <c r="I31" s="170"/>
      <c r="J31" s="170"/>
      <c r="K31" s="171"/>
      <c r="M31" s="30"/>
    </row>
    <row r="32" spans="1:13" s="1" customFormat="1" ht="216.65" customHeight="1" x14ac:dyDescent="0.35">
      <c r="A32" s="2">
        <v>5</v>
      </c>
      <c r="B32" s="46">
        <v>2025</v>
      </c>
      <c r="C32" s="46" t="s">
        <v>81</v>
      </c>
      <c r="D32" s="41">
        <v>1</v>
      </c>
      <c r="E32" s="38">
        <v>1</v>
      </c>
      <c r="F32" s="31">
        <f t="shared" si="1"/>
        <v>1</v>
      </c>
      <c r="G32" s="169" t="s">
        <v>201</v>
      </c>
      <c r="H32" s="170"/>
      <c r="I32" s="170"/>
      <c r="J32" s="170"/>
      <c r="K32" s="171"/>
    </row>
    <row r="33" spans="1:11" s="1" customFormat="1" ht="216.65" customHeight="1" x14ac:dyDescent="0.35">
      <c r="A33" s="2">
        <v>6</v>
      </c>
      <c r="B33" s="46">
        <v>2025</v>
      </c>
      <c r="C33" s="46" t="s">
        <v>83</v>
      </c>
      <c r="D33" s="41">
        <v>1</v>
      </c>
      <c r="E33" s="38">
        <v>1</v>
      </c>
      <c r="F33" s="31">
        <f>IF(E33/D33&gt;100%,100%,E33/D33)</f>
        <v>1</v>
      </c>
      <c r="G33" s="169" t="s">
        <v>459</v>
      </c>
      <c r="H33" s="170"/>
      <c r="I33" s="170"/>
      <c r="J33" s="170"/>
      <c r="K33" s="171"/>
    </row>
    <row r="34" spans="1:11" s="62" customFormat="1" x14ac:dyDescent="0.35"/>
    <row r="35" spans="1:11" s="62" customFormat="1" x14ac:dyDescent="0.35"/>
    <row r="36" spans="1:11" s="62" customFormat="1" x14ac:dyDescent="0.35"/>
    <row r="37" spans="1:11" s="62" customFormat="1" x14ac:dyDescent="0.35"/>
    <row r="38" spans="1:11" s="62" customFormat="1" x14ac:dyDescent="0.35"/>
    <row r="39" spans="1:11" s="62" customFormat="1" x14ac:dyDescent="0.35"/>
    <row r="40" spans="1:11" s="62" customFormat="1" x14ac:dyDescent="0.35"/>
    <row r="41" spans="1:11" s="62" customFormat="1" x14ac:dyDescent="0.35"/>
    <row r="42" spans="1:11" s="62" customFormat="1" x14ac:dyDescent="0.35"/>
    <row r="43" spans="1:11" s="62" customFormat="1" x14ac:dyDescent="0.35"/>
    <row r="44" spans="1:11" s="62" customFormat="1" x14ac:dyDescent="0.35"/>
    <row r="45" spans="1:11" s="62" customFormat="1" x14ac:dyDescent="0.35"/>
    <row r="46" spans="1:11" s="62" customFormat="1" x14ac:dyDescent="0.35"/>
    <row r="47" spans="1:11" s="62" customFormat="1" x14ac:dyDescent="0.35"/>
    <row r="48" spans="1:11" s="62" customFormat="1" x14ac:dyDescent="0.35"/>
    <row r="49" s="62" customFormat="1" x14ac:dyDescent="0.35"/>
    <row r="50" s="62" customFormat="1" x14ac:dyDescent="0.35"/>
    <row r="51" s="62" customFormat="1" x14ac:dyDescent="0.35"/>
    <row r="52" s="62" customFormat="1" x14ac:dyDescent="0.35"/>
    <row r="53" s="62" customFormat="1" x14ac:dyDescent="0.35"/>
    <row r="54" s="62" customFormat="1" x14ac:dyDescent="0.35"/>
    <row r="55" s="62" customFormat="1" x14ac:dyDescent="0.35"/>
    <row r="56" s="62" customFormat="1" x14ac:dyDescent="0.35"/>
    <row r="57" s="62" customFormat="1" x14ac:dyDescent="0.35"/>
    <row r="58" s="62" customFormat="1" x14ac:dyDescent="0.35"/>
    <row r="59" s="62" customFormat="1" x14ac:dyDescent="0.35"/>
    <row r="60" s="62" customFormat="1" x14ac:dyDescent="0.35"/>
    <row r="61" s="62" customFormat="1" x14ac:dyDescent="0.35"/>
    <row r="62" s="62" customFormat="1" x14ac:dyDescent="0.35"/>
    <row r="63" s="62" customFormat="1" x14ac:dyDescent="0.35"/>
    <row r="64" s="62" customFormat="1" x14ac:dyDescent="0.35"/>
    <row r="65" s="62" customFormat="1" x14ac:dyDescent="0.35"/>
    <row r="66" s="62" customFormat="1" x14ac:dyDescent="0.35"/>
    <row r="67" s="62" customFormat="1" x14ac:dyDescent="0.35"/>
    <row r="68" s="62" customFormat="1" x14ac:dyDescent="0.35"/>
    <row r="69" s="62" customFormat="1" x14ac:dyDescent="0.35"/>
    <row r="70" s="62" customFormat="1" x14ac:dyDescent="0.35"/>
    <row r="71" s="62" customFormat="1" x14ac:dyDescent="0.35"/>
    <row r="72" s="62" customFormat="1" x14ac:dyDescent="0.35"/>
    <row r="73" s="62" customFormat="1" x14ac:dyDescent="0.35"/>
    <row r="74" s="62" customFormat="1" x14ac:dyDescent="0.35"/>
    <row r="75" s="62" customFormat="1" x14ac:dyDescent="0.35"/>
    <row r="76" s="62" customFormat="1" x14ac:dyDescent="0.35"/>
    <row r="77" s="62" customFormat="1" x14ac:dyDescent="0.35"/>
    <row r="78" s="62" customFormat="1" x14ac:dyDescent="0.35"/>
    <row r="79" s="62" customFormat="1" x14ac:dyDescent="0.35"/>
    <row r="80" s="62" customFormat="1" x14ac:dyDescent="0.35"/>
    <row r="81" s="62" customFormat="1" x14ac:dyDescent="0.35"/>
    <row r="82" s="62" customFormat="1" x14ac:dyDescent="0.35"/>
    <row r="83" s="62" customFormat="1" x14ac:dyDescent="0.35"/>
    <row r="84" s="62" customFormat="1" x14ac:dyDescent="0.35"/>
    <row r="85" s="62" customFormat="1" x14ac:dyDescent="0.35"/>
    <row r="86" s="62" customFormat="1" x14ac:dyDescent="0.35"/>
    <row r="87" s="62" customFormat="1" x14ac:dyDescent="0.35"/>
    <row r="88" s="62" customFormat="1" x14ac:dyDescent="0.35"/>
    <row r="89" s="62" customFormat="1" x14ac:dyDescent="0.35"/>
    <row r="90" s="62" customFormat="1" x14ac:dyDescent="0.35"/>
    <row r="91" s="62" customFormat="1" x14ac:dyDescent="0.35"/>
    <row r="92" s="62" customFormat="1" x14ac:dyDescent="0.35"/>
    <row r="93" s="62" customFormat="1" x14ac:dyDescent="0.35"/>
    <row r="94" s="62" customFormat="1" x14ac:dyDescent="0.35"/>
    <row r="95" s="62" customFormat="1" x14ac:dyDescent="0.35"/>
    <row r="96" s="62" customFormat="1" x14ac:dyDescent="0.35"/>
    <row r="97" s="62" customFormat="1" x14ac:dyDescent="0.35"/>
    <row r="98" s="62" customFormat="1" x14ac:dyDescent="0.35"/>
    <row r="99" s="62" customFormat="1" x14ac:dyDescent="0.35"/>
    <row r="100" s="62" customFormat="1" x14ac:dyDescent="0.35"/>
    <row r="101" s="62" customFormat="1" x14ac:dyDescent="0.35"/>
    <row r="102" s="62" customFormat="1" x14ac:dyDescent="0.35"/>
    <row r="103" s="62" customFormat="1" x14ac:dyDescent="0.35"/>
    <row r="104" s="62" customFormat="1" x14ac:dyDescent="0.35"/>
    <row r="105" s="62" customFormat="1" x14ac:dyDescent="0.35"/>
    <row r="106" s="62" customFormat="1" x14ac:dyDescent="0.35"/>
    <row r="107" s="62" customFormat="1" x14ac:dyDescent="0.35"/>
    <row r="108" s="62" customFormat="1" x14ac:dyDescent="0.35"/>
    <row r="109" s="62" customFormat="1" x14ac:dyDescent="0.35"/>
    <row r="110" s="62" customFormat="1" x14ac:dyDescent="0.35"/>
    <row r="111" s="62" customFormat="1" x14ac:dyDescent="0.35"/>
    <row r="112" s="62" customFormat="1" x14ac:dyDescent="0.35"/>
    <row r="113" s="62" customFormat="1" x14ac:dyDescent="0.35"/>
    <row r="114" s="62" customFormat="1" x14ac:dyDescent="0.35"/>
    <row r="115" s="62" customFormat="1" x14ac:dyDescent="0.35"/>
    <row r="116" s="62" customFormat="1" x14ac:dyDescent="0.35"/>
    <row r="117" s="62" customFormat="1" x14ac:dyDescent="0.35"/>
    <row r="118" s="62" customFormat="1" x14ac:dyDescent="0.35"/>
    <row r="119" s="62" customFormat="1" x14ac:dyDescent="0.35"/>
    <row r="120" s="62" customFormat="1" x14ac:dyDescent="0.35"/>
    <row r="121" s="62" customFormat="1" x14ac:dyDescent="0.35"/>
    <row r="122" s="62" customFormat="1" x14ac:dyDescent="0.35"/>
    <row r="123" s="62" customFormat="1" x14ac:dyDescent="0.35"/>
    <row r="124" s="62" customFormat="1" x14ac:dyDescent="0.35"/>
    <row r="125" s="62" customFormat="1" x14ac:dyDescent="0.35"/>
    <row r="126" s="62" customFormat="1" x14ac:dyDescent="0.35"/>
    <row r="127" s="62" customFormat="1" x14ac:dyDescent="0.35"/>
    <row r="128" s="62" customFormat="1" x14ac:dyDescent="0.35"/>
    <row r="129" s="62" customFormat="1" x14ac:dyDescent="0.35"/>
    <row r="130" s="62" customFormat="1" x14ac:dyDescent="0.35"/>
    <row r="131" s="62" customFormat="1" x14ac:dyDescent="0.35"/>
    <row r="132" s="62" customFormat="1" x14ac:dyDescent="0.35"/>
    <row r="133" s="62" customFormat="1" x14ac:dyDescent="0.35"/>
    <row r="134" s="62" customFormat="1" x14ac:dyDescent="0.35"/>
    <row r="135" s="62" customFormat="1" x14ac:dyDescent="0.35"/>
    <row r="136" s="62" customFormat="1" x14ac:dyDescent="0.35"/>
    <row r="137" s="62" customFormat="1" x14ac:dyDescent="0.35"/>
    <row r="138" s="62" customFormat="1" x14ac:dyDescent="0.35"/>
    <row r="139" s="62" customFormat="1" x14ac:dyDescent="0.35"/>
    <row r="140" s="62" customFormat="1" x14ac:dyDescent="0.35"/>
    <row r="141" s="62" customFormat="1" x14ac:dyDescent="0.35"/>
    <row r="142" s="62" customFormat="1" x14ac:dyDescent="0.35"/>
    <row r="143" s="62" customFormat="1" x14ac:dyDescent="0.35"/>
    <row r="144" s="62" customFormat="1" x14ac:dyDescent="0.35"/>
    <row r="145" s="62" customFormat="1" x14ac:dyDescent="0.35"/>
    <row r="146" s="62" customFormat="1" x14ac:dyDescent="0.35"/>
    <row r="147" s="62" customFormat="1" x14ac:dyDescent="0.35"/>
    <row r="148" s="62" customFormat="1" x14ac:dyDescent="0.35"/>
    <row r="149" s="62" customFormat="1" x14ac:dyDescent="0.35"/>
    <row r="150" s="62" customFormat="1" x14ac:dyDescent="0.35"/>
    <row r="151" s="62" customFormat="1" x14ac:dyDescent="0.35"/>
    <row r="152" s="62" customFormat="1" x14ac:dyDescent="0.35"/>
    <row r="153" s="62" customFormat="1" x14ac:dyDescent="0.35"/>
    <row r="154" s="62" customFormat="1" x14ac:dyDescent="0.35"/>
    <row r="155" s="62" customFormat="1" x14ac:dyDescent="0.35"/>
    <row r="156" s="62" customFormat="1" x14ac:dyDescent="0.35"/>
    <row r="157" s="62" customFormat="1" x14ac:dyDescent="0.35"/>
    <row r="158" s="62" customFormat="1" x14ac:dyDescent="0.35"/>
    <row r="159" s="62" customFormat="1" x14ac:dyDescent="0.35"/>
    <row r="160" s="62" customFormat="1" x14ac:dyDescent="0.35"/>
    <row r="161" s="62" customFormat="1" x14ac:dyDescent="0.35"/>
    <row r="162" s="62" customFormat="1" x14ac:dyDescent="0.35"/>
    <row r="163" s="62" customFormat="1" x14ac:dyDescent="0.35"/>
    <row r="164" s="62" customFormat="1" x14ac:dyDescent="0.35"/>
    <row r="165" s="62" customFormat="1" x14ac:dyDescent="0.35"/>
    <row r="166" s="62" customFormat="1" x14ac:dyDescent="0.35"/>
    <row r="167" s="62" customFormat="1" x14ac:dyDescent="0.35"/>
    <row r="168" s="62" customFormat="1" x14ac:dyDescent="0.35"/>
    <row r="169" s="62" customFormat="1" x14ac:dyDescent="0.35"/>
    <row r="170" s="62" customFormat="1" x14ac:dyDescent="0.35"/>
    <row r="171" s="62" customFormat="1" x14ac:dyDescent="0.35"/>
    <row r="172" s="62" customFormat="1" x14ac:dyDescent="0.35"/>
    <row r="173" s="62" customFormat="1" x14ac:dyDescent="0.35"/>
    <row r="174" s="62" customFormat="1" x14ac:dyDescent="0.35"/>
    <row r="175" s="62" customFormat="1" x14ac:dyDescent="0.35"/>
    <row r="176" s="62" customFormat="1" x14ac:dyDescent="0.35"/>
    <row r="177" s="62" customFormat="1" x14ac:dyDescent="0.35"/>
    <row r="178" s="62" customFormat="1" x14ac:dyDescent="0.35"/>
    <row r="179" s="62" customFormat="1" x14ac:dyDescent="0.35"/>
    <row r="180" s="62" customFormat="1" x14ac:dyDescent="0.35"/>
    <row r="181" s="62" customFormat="1" x14ac:dyDescent="0.35"/>
    <row r="182" s="62" customFormat="1" x14ac:dyDescent="0.35"/>
    <row r="183" s="62" customFormat="1" x14ac:dyDescent="0.35"/>
    <row r="184" s="62" customFormat="1" x14ac:dyDescent="0.35"/>
    <row r="185" s="62" customFormat="1" x14ac:dyDescent="0.35"/>
    <row r="186" s="62" customFormat="1" x14ac:dyDescent="0.35"/>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1:K31"/>
    <mergeCell ref="G32:K32"/>
    <mergeCell ref="G33:K33"/>
    <mergeCell ref="A26:K26"/>
    <mergeCell ref="G27:K27"/>
    <mergeCell ref="G28:K28"/>
    <mergeCell ref="G29:K29"/>
    <mergeCell ref="G30:K30"/>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AF152"/>
  <sheetViews>
    <sheetView zoomScale="70" zoomScaleNormal="70" workbookViewId="0">
      <selection activeCell="D24" sqref="D24"/>
    </sheetView>
  </sheetViews>
  <sheetFormatPr baseColWidth="10" defaultColWidth="11.453125" defaultRowHeight="14.5" x14ac:dyDescent="0.35"/>
  <cols>
    <col min="2" max="2" width="25.1796875" customWidth="1"/>
    <col min="3" max="3" width="21" customWidth="1"/>
    <col min="4" max="4" width="21.54296875" customWidth="1"/>
    <col min="5" max="5" width="22" customWidth="1"/>
    <col min="6" max="6" width="19.1796875" customWidth="1"/>
    <col min="7" max="7" width="17.26953125" customWidth="1"/>
    <col min="8" max="8" width="21" customWidth="1"/>
    <col min="9" max="9" width="12.1796875" bestFit="1" customWidth="1"/>
    <col min="11" max="11" width="15.7265625" customWidth="1"/>
    <col min="12" max="32" width="11.453125" style="62"/>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ht="20" x14ac:dyDescent="0.35">
      <c r="A5" s="4"/>
      <c r="B5" s="4"/>
      <c r="C5" s="4"/>
      <c r="D5" s="4"/>
      <c r="E5" s="4"/>
      <c r="F5" s="4"/>
      <c r="G5" s="4"/>
      <c r="H5" s="4"/>
      <c r="I5" s="4"/>
      <c r="J5" s="7"/>
      <c r="K5" s="8"/>
    </row>
    <row r="6" spans="1:12" ht="37.5" customHeight="1" x14ac:dyDescent="0.35">
      <c r="A6" s="172" t="s">
        <v>38</v>
      </c>
      <c r="B6" s="172"/>
      <c r="C6" s="227" t="s">
        <v>29</v>
      </c>
      <c r="D6" s="227"/>
      <c r="E6" s="227"/>
      <c r="F6" s="227"/>
      <c r="G6" s="227"/>
      <c r="H6" s="227"/>
      <c r="I6" s="227"/>
      <c r="J6" s="227"/>
      <c r="K6" s="227"/>
    </row>
    <row r="7" spans="1:12" ht="57.75" customHeight="1" x14ac:dyDescent="0.35">
      <c r="A7" s="172" t="s">
        <v>40</v>
      </c>
      <c r="B7" s="172"/>
      <c r="C7" s="49" t="s">
        <v>202</v>
      </c>
      <c r="D7" s="237" t="s">
        <v>31</v>
      </c>
      <c r="E7" s="238"/>
      <c r="F7" s="238"/>
      <c r="G7" s="238"/>
      <c r="H7" s="238"/>
      <c r="I7" s="238"/>
      <c r="J7" s="238"/>
      <c r="K7" s="239"/>
      <c r="L7" s="107"/>
    </row>
    <row r="8" spans="1:12" ht="30" customHeight="1" x14ac:dyDescent="0.35">
      <c r="A8" s="172" t="s">
        <v>42</v>
      </c>
      <c r="B8" s="172"/>
      <c r="C8" s="227" t="s">
        <v>203</v>
      </c>
      <c r="D8" s="227"/>
      <c r="E8" s="227"/>
      <c r="F8" s="227"/>
      <c r="G8" s="227"/>
      <c r="H8" s="227"/>
      <c r="I8" s="227"/>
      <c r="J8" s="227"/>
      <c r="K8" s="227"/>
    </row>
    <row r="9" spans="1:12" ht="41.25" customHeight="1" x14ac:dyDescent="0.35">
      <c r="A9" s="172" t="s">
        <v>44</v>
      </c>
      <c r="B9" s="172"/>
      <c r="C9" s="227" t="s">
        <v>204</v>
      </c>
      <c r="D9" s="227"/>
      <c r="E9" s="227"/>
      <c r="F9" s="227"/>
      <c r="G9" s="227"/>
      <c r="H9" s="227"/>
      <c r="I9" s="227"/>
      <c r="J9" s="227"/>
      <c r="K9" s="227"/>
    </row>
    <row r="10" spans="1:12" ht="31.5" customHeight="1" x14ac:dyDescent="0.35">
      <c r="A10" s="172" t="s">
        <v>46</v>
      </c>
      <c r="B10" s="172"/>
      <c r="C10" s="227" t="s">
        <v>203</v>
      </c>
      <c r="D10" s="227"/>
      <c r="E10" s="227"/>
      <c r="F10" s="227"/>
      <c r="G10" s="227"/>
      <c r="H10" s="227"/>
      <c r="I10" s="227"/>
      <c r="J10" s="227"/>
      <c r="K10" s="227"/>
    </row>
    <row r="11" spans="1:12" ht="30" customHeight="1" x14ac:dyDescent="0.35">
      <c r="A11" s="172" t="s">
        <v>48</v>
      </c>
      <c r="B11" s="172"/>
      <c r="C11" s="232" t="s">
        <v>49</v>
      </c>
      <c r="D11" s="232"/>
      <c r="E11" s="232"/>
      <c r="F11" s="232"/>
      <c r="G11" s="232"/>
      <c r="H11" s="232"/>
      <c r="I11" s="232"/>
      <c r="J11" s="232"/>
      <c r="K11" s="232"/>
    </row>
    <row r="12" spans="1:12" ht="27" customHeight="1" x14ac:dyDescent="0.35">
      <c r="A12" s="172" t="s">
        <v>50</v>
      </c>
      <c r="B12" s="179"/>
      <c r="C12" s="228" t="s">
        <v>51</v>
      </c>
      <c r="D12" s="229"/>
      <c r="E12" s="229"/>
      <c r="F12" s="229"/>
      <c r="G12" s="229"/>
      <c r="H12" s="229"/>
      <c r="I12" s="229"/>
      <c r="J12" s="229"/>
      <c r="K12" s="230"/>
    </row>
    <row r="13" spans="1:12" ht="21" customHeight="1" x14ac:dyDescent="0.35">
      <c r="A13" s="172" t="s">
        <v>52</v>
      </c>
      <c r="B13" s="172"/>
      <c r="C13" s="231" t="s">
        <v>205</v>
      </c>
      <c r="D13" s="231"/>
      <c r="E13" s="231"/>
      <c r="F13" s="231"/>
      <c r="G13" s="231"/>
      <c r="H13" s="231"/>
      <c r="I13" s="231"/>
      <c r="J13" s="231"/>
      <c r="K13" s="231"/>
    </row>
    <row r="14" spans="1:12" ht="30.75" customHeight="1" x14ac:dyDescent="0.35">
      <c r="A14" s="172" t="s">
        <v>54</v>
      </c>
      <c r="B14" s="172"/>
      <c r="C14" s="227" t="s">
        <v>206</v>
      </c>
      <c r="D14" s="227"/>
      <c r="E14" s="227"/>
      <c r="F14" s="227"/>
      <c r="G14" s="227"/>
      <c r="H14" s="227"/>
      <c r="I14" s="227"/>
      <c r="J14" s="227"/>
      <c r="K14" s="227"/>
    </row>
    <row r="15" spans="1:12" ht="16" x14ac:dyDescent="0.35">
      <c r="A15" s="172" t="s">
        <v>56</v>
      </c>
      <c r="B15" s="172"/>
      <c r="C15" s="227" t="s">
        <v>207</v>
      </c>
      <c r="D15" s="227"/>
      <c r="E15" s="227"/>
      <c r="F15" s="227"/>
      <c r="G15" s="227"/>
      <c r="H15" s="227"/>
      <c r="I15" s="227"/>
      <c r="J15" s="227"/>
      <c r="K15" s="227"/>
    </row>
    <row r="16" spans="1:12" ht="16" x14ac:dyDescent="0.35">
      <c r="A16" s="172" t="s">
        <v>58</v>
      </c>
      <c r="B16" s="172"/>
      <c r="C16" s="227">
        <v>0</v>
      </c>
      <c r="D16" s="227"/>
      <c r="E16" s="227"/>
      <c r="F16" s="227"/>
      <c r="G16" s="227" t="s">
        <v>60</v>
      </c>
      <c r="H16" s="227"/>
      <c r="I16" s="227"/>
      <c r="J16" s="227"/>
      <c r="K16" s="227"/>
    </row>
    <row r="17" spans="1:13" ht="16" x14ac:dyDescent="0.35">
      <c r="A17" s="172" t="s">
        <v>61</v>
      </c>
      <c r="B17" s="172"/>
      <c r="C17" s="236" t="s">
        <v>62</v>
      </c>
      <c r="D17" s="236"/>
      <c r="E17" s="236"/>
      <c r="F17" s="236"/>
      <c r="G17" s="236"/>
      <c r="H17" s="236"/>
      <c r="I17" s="236"/>
      <c r="J17" s="236"/>
      <c r="K17" s="236"/>
    </row>
    <row r="18" spans="1:13" x14ac:dyDescent="0.35">
      <c r="A18" s="5"/>
      <c r="B18" s="5"/>
      <c r="C18" s="1"/>
      <c r="D18" s="1"/>
      <c r="E18" s="1"/>
      <c r="F18" s="1"/>
      <c r="G18" s="1"/>
      <c r="H18" s="1"/>
      <c r="I18" s="1"/>
      <c r="J18" s="1"/>
      <c r="K18" s="1"/>
    </row>
    <row r="19" spans="1:13" x14ac:dyDescent="0.35">
      <c r="A19" s="5"/>
      <c r="B19" s="5"/>
      <c r="C19" s="128" t="s">
        <v>63</v>
      </c>
      <c r="D19" s="128"/>
      <c r="E19" s="128"/>
      <c r="F19" s="128"/>
      <c r="G19" s="128"/>
      <c r="H19" s="128"/>
      <c r="I19" s="1"/>
      <c r="J19" s="1"/>
      <c r="K19" s="1"/>
    </row>
    <row r="20" spans="1:13" ht="32" x14ac:dyDescent="0.35">
      <c r="A20" s="184"/>
      <c r="B20" s="185"/>
      <c r="C20" s="22" t="s">
        <v>64</v>
      </c>
      <c r="D20" s="22" t="s">
        <v>65</v>
      </c>
      <c r="E20" s="22" t="s">
        <v>66</v>
      </c>
      <c r="F20" s="22" t="s">
        <v>67</v>
      </c>
      <c r="G20" s="22" t="s">
        <v>68</v>
      </c>
      <c r="H20" s="22" t="s">
        <v>69</v>
      </c>
      <c r="I20" s="1"/>
      <c r="J20" s="1"/>
      <c r="K20" s="1"/>
    </row>
    <row r="21" spans="1:13" x14ac:dyDescent="0.35">
      <c r="A21" s="186" t="s">
        <v>70</v>
      </c>
      <c r="B21" s="186"/>
      <c r="C21" s="56">
        <v>0</v>
      </c>
      <c r="D21" s="56">
        <v>1</v>
      </c>
      <c r="E21" s="56">
        <v>1</v>
      </c>
      <c r="F21" s="56">
        <v>1</v>
      </c>
      <c r="G21" s="57">
        <v>0</v>
      </c>
      <c r="H21" s="44">
        <v>3</v>
      </c>
      <c r="I21" s="1"/>
      <c r="J21" s="1"/>
      <c r="K21" s="1"/>
    </row>
    <row r="22" spans="1:13" x14ac:dyDescent="0.35">
      <c r="A22" s="186" t="s">
        <v>71</v>
      </c>
      <c r="B22" s="186"/>
      <c r="C22" s="19" t="s">
        <v>17</v>
      </c>
      <c r="D22" s="75">
        <f>+SUM(E30:E33)</f>
        <v>1</v>
      </c>
      <c r="E22" s="2"/>
      <c r="F22" s="2"/>
      <c r="G22" s="2"/>
      <c r="H22" s="110">
        <f>+SUM(D22:G22)</f>
        <v>1</v>
      </c>
      <c r="I22" s="1"/>
      <c r="J22" s="1"/>
      <c r="K22" s="1"/>
    </row>
    <row r="23" spans="1:13" x14ac:dyDescent="0.35">
      <c r="A23" s="186" t="s">
        <v>72</v>
      </c>
      <c r="B23" s="186"/>
      <c r="C23" s="19" t="s">
        <v>17</v>
      </c>
      <c r="D23" s="20">
        <f t="shared" ref="D23:F23" si="0">D22/D21</f>
        <v>1</v>
      </c>
      <c r="E23" s="20">
        <f t="shared" si="0"/>
        <v>0</v>
      </c>
      <c r="F23" s="20">
        <f t="shared" si="0"/>
        <v>0</v>
      </c>
      <c r="G23" s="20"/>
      <c r="H23" s="21" t="s">
        <v>17</v>
      </c>
      <c r="I23" s="1"/>
      <c r="J23" s="1"/>
      <c r="K23" s="1"/>
    </row>
    <row r="24" spans="1:13" x14ac:dyDescent="0.35">
      <c r="A24" s="186" t="s">
        <v>7</v>
      </c>
      <c r="B24" s="186"/>
      <c r="C24" s="19" t="s">
        <v>17</v>
      </c>
      <c r="D24" s="77">
        <f>((SUM(D22:G22))/$H$21)</f>
        <v>0.33333333333333331</v>
      </c>
      <c r="E24" s="21"/>
      <c r="F24" s="21"/>
      <c r="G24" s="21"/>
      <c r="H24" s="77">
        <f>MAXA(C24:G24)</f>
        <v>0.33333333333333331</v>
      </c>
      <c r="I24" s="1"/>
      <c r="J24" s="1"/>
      <c r="K24" s="1"/>
    </row>
    <row r="25" spans="1:13" x14ac:dyDescent="0.35">
      <c r="A25" s="1"/>
      <c r="B25" s="1"/>
      <c r="C25" s="1"/>
      <c r="D25" s="1"/>
      <c r="E25" s="1"/>
      <c r="F25" s="1"/>
      <c r="G25" s="1"/>
      <c r="H25" s="1"/>
      <c r="I25" s="1"/>
      <c r="J25" s="1"/>
      <c r="K25" s="1"/>
    </row>
    <row r="26" spans="1:13" x14ac:dyDescent="0.35">
      <c r="A26" s="128" t="s">
        <v>73</v>
      </c>
      <c r="B26" s="128"/>
      <c r="C26" s="128"/>
      <c r="D26" s="128"/>
      <c r="E26" s="128"/>
      <c r="F26" s="128"/>
      <c r="G26" s="128"/>
      <c r="H26" s="128"/>
      <c r="I26" s="128"/>
      <c r="J26" s="128"/>
      <c r="K26" s="128"/>
    </row>
    <row r="27" spans="1:13" ht="43.5" x14ac:dyDescent="0.35">
      <c r="A27" s="6" t="s">
        <v>74</v>
      </c>
      <c r="B27" s="6" t="s">
        <v>75</v>
      </c>
      <c r="C27" s="6" t="s">
        <v>76</v>
      </c>
      <c r="D27" s="6" t="s">
        <v>77</v>
      </c>
      <c r="E27" s="6" t="s">
        <v>78</v>
      </c>
      <c r="F27" s="6" t="s">
        <v>79</v>
      </c>
      <c r="G27" s="187" t="s">
        <v>80</v>
      </c>
      <c r="H27" s="188"/>
      <c r="I27" s="188"/>
      <c r="J27" s="188"/>
      <c r="K27" s="189"/>
    </row>
    <row r="28" spans="1:13" s="1" customFormat="1" x14ac:dyDescent="0.35">
      <c r="A28" s="2">
        <v>1</v>
      </c>
      <c r="B28" s="46">
        <v>2024</v>
      </c>
      <c r="C28" s="46" t="s">
        <v>81</v>
      </c>
      <c r="D28" s="38" t="s">
        <v>17</v>
      </c>
      <c r="E28" s="38" t="s">
        <v>17</v>
      </c>
      <c r="F28" s="38" t="s">
        <v>17</v>
      </c>
      <c r="G28" s="169" t="s">
        <v>108</v>
      </c>
      <c r="H28" s="170"/>
      <c r="I28" s="170"/>
      <c r="J28" s="170"/>
      <c r="K28" s="171"/>
    </row>
    <row r="29" spans="1:13" s="1" customFormat="1" x14ac:dyDescent="0.35">
      <c r="A29" s="2">
        <v>2</v>
      </c>
      <c r="B29" s="46">
        <v>2024</v>
      </c>
      <c r="C29" s="46" t="s">
        <v>83</v>
      </c>
      <c r="D29" s="38" t="s">
        <v>17</v>
      </c>
      <c r="E29" s="38" t="s">
        <v>17</v>
      </c>
      <c r="F29" s="38" t="s">
        <v>17</v>
      </c>
      <c r="G29" s="169" t="s">
        <v>108</v>
      </c>
      <c r="H29" s="170"/>
      <c r="I29" s="170"/>
      <c r="J29" s="170"/>
      <c r="K29" s="171"/>
    </row>
    <row r="30" spans="1:13" s="1" customFormat="1" x14ac:dyDescent="0.35">
      <c r="A30" s="2">
        <v>3</v>
      </c>
      <c r="B30" s="46">
        <v>2025</v>
      </c>
      <c r="C30" s="46" t="s">
        <v>84</v>
      </c>
      <c r="D30" s="76">
        <v>0</v>
      </c>
      <c r="E30" s="38" t="s">
        <v>17</v>
      </c>
      <c r="F30" s="38" t="s">
        <v>17</v>
      </c>
      <c r="G30" s="169" t="s">
        <v>108</v>
      </c>
      <c r="H30" s="170"/>
      <c r="I30" s="170"/>
      <c r="J30" s="170"/>
      <c r="K30" s="171"/>
    </row>
    <row r="31" spans="1:13" s="1" customFormat="1" ht="199.5" customHeight="1" x14ac:dyDescent="0.35">
      <c r="A31" s="2">
        <v>4</v>
      </c>
      <c r="B31" s="46">
        <v>2025</v>
      </c>
      <c r="C31" s="46" t="s">
        <v>86</v>
      </c>
      <c r="D31" s="76">
        <v>0.5</v>
      </c>
      <c r="E31" s="76">
        <v>0.5</v>
      </c>
      <c r="F31" s="31">
        <f t="shared" ref="F31" si="1">IF(E31/D31&gt;100%,100%,E31/D31)</f>
        <v>1</v>
      </c>
      <c r="G31" s="233" t="s">
        <v>208</v>
      </c>
      <c r="H31" s="234"/>
      <c r="I31" s="234"/>
      <c r="J31" s="234"/>
      <c r="K31" s="235"/>
      <c r="M31" s="30"/>
    </row>
    <row r="32" spans="1:13" s="1" customFormat="1" ht="25" customHeight="1" x14ac:dyDescent="0.35">
      <c r="A32" s="2">
        <v>5</v>
      </c>
      <c r="B32" s="46">
        <v>2025</v>
      </c>
      <c r="C32" s="46" t="s">
        <v>81</v>
      </c>
      <c r="D32" s="76">
        <v>0</v>
      </c>
      <c r="E32" s="38">
        <v>0</v>
      </c>
      <c r="F32" s="31">
        <f>IFERROR(IF(E32/D32&gt;100%,100%,E32/D32),0)</f>
        <v>0</v>
      </c>
      <c r="G32" s="169" t="s">
        <v>108</v>
      </c>
      <c r="H32" s="170"/>
      <c r="I32" s="170"/>
      <c r="J32" s="170"/>
      <c r="K32" s="171"/>
    </row>
    <row r="33" spans="1:11" s="1" customFormat="1" ht="233.5" customHeight="1" x14ac:dyDescent="0.35">
      <c r="A33" s="2">
        <v>6</v>
      </c>
      <c r="B33" s="46">
        <v>2025</v>
      </c>
      <c r="C33" s="46" t="s">
        <v>83</v>
      </c>
      <c r="D33" s="76">
        <v>0.5</v>
      </c>
      <c r="E33" s="76">
        <v>0.5</v>
      </c>
      <c r="F33" s="31">
        <f>IF(E33/D33&gt;100%,100%,E33/D33)</f>
        <v>1</v>
      </c>
      <c r="G33" s="206" t="s">
        <v>460</v>
      </c>
      <c r="H33" s="207"/>
      <c r="I33" s="207"/>
      <c r="J33" s="207"/>
      <c r="K33" s="208"/>
    </row>
    <row r="34" spans="1:11" s="62" customFormat="1" x14ac:dyDescent="0.35"/>
    <row r="35" spans="1:11" s="62" customFormat="1" x14ac:dyDescent="0.35"/>
    <row r="36" spans="1:11" s="62" customFormat="1" x14ac:dyDescent="0.35"/>
    <row r="37" spans="1:11" s="62" customFormat="1" x14ac:dyDescent="0.35"/>
    <row r="38" spans="1:11" s="62" customFormat="1" x14ac:dyDescent="0.35"/>
    <row r="39" spans="1:11" s="62" customFormat="1" x14ac:dyDescent="0.35"/>
    <row r="40" spans="1:11" s="62" customFormat="1" x14ac:dyDescent="0.35"/>
    <row r="41" spans="1:11" s="62" customFormat="1" x14ac:dyDescent="0.35"/>
    <row r="42" spans="1:11" s="62" customFormat="1" x14ac:dyDescent="0.35"/>
    <row r="43" spans="1:11" s="62" customFormat="1" x14ac:dyDescent="0.35"/>
    <row r="44" spans="1:11" s="62" customFormat="1" x14ac:dyDescent="0.35"/>
    <row r="45" spans="1:11" s="62" customFormat="1" x14ac:dyDescent="0.35"/>
    <row r="46" spans="1:11" s="62" customFormat="1" x14ac:dyDescent="0.35"/>
    <row r="47" spans="1:11" s="62" customFormat="1" x14ac:dyDescent="0.35"/>
    <row r="48" spans="1:11" s="62" customFormat="1" x14ac:dyDescent="0.35"/>
    <row r="49" s="62" customFormat="1" x14ac:dyDescent="0.35"/>
    <row r="50" s="62" customFormat="1" x14ac:dyDescent="0.35"/>
    <row r="51" s="62" customFormat="1" x14ac:dyDescent="0.35"/>
    <row r="52" s="62" customFormat="1" x14ac:dyDescent="0.35"/>
    <row r="53" s="62" customFormat="1" x14ac:dyDescent="0.35"/>
    <row r="54" s="62" customFormat="1" x14ac:dyDescent="0.35"/>
    <row r="55" s="62" customFormat="1" x14ac:dyDescent="0.35"/>
    <row r="56" s="62" customFormat="1" x14ac:dyDescent="0.35"/>
    <row r="57" s="62" customFormat="1" x14ac:dyDescent="0.35"/>
    <row r="58" s="62" customFormat="1" x14ac:dyDescent="0.35"/>
    <row r="59" s="62" customFormat="1" x14ac:dyDescent="0.35"/>
    <row r="60" s="62" customFormat="1" x14ac:dyDescent="0.35"/>
    <row r="61" s="62" customFormat="1" x14ac:dyDescent="0.35"/>
    <row r="62" s="62" customFormat="1" x14ac:dyDescent="0.35"/>
    <row r="63" s="62" customFormat="1" x14ac:dyDescent="0.35"/>
    <row r="64" s="62" customFormat="1" x14ac:dyDescent="0.35"/>
    <row r="65" s="62" customFormat="1" x14ac:dyDescent="0.35"/>
    <row r="66" s="62" customFormat="1" x14ac:dyDescent="0.35"/>
    <row r="67" s="62" customFormat="1" x14ac:dyDescent="0.35"/>
    <row r="68" s="62" customFormat="1" x14ac:dyDescent="0.35"/>
    <row r="69" s="62" customFormat="1" x14ac:dyDescent="0.35"/>
    <row r="70" s="62" customFormat="1" x14ac:dyDescent="0.35"/>
    <row r="71" s="62" customFormat="1" x14ac:dyDescent="0.35"/>
    <row r="72" s="62" customFormat="1" x14ac:dyDescent="0.35"/>
    <row r="73" s="62" customFormat="1" x14ac:dyDescent="0.35"/>
    <row r="74" s="62" customFormat="1" x14ac:dyDescent="0.35"/>
    <row r="75" s="62" customFormat="1" x14ac:dyDescent="0.35"/>
    <row r="76" s="62" customFormat="1" x14ac:dyDescent="0.35"/>
    <row r="77" s="62" customFormat="1" x14ac:dyDescent="0.35"/>
    <row r="78" s="62" customFormat="1" x14ac:dyDescent="0.35"/>
    <row r="79" s="62" customFormat="1" x14ac:dyDescent="0.35"/>
    <row r="80" s="62" customFormat="1" x14ac:dyDescent="0.35"/>
    <row r="81" s="62" customFormat="1" x14ac:dyDescent="0.35"/>
    <row r="82" s="62" customFormat="1" x14ac:dyDescent="0.35"/>
    <row r="83" s="62" customFormat="1" x14ac:dyDescent="0.35"/>
    <row r="84" s="62" customFormat="1" x14ac:dyDescent="0.35"/>
    <row r="85" s="62" customFormat="1" x14ac:dyDescent="0.35"/>
    <row r="86" s="62" customFormat="1" x14ac:dyDescent="0.35"/>
    <row r="87" s="62" customFormat="1" x14ac:dyDescent="0.35"/>
    <row r="88" s="62" customFormat="1" x14ac:dyDescent="0.35"/>
    <row r="89" s="62" customFormat="1" x14ac:dyDescent="0.35"/>
    <row r="90" s="62" customFormat="1" x14ac:dyDescent="0.35"/>
    <row r="91" s="62" customFormat="1" x14ac:dyDescent="0.35"/>
    <row r="92" s="62" customFormat="1" x14ac:dyDescent="0.35"/>
    <row r="93" s="62" customFormat="1" x14ac:dyDescent="0.35"/>
    <row r="94" s="62" customFormat="1" x14ac:dyDescent="0.35"/>
    <row r="95" s="62" customFormat="1" x14ac:dyDescent="0.35"/>
    <row r="96" s="62" customFormat="1" x14ac:dyDescent="0.35"/>
    <row r="97" s="62" customFormat="1" x14ac:dyDescent="0.35"/>
    <row r="98" s="62" customFormat="1" x14ac:dyDescent="0.35"/>
    <row r="99" s="62" customFormat="1" x14ac:dyDescent="0.35"/>
    <row r="100" s="62" customFormat="1" x14ac:dyDescent="0.35"/>
    <row r="101" s="62" customFormat="1" x14ac:dyDescent="0.35"/>
    <row r="102" s="62" customFormat="1" x14ac:dyDescent="0.35"/>
    <row r="103" s="62" customFormat="1" x14ac:dyDescent="0.35"/>
    <row r="104" s="62" customFormat="1" x14ac:dyDescent="0.35"/>
    <row r="105" s="62" customFormat="1" x14ac:dyDescent="0.35"/>
    <row r="106" s="62" customFormat="1" x14ac:dyDescent="0.35"/>
    <row r="107" s="62" customFormat="1" x14ac:dyDescent="0.35"/>
    <row r="108" s="62" customFormat="1" x14ac:dyDescent="0.35"/>
    <row r="109" s="62" customFormat="1" x14ac:dyDescent="0.35"/>
    <row r="110" s="62" customFormat="1" x14ac:dyDescent="0.35"/>
    <row r="111" s="62" customFormat="1" x14ac:dyDescent="0.35"/>
    <row r="112" s="62" customFormat="1" x14ac:dyDescent="0.35"/>
    <row r="113" s="62" customFormat="1" x14ac:dyDescent="0.35"/>
    <row r="114" s="62" customFormat="1" x14ac:dyDescent="0.35"/>
    <row r="115" s="62" customFormat="1" x14ac:dyDescent="0.35"/>
    <row r="116" s="62" customFormat="1" x14ac:dyDescent="0.35"/>
    <row r="117" s="62" customFormat="1" x14ac:dyDescent="0.35"/>
    <row r="118" s="62" customFormat="1" x14ac:dyDescent="0.35"/>
    <row r="119" s="62" customFormat="1" x14ac:dyDescent="0.35"/>
    <row r="120" s="62" customFormat="1" x14ac:dyDescent="0.35"/>
    <row r="121" s="62" customFormat="1" x14ac:dyDescent="0.35"/>
    <row r="122" s="62" customFormat="1" x14ac:dyDescent="0.35"/>
    <row r="123" s="62" customFormat="1" x14ac:dyDescent="0.35"/>
    <row r="124" s="62" customFormat="1" x14ac:dyDescent="0.35"/>
    <row r="125" s="62" customFormat="1" x14ac:dyDescent="0.35"/>
    <row r="126" s="62" customFormat="1" x14ac:dyDescent="0.35"/>
    <row r="127" s="62" customFormat="1" x14ac:dyDescent="0.35"/>
    <row r="128" s="62" customFormat="1" x14ac:dyDescent="0.35"/>
    <row r="129" s="62" customFormat="1" x14ac:dyDescent="0.35"/>
    <row r="130" s="62" customFormat="1" x14ac:dyDescent="0.35"/>
    <row r="131" s="62" customFormat="1" x14ac:dyDescent="0.35"/>
    <row r="132" s="62" customFormat="1" x14ac:dyDescent="0.35"/>
    <row r="133" s="62" customFormat="1" x14ac:dyDescent="0.35"/>
    <row r="134" s="62" customFormat="1" x14ac:dyDescent="0.35"/>
    <row r="135" s="62" customFormat="1" x14ac:dyDescent="0.35"/>
    <row r="136" s="62" customFormat="1" x14ac:dyDescent="0.35"/>
    <row r="137" s="62" customFormat="1" x14ac:dyDescent="0.35"/>
    <row r="138" s="62" customFormat="1" x14ac:dyDescent="0.35"/>
    <row r="139" s="62" customFormat="1" x14ac:dyDescent="0.35"/>
    <row r="140" s="62" customFormat="1" x14ac:dyDescent="0.35"/>
    <row r="141" s="62" customFormat="1" x14ac:dyDescent="0.35"/>
    <row r="142" s="62" customFormat="1" x14ac:dyDescent="0.35"/>
    <row r="143" s="62" customFormat="1" x14ac:dyDescent="0.35"/>
    <row r="144" s="62" customFormat="1" x14ac:dyDescent="0.35"/>
    <row r="145" s="62" customFormat="1" x14ac:dyDescent="0.35"/>
    <row r="146" s="62" customFormat="1" x14ac:dyDescent="0.35"/>
    <row r="147" s="62" customFormat="1" x14ac:dyDescent="0.35"/>
    <row r="148" s="62" customFormat="1" x14ac:dyDescent="0.35"/>
    <row r="149" s="62" customFormat="1" x14ac:dyDescent="0.35"/>
    <row r="150" s="62" customFormat="1" x14ac:dyDescent="0.35"/>
    <row r="151" s="62" customFormat="1" x14ac:dyDescent="0.35"/>
    <row r="152" s="62" customFormat="1" x14ac:dyDescent="0.35"/>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ignoredErrors>
    <ignoredError sqref="F32" formula="1"/>
  </ignoredErrors>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zoomScale="70" zoomScaleNormal="70" workbookViewId="0">
      <selection activeCell="D22" sqref="D22"/>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10.7265625" style="1" customWidth="1"/>
    <col min="10" max="10" width="20.1796875" style="1" customWidth="1"/>
    <col min="11" max="11" width="22.7265625" style="1" customWidth="1"/>
    <col min="12" max="20" width="0" style="1" hidden="1" customWidth="1"/>
    <col min="21" max="16384" width="10.81640625" style="1"/>
  </cols>
  <sheetData>
    <row r="1" spans="1:13" s="62" customFormat="1" ht="22.5" customHeight="1" x14ac:dyDescent="0.35">
      <c r="A1" s="158"/>
      <c r="B1" s="159"/>
      <c r="C1" s="160"/>
      <c r="D1" s="167" t="s">
        <v>37</v>
      </c>
      <c r="E1" s="168"/>
      <c r="F1" s="168"/>
      <c r="G1" s="168"/>
      <c r="H1" s="168"/>
      <c r="I1" s="168"/>
      <c r="J1" s="157" t="s">
        <v>1</v>
      </c>
      <c r="K1" s="157"/>
    </row>
    <row r="2" spans="1:13" s="62" customFormat="1" ht="22.5" customHeight="1" x14ac:dyDescent="0.35">
      <c r="A2" s="161"/>
      <c r="B2" s="162"/>
      <c r="C2" s="163"/>
      <c r="D2" s="168"/>
      <c r="E2" s="168"/>
      <c r="F2" s="168"/>
      <c r="G2" s="168"/>
      <c r="H2" s="168"/>
      <c r="I2" s="168"/>
      <c r="J2" s="157"/>
      <c r="K2" s="157"/>
    </row>
    <row r="3" spans="1:13" s="62" customFormat="1" ht="22.5" customHeight="1" x14ac:dyDescent="0.35">
      <c r="A3" s="161"/>
      <c r="B3" s="162"/>
      <c r="C3" s="163"/>
      <c r="D3" s="168"/>
      <c r="E3" s="168"/>
      <c r="F3" s="168"/>
      <c r="G3" s="168"/>
      <c r="H3" s="168"/>
      <c r="I3" s="168"/>
      <c r="J3" s="157"/>
      <c r="K3" s="157"/>
    </row>
    <row r="4" spans="1:13" s="62" customFormat="1" ht="22.5" customHeight="1" x14ac:dyDescent="0.35">
      <c r="A4" s="164"/>
      <c r="B4" s="165"/>
      <c r="C4" s="166"/>
      <c r="D4" s="168"/>
      <c r="E4" s="168"/>
      <c r="F4" s="168"/>
      <c r="G4" s="168"/>
      <c r="H4" s="168"/>
      <c r="I4" s="168"/>
      <c r="J4" s="157"/>
      <c r="K4" s="157"/>
    </row>
    <row r="5" spans="1:13" s="4" customFormat="1" ht="20" x14ac:dyDescent="0.35">
      <c r="J5" s="7"/>
      <c r="K5" s="8"/>
    </row>
    <row r="6" spans="1:13" ht="72" customHeight="1" x14ac:dyDescent="0.35">
      <c r="A6" s="172" t="s">
        <v>38</v>
      </c>
      <c r="B6" s="172"/>
      <c r="C6" s="177" t="s">
        <v>32</v>
      </c>
      <c r="D6" s="177"/>
      <c r="E6" s="177"/>
      <c r="F6" s="177"/>
      <c r="G6" s="177"/>
      <c r="H6" s="177"/>
      <c r="I6" s="177"/>
      <c r="J6" s="177"/>
      <c r="K6" s="177"/>
    </row>
    <row r="7" spans="1:13" ht="46.5" customHeight="1" x14ac:dyDescent="0.35">
      <c r="A7" s="172" t="s">
        <v>40</v>
      </c>
      <c r="B7" s="172"/>
      <c r="C7" s="51" t="s">
        <v>209</v>
      </c>
      <c r="D7" s="216" t="s">
        <v>210</v>
      </c>
      <c r="E7" s="217"/>
      <c r="F7" s="217"/>
      <c r="G7" s="217"/>
      <c r="H7" s="217"/>
      <c r="I7" s="217"/>
      <c r="J7" s="217"/>
      <c r="K7" s="218"/>
      <c r="L7" s="1" t="s">
        <v>211</v>
      </c>
    </row>
    <row r="8" spans="1:13" ht="18.5" x14ac:dyDescent="0.35">
      <c r="A8" s="172" t="s">
        <v>42</v>
      </c>
      <c r="B8" s="172"/>
      <c r="C8" s="177" t="s">
        <v>212</v>
      </c>
      <c r="D8" s="177"/>
      <c r="E8" s="177"/>
      <c r="F8" s="177"/>
      <c r="G8" s="177"/>
      <c r="H8" s="177"/>
      <c r="I8" s="177"/>
      <c r="J8" s="177"/>
      <c r="K8" s="177"/>
      <c r="L8" s="1">
        <v>2025</v>
      </c>
      <c r="M8" s="54" t="s">
        <v>213</v>
      </c>
    </row>
    <row r="9" spans="1:13" ht="18.5" x14ac:dyDescent="0.35">
      <c r="A9" s="172" t="s">
        <v>44</v>
      </c>
      <c r="B9" s="172"/>
      <c r="C9" s="177" t="s">
        <v>214</v>
      </c>
      <c r="D9" s="177"/>
      <c r="E9" s="177"/>
      <c r="F9" s="177"/>
      <c r="G9" s="177"/>
      <c r="H9" s="177"/>
      <c r="I9" s="177"/>
      <c r="J9" s="177"/>
      <c r="K9" s="177"/>
      <c r="L9" s="1">
        <v>2026</v>
      </c>
      <c r="M9" s="54" t="s">
        <v>215</v>
      </c>
    </row>
    <row r="10" spans="1:13" ht="18.5" x14ac:dyDescent="0.35">
      <c r="A10" s="172" t="s">
        <v>46</v>
      </c>
      <c r="B10" s="172"/>
      <c r="C10" s="177" t="s">
        <v>216</v>
      </c>
      <c r="D10" s="177"/>
      <c r="E10" s="177"/>
      <c r="F10" s="177"/>
      <c r="G10" s="177"/>
      <c r="H10" s="177"/>
      <c r="I10" s="177"/>
      <c r="J10" s="177"/>
      <c r="K10" s="177"/>
      <c r="L10" s="1">
        <v>2027</v>
      </c>
      <c r="M10" s="54" t="s">
        <v>217</v>
      </c>
    </row>
    <row r="11" spans="1:13" ht="18.5" x14ac:dyDescent="0.35">
      <c r="A11" s="172" t="s">
        <v>48</v>
      </c>
      <c r="B11" s="172"/>
      <c r="C11" s="178" t="s">
        <v>49</v>
      </c>
      <c r="D11" s="178"/>
      <c r="E11" s="178"/>
      <c r="F11" s="178"/>
      <c r="G11" s="178"/>
      <c r="H11" s="178"/>
      <c r="I11" s="178"/>
      <c r="J11" s="178"/>
      <c r="K11" s="178"/>
    </row>
    <row r="12" spans="1:13" ht="18.5" x14ac:dyDescent="0.35">
      <c r="A12" s="172" t="s">
        <v>50</v>
      </c>
      <c r="B12" s="179"/>
      <c r="C12" s="180" t="s">
        <v>51</v>
      </c>
      <c r="D12" s="181"/>
      <c r="E12" s="181"/>
      <c r="F12" s="181"/>
      <c r="G12" s="181"/>
      <c r="H12" s="181"/>
      <c r="I12" s="181"/>
      <c r="J12" s="181"/>
      <c r="K12" s="182"/>
    </row>
    <row r="13" spans="1:13" ht="18.5" x14ac:dyDescent="0.35">
      <c r="A13" s="172" t="s">
        <v>52</v>
      </c>
      <c r="B13" s="172"/>
      <c r="C13" s="226" t="s">
        <v>218</v>
      </c>
      <c r="D13" s="226"/>
      <c r="E13" s="226"/>
      <c r="F13" s="226"/>
      <c r="G13" s="226"/>
      <c r="H13" s="226"/>
      <c r="I13" s="226"/>
      <c r="J13" s="226"/>
      <c r="K13" s="226"/>
    </row>
    <row r="14" spans="1:13" ht="18.5" x14ac:dyDescent="0.35">
      <c r="A14" s="172" t="s">
        <v>54</v>
      </c>
      <c r="B14" s="172"/>
      <c r="C14" s="177" t="s">
        <v>219</v>
      </c>
      <c r="D14" s="177"/>
      <c r="E14" s="177"/>
      <c r="F14" s="177"/>
      <c r="G14" s="177"/>
      <c r="H14" s="177"/>
      <c r="I14" s="177"/>
      <c r="J14" s="177"/>
      <c r="K14" s="177"/>
    </row>
    <row r="15" spans="1:13" ht="18.5" x14ac:dyDescent="0.35">
      <c r="A15" s="172" t="s">
        <v>56</v>
      </c>
      <c r="B15" s="172"/>
      <c r="C15" s="177" t="s">
        <v>220</v>
      </c>
      <c r="D15" s="177"/>
      <c r="E15" s="177"/>
      <c r="F15" s="177"/>
      <c r="G15" s="177"/>
      <c r="H15" s="177"/>
      <c r="I15" s="177"/>
      <c r="J15" s="177"/>
      <c r="K15" s="177"/>
    </row>
    <row r="16" spans="1:13" ht="18.5" x14ac:dyDescent="0.35">
      <c r="A16" s="172" t="s">
        <v>58</v>
      </c>
      <c r="B16" s="172"/>
      <c r="C16" s="177" t="s">
        <v>17</v>
      </c>
      <c r="D16" s="177"/>
      <c r="E16" s="177"/>
      <c r="F16" s="177"/>
      <c r="G16" s="177" t="s">
        <v>60</v>
      </c>
      <c r="H16" s="177"/>
      <c r="I16" s="177"/>
      <c r="J16" s="177"/>
      <c r="K16" s="177"/>
    </row>
    <row r="17" spans="1:13" ht="18.5" x14ac:dyDescent="0.35">
      <c r="A17" s="172" t="s">
        <v>61</v>
      </c>
      <c r="B17" s="172"/>
      <c r="C17" s="177" t="s">
        <v>196</v>
      </c>
      <c r="D17" s="177"/>
      <c r="E17" s="177"/>
      <c r="F17" s="177"/>
      <c r="G17" s="177"/>
      <c r="H17" s="177"/>
      <c r="I17" s="177"/>
      <c r="J17" s="177"/>
      <c r="K17" s="177"/>
    </row>
    <row r="18" spans="1:13" ht="29.25" customHeight="1" x14ac:dyDescent="0.35">
      <c r="A18" s="5"/>
      <c r="B18" s="5"/>
    </row>
    <row r="19" spans="1:13" ht="29.25" customHeight="1" x14ac:dyDescent="0.35">
      <c r="A19" s="5"/>
      <c r="B19" s="5"/>
      <c r="C19" s="128" t="s">
        <v>63</v>
      </c>
      <c r="D19" s="128"/>
      <c r="E19" s="128"/>
      <c r="F19" s="128"/>
      <c r="G19" s="128"/>
      <c r="H19" s="128"/>
      <c r="I19" s="73"/>
    </row>
    <row r="20" spans="1:13" ht="16" x14ac:dyDescent="0.35">
      <c r="A20" s="184"/>
      <c r="B20" s="185"/>
      <c r="C20" s="22" t="s">
        <v>64</v>
      </c>
      <c r="D20" s="22" t="s">
        <v>65</v>
      </c>
      <c r="E20" s="22" t="s">
        <v>66</v>
      </c>
      <c r="F20" s="22" t="s">
        <v>67</v>
      </c>
      <c r="G20" s="22" t="s">
        <v>68</v>
      </c>
      <c r="H20" s="22" t="s">
        <v>69</v>
      </c>
      <c r="I20" s="73"/>
      <c r="J20" s="111"/>
    </row>
    <row r="21" spans="1:13" ht="29.25" customHeight="1" x14ac:dyDescent="0.35">
      <c r="A21" s="186" t="s">
        <v>70</v>
      </c>
      <c r="B21" s="186"/>
      <c r="C21" s="38">
        <v>0</v>
      </c>
      <c r="D21" s="38">
        <v>1</v>
      </c>
      <c r="E21" s="38">
        <v>1</v>
      </c>
      <c r="F21" s="38">
        <v>1</v>
      </c>
      <c r="G21" s="38">
        <v>1</v>
      </c>
      <c r="H21" s="42">
        <v>1</v>
      </c>
    </row>
    <row r="22" spans="1:13" ht="29.25" customHeight="1" x14ac:dyDescent="0.35">
      <c r="A22" s="186" t="s">
        <v>71</v>
      </c>
      <c r="B22" s="186"/>
      <c r="C22" s="55" t="s">
        <v>17</v>
      </c>
      <c r="D22" s="112">
        <f>SUM(E31:E33)</f>
        <v>1.2</v>
      </c>
      <c r="E22" s="2">
        <v>0</v>
      </c>
      <c r="F22" s="2">
        <v>0</v>
      </c>
      <c r="G22" s="2">
        <v>0</v>
      </c>
      <c r="H22" s="3">
        <f>+SUM(C22:G22)</f>
        <v>1.2</v>
      </c>
      <c r="I22" s="72"/>
    </row>
    <row r="23" spans="1:13" ht="29.25" customHeight="1" x14ac:dyDescent="0.35">
      <c r="A23" s="186" t="s">
        <v>72</v>
      </c>
      <c r="B23" s="186"/>
      <c r="C23" s="21" t="s">
        <v>17</v>
      </c>
      <c r="D23" s="122">
        <f>IF(D22/D21&gt;100%,100%,D22/D21)</f>
        <v>1</v>
      </c>
      <c r="E23" s="20">
        <f t="shared" ref="E23:G23" si="0">E22/E21</f>
        <v>0</v>
      </c>
      <c r="F23" s="20">
        <f t="shared" si="0"/>
        <v>0</v>
      </c>
      <c r="G23" s="20">
        <f t="shared" si="0"/>
        <v>0</v>
      </c>
      <c r="H23" s="21" t="s">
        <v>17</v>
      </c>
      <c r="I23" s="73"/>
    </row>
    <row r="24" spans="1:13" ht="29.25" customHeight="1" x14ac:dyDescent="0.35">
      <c r="A24" s="186" t="s">
        <v>7</v>
      </c>
      <c r="B24" s="186"/>
      <c r="C24" s="21" t="s">
        <v>17</v>
      </c>
      <c r="D24" s="122">
        <f>IF(AVERAGE(C22,D22)/$H$21&gt;100%,100%,AVERAGE(C22,D22)/$H$21)*0.25</f>
        <v>0.25</v>
      </c>
      <c r="E24" s="21"/>
      <c r="F24" s="21"/>
      <c r="G24" s="21"/>
      <c r="H24" s="77">
        <f>MAXA(C24:G24)</f>
        <v>0.25</v>
      </c>
      <c r="I24" s="73"/>
    </row>
    <row r="25" spans="1:13" ht="29.25" customHeight="1" x14ac:dyDescent="0.35">
      <c r="C25" s="121"/>
      <c r="D25" s="121"/>
      <c r="E25" s="121"/>
      <c r="F25" s="121"/>
      <c r="G25" s="121"/>
    </row>
    <row r="26" spans="1:13" ht="28.5" customHeight="1" x14ac:dyDescent="0.35">
      <c r="A26" s="128" t="s">
        <v>73</v>
      </c>
      <c r="B26" s="128"/>
      <c r="C26" s="128"/>
      <c r="D26" s="128"/>
      <c r="E26" s="128"/>
      <c r="F26" s="128"/>
      <c r="G26" s="128"/>
      <c r="H26" s="128"/>
      <c r="I26" s="128"/>
      <c r="J26" s="128"/>
      <c r="K26" s="128"/>
    </row>
    <row r="27" spans="1:13" ht="29"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38">
        <v>0</v>
      </c>
      <c r="E28" s="38" t="s">
        <v>17</v>
      </c>
      <c r="F28" s="38" t="s">
        <v>17</v>
      </c>
      <c r="G28" s="169" t="s">
        <v>95</v>
      </c>
      <c r="H28" s="170"/>
      <c r="I28" s="170"/>
      <c r="J28" s="170"/>
      <c r="K28" s="171"/>
    </row>
    <row r="29" spans="1:13" x14ac:dyDescent="0.35">
      <c r="A29" s="2">
        <v>2</v>
      </c>
      <c r="B29" s="46">
        <v>2024</v>
      </c>
      <c r="C29" s="46" t="s">
        <v>83</v>
      </c>
      <c r="D29" s="38">
        <v>0</v>
      </c>
      <c r="E29" s="38" t="s">
        <v>17</v>
      </c>
      <c r="F29" s="38" t="s">
        <v>17</v>
      </c>
      <c r="G29" s="169" t="s">
        <v>95</v>
      </c>
      <c r="H29" s="170"/>
      <c r="I29" s="170"/>
      <c r="J29" s="170"/>
      <c r="K29" s="171"/>
    </row>
    <row r="30" spans="1:13" x14ac:dyDescent="0.35">
      <c r="A30" s="2">
        <v>3</v>
      </c>
      <c r="B30" s="46">
        <v>2025</v>
      </c>
      <c r="C30" s="46" t="s">
        <v>84</v>
      </c>
      <c r="D30" s="38">
        <v>0</v>
      </c>
      <c r="E30" s="38" t="s">
        <v>17</v>
      </c>
      <c r="F30" s="38" t="s">
        <v>17</v>
      </c>
      <c r="G30" s="169" t="s">
        <v>95</v>
      </c>
      <c r="H30" s="170"/>
      <c r="I30" s="170"/>
      <c r="J30" s="170"/>
      <c r="K30" s="171"/>
    </row>
    <row r="31" spans="1:13" ht="68.25" customHeight="1" x14ac:dyDescent="0.35">
      <c r="A31" s="2">
        <v>4</v>
      </c>
      <c r="B31" s="46">
        <v>2025</v>
      </c>
      <c r="C31" s="46" t="s">
        <v>86</v>
      </c>
      <c r="D31" s="38">
        <v>0.5</v>
      </c>
      <c r="E31" s="38">
        <v>0.5</v>
      </c>
      <c r="F31" s="31">
        <f t="shared" ref="F31" si="1">IF(E31/D31&gt;100%,100%,E31/D31)</f>
        <v>1</v>
      </c>
      <c r="G31" s="240" t="s">
        <v>221</v>
      </c>
      <c r="H31" s="241"/>
      <c r="I31" s="241"/>
      <c r="J31" s="241"/>
      <c r="K31" s="242"/>
      <c r="M31" s="30"/>
    </row>
    <row r="32" spans="1:13" ht="37.5" customHeight="1" x14ac:dyDescent="0.35">
      <c r="A32" s="2">
        <v>5</v>
      </c>
      <c r="B32" s="46">
        <v>2025</v>
      </c>
      <c r="C32" s="46" t="s">
        <v>81</v>
      </c>
      <c r="D32" s="38">
        <v>0</v>
      </c>
      <c r="E32" s="112">
        <v>0.2</v>
      </c>
      <c r="F32" s="109">
        <f>IFERROR(IF(E32/D32&gt;100%,100%,E32/D32),0)</f>
        <v>0</v>
      </c>
      <c r="G32" s="223" t="s">
        <v>222</v>
      </c>
      <c r="H32" s="224"/>
      <c r="I32" s="224"/>
      <c r="J32" s="224"/>
      <c r="K32" s="225"/>
    </row>
    <row r="33" spans="1:11" ht="90" customHeight="1" x14ac:dyDescent="0.35">
      <c r="A33" s="2">
        <v>6</v>
      </c>
      <c r="B33" s="46">
        <v>2025</v>
      </c>
      <c r="C33" s="46" t="s">
        <v>83</v>
      </c>
      <c r="D33" s="38">
        <v>0.5</v>
      </c>
      <c r="E33" s="112">
        <v>0.5</v>
      </c>
      <c r="F33" s="109">
        <f>IF(E33/D33&gt;100%,100%,E33/D33)</f>
        <v>1</v>
      </c>
      <c r="G33" s="223" t="s">
        <v>464</v>
      </c>
      <c r="H33" s="224"/>
      <c r="I33" s="224"/>
      <c r="J33" s="224"/>
      <c r="K33" s="225"/>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ignoredErrors>
    <ignoredError sqref="F32" formula="1"/>
  </ignoredErrors>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zoomScale="70" zoomScaleNormal="70" workbookViewId="0">
      <selection activeCell="D22" sqref="D22"/>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3" s="62" customFormat="1" ht="22.5" customHeight="1" x14ac:dyDescent="0.35">
      <c r="A1" s="158"/>
      <c r="B1" s="159"/>
      <c r="C1" s="160"/>
      <c r="D1" s="167" t="s">
        <v>37</v>
      </c>
      <c r="E1" s="168"/>
      <c r="F1" s="168"/>
      <c r="G1" s="168"/>
      <c r="H1" s="168"/>
      <c r="I1" s="168"/>
      <c r="J1" s="157" t="s">
        <v>1</v>
      </c>
      <c r="K1" s="157"/>
    </row>
    <row r="2" spans="1:13" s="62" customFormat="1" ht="22.5" customHeight="1" x14ac:dyDescent="0.35">
      <c r="A2" s="161"/>
      <c r="B2" s="162"/>
      <c r="C2" s="163"/>
      <c r="D2" s="168"/>
      <c r="E2" s="168"/>
      <c r="F2" s="168"/>
      <c r="G2" s="168"/>
      <c r="H2" s="168"/>
      <c r="I2" s="168"/>
      <c r="J2" s="157"/>
      <c r="K2" s="157"/>
    </row>
    <row r="3" spans="1:13" s="62" customFormat="1" ht="22.5" customHeight="1" x14ac:dyDescent="0.35">
      <c r="A3" s="161"/>
      <c r="B3" s="162"/>
      <c r="C3" s="163"/>
      <c r="D3" s="168"/>
      <c r="E3" s="168"/>
      <c r="F3" s="168"/>
      <c r="G3" s="168"/>
      <c r="H3" s="168"/>
      <c r="I3" s="168"/>
      <c r="J3" s="157"/>
      <c r="K3" s="157"/>
    </row>
    <row r="4" spans="1:13" s="62" customFormat="1" ht="22.5" customHeight="1" x14ac:dyDescent="0.35">
      <c r="A4" s="164"/>
      <c r="B4" s="165"/>
      <c r="C4" s="166"/>
      <c r="D4" s="168"/>
      <c r="E4" s="168"/>
      <c r="F4" s="168"/>
      <c r="G4" s="168"/>
      <c r="H4" s="168"/>
      <c r="I4" s="168"/>
      <c r="J4" s="157"/>
      <c r="K4" s="157"/>
    </row>
    <row r="5" spans="1:13" s="4" customFormat="1" ht="20" x14ac:dyDescent="0.35">
      <c r="J5" s="7"/>
      <c r="K5" s="8"/>
    </row>
    <row r="6" spans="1:13" ht="72.75" customHeight="1" x14ac:dyDescent="0.35">
      <c r="A6" s="172" t="s">
        <v>38</v>
      </c>
      <c r="B6" s="172"/>
      <c r="C6" s="177" t="s">
        <v>32</v>
      </c>
      <c r="D6" s="177"/>
      <c r="E6" s="177"/>
      <c r="F6" s="177"/>
      <c r="G6" s="177"/>
      <c r="H6" s="177"/>
      <c r="I6" s="177"/>
      <c r="J6" s="177"/>
      <c r="K6" s="177"/>
    </row>
    <row r="7" spans="1:13" ht="51.75" customHeight="1" x14ac:dyDescent="0.35">
      <c r="A7" s="172" t="s">
        <v>40</v>
      </c>
      <c r="B7" s="172"/>
      <c r="C7" s="51" t="s">
        <v>223</v>
      </c>
      <c r="D7" s="216" t="s">
        <v>34</v>
      </c>
      <c r="E7" s="217"/>
      <c r="F7" s="217"/>
      <c r="G7" s="217"/>
      <c r="H7" s="217"/>
      <c r="I7" s="217"/>
      <c r="J7" s="217"/>
      <c r="K7" s="218"/>
    </row>
    <row r="8" spans="1:13" ht="18.5" x14ac:dyDescent="0.35">
      <c r="A8" s="172" t="s">
        <v>42</v>
      </c>
      <c r="B8" s="172"/>
      <c r="C8" s="177" t="s">
        <v>224</v>
      </c>
      <c r="D8" s="177"/>
      <c r="E8" s="177"/>
      <c r="F8" s="177"/>
      <c r="G8" s="177"/>
      <c r="H8" s="177"/>
      <c r="I8" s="177"/>
      <c r="J8" s="177"/>
      <c r="K8" s="177"/>
      <c r="M8" s="54"/>
    </row>
    <row r="9" spans="1:13" ht="18.75" customHeight="1" x14ac:dyDescent="0.35">
      <c r="A9" s="172" t="s">
        <v>44</v>
      </c>
      <c r="B9" s="172"/>
      <c r="C9" s="177" t="s">
        <v>225</v>
      </c>
      <c r="D9" s="177"/>
      <c r="E9" s="177"/>
      <c r="F9" s="177"/>
      <c r="G9" s="177"/>
      <c r="H9" s="177"/>
      <c r="I9" s="177"/>
      <c r="J9" s="177"/>
      <c r="K9" s="177"/>
      <c r="M9" s="54"/>
    </row>
    <row r="10" spans="1:13" ht="18" customHeight="1" x14ac:dyDescent="0.35">
      <c r="A10" s="172" t="s">
        <v>46</v>
      </c>
      <c r="B10" s="172"/>
      <c r="C10" s="177" t="s">
        <v>224</v>
      </c>
      <c r="D10" s="177"/>
      <c r="E10" s="177"/>
      <c r="F10" s="177"/>
      <c r="G10" s="177"/>
      <c r="H10" s="177"/>
      <c r="I10" s="177"/>
      <c r="J10" s="177"/>
      <c r="K10" s="177"/>
      <c r="M10" s="54"/>
    </row>
    <row r="11" spans="1:13" ht="18.5" x14ac:dyDescent="0.35">
      <c r="A11" s="172" t="s">
        <v>48</v>
      </c>
      <c r="B11" s="172"/>
      <c r="C11" s="178" t="s">
        <v>49</v>
      </c>
      <c r="D11" s="178"/>
      <c r="E11" s="178"/>
      <c r="F11" s="178"/>
      <c r="G11" s="178"/>
      <c r="H11" s="178"/>
      <c r="I11" s="178"/>
      <c r="J11" s="178"/>
      <c r="K11" s="178"/>
    </row>
    <row r="12" spans="1:13" ht="18.5" x14ac:dyDescent="0.35">
      <c r="A12" s="172" t="s">
        <v>50</v>
      </c>
      <c r="B12" s="179"/>
      <c r="C12" s="180" t="s">
        <v>51</v>
      </c>
      <c r="D12" s="181"/>
      <c r="E12" s="181"/>
      <c r="F12" s="181"/>
      <c r="G12" s="181"/>
      <c r="H12" s="181"/>
      <c r="I12" s="181"/>
      <c r="J12" s="181"/>
      <c r="K12" s="182"/>
    </row>
    <row r="13" spans="1:13" ht="18.5" x14ac:dyDescent="0.35">
      <c r="A13" s="172" t="s">
        <v>52</v>
      </c>
      <c r="B13" s="172"/>
      <c r="C13" s="226" t="s">
        <v>226</v>
      </c>
      <c r="D13" s="226"/>
      <c r="E13" s="226"/>
      <c r="F13" s="226"/>
      <c r="G13" s="226"/>
      <c r="H13" s="226"/>
      <c r="I13" s="226"/>
      <c r="J13" s="226"/>
      <c r="K13" s="226"/>
    </row>
    <row r="14" spans="1:13" ht="18.5" x14ac:dyDescent="0.35">
      <c r="A14" s="172" t="s">
        <v>54</v>
      </c>
      <c r="B14" s="172"/>
      <c r="C14" s="177" t="s">
        <v>227</v>
      </c>
      <c r="D14" s="177"/>
      <c r="E14" s="177"/>
      <c r="F14" s="177"/>
      <c r="G14" s="177"/>
      <c r="H14" s="177"/>
      <c r="I14" s="177"/>
      <c r="J14" s="177"/>
      <c r="K14" s="177"/>
    </row>
    <row r="15" spans="1:13" ht="18.5" x14ac:dyDescent="0.35">
      <c r="A15" s="172" t="s">
        <v>56</v>
      </c>
      <c r="B15" s="172"/>
      <c r="C15" s="177" t="s">
        <v>228</v>
      </c>
      <c r="D15" s="177"/>
      <c r="E15" s="177"/>
      <c r="F15" s="177"/>
      <c r="G15" s="177"/>
      <c r="H15" s="177"/>
      <c r="I15" s="177"/>
      <c r="J15" s="177"/>
      <c r="K15" s="177"/>
    </row>
    <row r="16" spans="1:13" ht="18.5" x14ac:dyDescent="0.35">
      <c r="A16" s="172" t="s">
        <v>58</v>
      </c>
      <c r="B16" s="172"/>
      <c r="C16" s="177">
        <v>0</v>
      </c>
      <c r="D16" s="177"/>
      <c r="E16" s="177"/>
      <c r="F16" s="177"/>
      <c r="G16" s="177"/>
      <c r="H16" s="177"/>
      <c r="I16" s="177"/>
      <c r="J16" s="177"/>
      <c r="K16" s="177"/>
    </row>
    <row r="17" spans="1:13" ht="18.5" x14ac:dyDescent="0.35">
      <c r="A17" s="172" t="s">
        <v>61</v>
      </c>
      <c r="B17" s="172"/>
      <c r="C17" s="177" t="s">
        <v>62</v>
      </c>
      <c r="D17" s="177"/>
      <c r="E17" s="177"/>
      <c r="F17" s="177"/>
      <c r="G17" s="177"/>
      <c r="H17" s="177"/>
      <c r="I17" s="177"/>
      <c r="J17" s="177"/>
      <c r="K17" s="177"/>
    </row>
    <row r="18" spans="1:13" ht="29.25" customHeight="1" x14ac:dyDescent="0.35">
      <c r="A18" s="5"/>
      <c r="B18" s="5"/>
    </row>
    <row r="19" spans="1:13" ht="29.25" customHeight="1" x14ac:dyDescent="0.35">
      <c r="A19" s="5"/>
      <c r="B19" s="5"/>
      <c r="C19" s="128" t="s">
        <v>63</v>
      </c>
      <c r="D19" s="128"/>
      <c r="E19" s="128"/>
      <c r="F19" s="128"/>
      <c r="G19" s="128"/>
      <c r="H19" s="128"/>
      <c r="I19" s="73"/>
    </row>
    <row r="20" spans="1:13" ht="16"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2">
        <v>0</v>
      </c>
      <c r="D21" s="2">
        <v>1</v>
      </c>
      <c r="E21" s="2">
        <v>0</v>
      </c>
      <c r="F21" s="2">
        <v>0</v>
      </c>
      <c r="G21" s="2">
        <v>0</v>
      </c>
      <c r="H21" s="3">
        <v>1</v>
      </c>
      <c r="I21" s="73"/>
    </row>
    <row r="22" spans="1:13" ht="29.25" customHeight="1" x14ac:dyDescent="0.35">
      <c r="A22" s="186" t="s">
        <v>71</v>
      </c>
      <c r="B22" s="186"/>
      <c r="C22" s="55" t="s">
        <v>17</v>
      </c>
      <c r="D22" s="2">
        <v>0</v>
      </c>
      <c r="E22" s="2"/>
      <c r="F22" s="2"/>
      <c r="G22" s="2"/>
      <c r="H22" s="42">
        <f>SUM(C22:G22)</f>
        <v>0</v>
      </c>
      <c r="I22" s="72"/>
    </row>
    <row r="23" spans="1:13" ht="29.25" customHeight="1" x14ac:dyDescent="0.35">
      <c r="A23" s="186" t="s">
        <v>72</v>
      </c>
      <c r="B23" s="186"/>
      <c r="C23" s="21" t="s">
        <v>17</v>
      </c>
      <c r="D23" s="20">
        <f t="shared" ref="D23" si="0">D22/D21</f>
        <v>0</v>
      </c>
      <c r="E23" s="20"/>
      <c r="F23" s="20"/>
      <c r="G23" s="20"/>
      <c r="H23" s="21" t="s">
        <v>17</v>
      </c>
      <c r="I23" s="73"/>
    </row>
    <row r="24" spans="1:13" ht="29.25" customHeight="1" x14ac:dyDescent="0.35">
      <c r="A24" s="186" t="s">
        <v>7</v>
      </c>
      <c r="B24" s="186"/>
      <c r="C24" s="21" t="s">
        <v>17</v>
      </c>
      <c r="D24" s="21">
        <f>D23</f>
        <v>0</v>
      </c>
      <c r="E24" s="79" t="s">
        <v>17</v>
      </c>
      <c r="F24" s="79" t="s">
        <v>17</v>
      </c>
      <c r="G24" s="79" t="s">
        <v>17</v>
      </c>
      <c r="H24" s="77">
        <f>MAXA(C24:G24)</f>
        <v>0</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29"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75">
        <v>0</v>
      </c>
      <c r="E28" s="75" t="s">
        <v>17</v>
      </c>
      <c r="F28" s="75" t="s">
        <v>17</v>
      </c>
      <c r="G28" s="169" t="s">
        <v>108</v>
      </c>
      <c r="H28" s="170"/>
      <c r="I28" s="170"/>
      <c r="J28" s="170"/>
      <c r="K28" s="171"/>
    </row>
    <row r="29" spans="1:13" x14ac:dyDescent="0.35">
      <c r="A29" s="2">
        <v>2</v>
      </c>
      <c r="B29" s="46">
        <v>2024</v>
      </c>
      <c r="C29" s="46" t="s">
        <v>83</v>
      </c>
      <c r="D29" s="75">
        <v>0</v>
      </c>
      <c r="E29" s="75" t="s">
        <v>17</v>
      </c>
      <c r="F29" s="75" t="s">
        <v>17</v>
      </c>
      <c r="G29" s="169" t="s">
        <v>108</v>
      </c>
      <c r="H29" s="170"/>
      <c r="I29" s="170"/>
      <c r="J29" s="170"/>
      <c r="K29" s="171"/>
    </row>
    <row r="30" spans="1:13" ht="147.75" customHeight="1" x14ac:dyDescent="0.35">
      <c r="A30" s="2">
        <v>3</v>
      </c>
      <c r="B30" s="46">
        <v>2025</v>
      </c>
      <c r="C30" s="46" t="s">
        <v>84</v>
      </c>
      <c r="D30" s="75">
        <v>0</v>
      </c>
      <c r="E30" s="75" t="s">
        <v>17</v>
      </c>
      <c r="F30" s="75" t="s">
        <v>17</v>
      </c>
      <c r="G30" s="169" t="s">
        <v>229</v>
      </c>
      <c r="H30" s="170"/>
      <c r="I30" s="170"/>
      <c r="J30" s="170"/>
      <c r="K30" s="171"/>
    </row>
    <row r="31" spans="1:13" ht="96.75" customHeight="1" x14ac:dyDescent="0.35">
      <c r="A31" s="2">
        <v>4</v>
      </c>
      <c r="B31" s="46">
        <v>2025</v>
      </c>
      <c r="C31" s="46" t="s">
        <v>86</v>
      </c>
      <c r="D31" s="75">
        <v>0</v>
      </c>
      <c r="E31" s="75" t="s">
        <v>17</v>
      </c>
      <c r="F31" s="75" t="s">
        <v>17</v>
      </c>
      <c r="G31" s="169" t="s">
        <v>230</v>
      </c>
      <c r="H31" s="170"/>
      <c r="I31" s="170"/>
      <c r="J31" s="170"/>
      <c r="K31" s="171"/>
      <c r="M31" s="30"/>
    </row>
    <row r="32" spans="1:13" ht="139.5" customHeight="1" x14ac:dyDescent="0.35">
      <c r="A32" s="2">
        <v>5</v>
      </c>
      <c r="B32" s="46">
        <v>2025</v>
      </c>
      <c r="C32" s="46" t="s">
        <v>81</v>
      </c>
      <c r="D32" s="75">
        <v>0</v>
      </c>
      <c r="E32" s="75">
        <v>0</v>
      </c>
      <c r="F32" s="116">
        <f>IFERROR(IF(E32/D32&gt;100%,100%,E32/D32),0)</f>
        <v>0</v>
      </c>
      <c r="G32" s="169" t="s">
        <v>231</v>
      </c>
      <c r="H32" s="170"/>
      <c r="I32" s="170"/>
      <c r="J32" s="170"/>
      <c r="K32" s="171"/>
    </row>
    <row r="33" spans="1:11" ht="354.65" customHeight="1" x14ac:dyDescent="0.35">
      <c r="A33" s="2">
        <v>6</v>
      </c>
      <c r="B33" s="46">
        <v>2025</v>
      </c>
      <c r="C33" s="46" t="s">
        <v>83</v>
      </c>
      <c r="D33" s="75">
        <v>1</v>
      </c>
      <c r="E33" s="75">
        <v>0</v>
      </c>
      <c r="F33" s="31">
        <f t="shared" ref="F33" si="1">IF(E33/D33&gt;100%,100%,E33/D33)</f>
        <v>0</v>
      </c>
      <c r="G33" s="243" t="s">
        <v>451</v>
      </c>
      <c r="H33" s="170"/>
      <c r="I33" s="170"/>
      <c r="J33" s="170"/>
      <c r="K33" s="171"/>
    </row>
  </sheetData>
  <mergeCells count="41">
    <mergeCell ref="J1:K4"/>
    <mergeCell ref="D1:I4"/>
    <mergeCell ref="A1:C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zoomScale="70" zoomScaleNormal="70" workbookViewId="0">
      <selection activeCell="E25" sqref="E25"/>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72.75" customHeight="1" x14ac:dyDescent="0.35">
      <c r="A6" s="172" t="s">
        <v>38</v>
      </c>
      <c r="B6" s="172"/>
      <c r="C6" s="177" t="s">
        <v>32</v>
      </c>
      <c r="D6" s="177"/>
      <c r="E6" s="177"/>
      <c r="F6" s="177"/>
      <c r="G6" s="177"/>
      <c r="H6" s="177"/>
      <c r="I6" s="177"/>
      <c r="J6" s="177"/>
      <c r="K6" s="177"/>
    </row>
    <row r="7" spans="1:12" ht="36.75" customHeight="1" x14ac:dyDescent="0.35">
      <c r="A7" s="172" t="s">
        <v>40</v>
      </c>
      <c r="B7" s="172"/>
      <c r="C7" s="51" t="s">
        <v>232</v>
      </c>
      <c r="D7" s="216" t="s">
        <v>35</v>
      </c>
      <c r="E7" s="217"/>
      <c r="F7" s="217"/>
      <c r="G7" s="217"/>
      <c r="H7" s="217"/>
      <c r="I7" s="217"/>
      <c r="J7" s="217"/>
      <c r="K7" s="217"/>
    </row>
    <row r="8" spans="1:12" ht="18.5" x14ac:dyDescent="0.35">
      <c r="A8" s="172" t="s">
        <v>42</v>
      </c>
      <c r="B8" s="172"/>
      <c r="C8" s="177" t="s">
        <v>233</v>
      </c>
      <c r="D8" s="177"/>
      <c r="E8" s="177"/>
      <c r="F8" s="177"/>
      <c r="G8" s="177"/>
      <c r="H8" s="177"/>
      <c r="I8" s="177"/>
      <c r="J8" s="177"/>
      <c r="K8" s="177"/>
      <c r="L8" s="54"/>
    </row>
    <row r="9" spans="1:12" ht="18.75" customHeight="1" x14ac:dyDescent="0.35">
      <c r="A9" s="172" t="s">
        <v>44</v>
      </c>
      <c r="B9" s="172"/>
      <c r="C9" s="177" t="s">
        <v>234</v>
      </c>
      <c r="D9" s="177"/>
      <c r="E9" s="177"/>
      <c r="F9" s="177"/>
      <c r="G9" s="177"/>
      <c r="H9" s="177"/>
      <c r="I9" s="177"/>
      <c r="J9" s="177"/>
      <c r="K9" s="177"/>
      <c r="L9" s="54"/>
    </row>
    <row r="10" spans="1:12" ht="18" customHeight="1" x14ac:dyDescent="0.35">
      <c r="A10" s="172" t="s">
        <v>46</v>
      </c>
      <c r="B10" s="172"/>
      <c r="C10" s="177" t="s">
        <v>235</v>
      </c>
      <c r="D10" s="177"/>
      <c r="E10" s="177"/>
      <c r="F10" s="177"/>
      <c r="G10" s="177"/>
      <c r="H10" s="177"/>
      <c r="I10" s="177"/>
      <c r="J10" s="177"/>
      <c r="K10" s="177"/>
      <c r="L10" s="54"/>
    </row>
    <row r="11" spans="1:12" ht="18.5" x14ac:dyDescent="0.35">
      <c r="A11" s="172" t="s">
        <v>48</v>
      </c>
      <c r="B11" s="172"/>
      <c r="C11" s="178" t="s">
        <v>49</v>
      </c>
      <c r="D11" s="178"/>
      <c r="E11" s="178"/>
      <c r="F11" s="178"/>
      <c r="G11" s="178"/>
      <c r="H11" s="178"/>
      <c r="I11" s="178"/>
      <c r="J11" s="178"/>
      <c r="K11" s="178"/>
    </row>
    <row r="12" spans="1:12" ht="18.5" x14ac:dyDescent="0.35">
      <c r="A12" s="172" t="s">
        <v>50</v>
      </c>
      <c r="B12" s="179"/>
      <c r="C12" s="180" t="s">
        <v>51</v>
      </c>
      <c r="D12" s="181"/>
      <c r="E12" s="181"/>
      <c r="F12" s="181"/>
      <c r="G12" s="181"/>
      <c r="H12" s="181"/>
      <c r="I12" s="181"/>
      <c r="J12" s="181"/>
      <c r="K12" s="181"/>
    </row>
    <row r="13" spans="1:12" ht="18.5" x14ac:dyDescent="0.35">
      <c r="A13" s="172" t="s">
        <v>52</v>
      </c>
      <c r="B13" s="172"/>
      <c r="C13" s="226" t="s">
        <v>236</v>
      </c>
      <c r="D13" s="226"/>
      <c r="E13" s="226"/>
      <c r="F13" s="226"/>
      <c r="G13" s="226"/>
      <c r="H13" s="226"/>
      <c r="I13" s="226"/>
      <c r="J13" s="226"/>
      <c r="K13" s="226"/>
    </row>
    <row r="14" spans="1:12" ht="18.5" x14ac:dyDescent="0.35">
      <c r="A14" s="172" t="s">
        <v>54</v>
      </c>
      <c r="B14" s="172"/>
      <c r="C14" s="177" t="s">
        <v>237</v>
      </c>
      <c r="D14" s="177"/>
      <c r="E14" s="177"/>
      <c r="F14" s="177"/>
      <c r="G14" s="177"/>
      <c r="H14" s="177"/>
      <c r="I14" s="177"/>
      <c r="J14" s="177"/>
      <c r="K14" s="177"/>
    </row>
    <row r="15" spans="1:12" ht="18.5" x14ac:dyDescent="0.35">
      <c r="A15" s="172" t="s">
        <v>56</v>
      </c>
      <c r="B15" s="172"/>
      <c r="C15" s="177" t="s">
        <v>238</v>
      </c>
      <c r="D15" s="177"/>
      <c r="E15" s="177"/>
      <c r="F15" s="177"/>
      <c r="G15" s="177"/>
      <c r="H15" s="177"/>
      <c r="I15" s="177"/>
      <c r="J15" s="177"/>
      <c r="K15" s="177"/>
    </row>
    <row r="16" spans="1:12" ht="18.75" customHeight="1" x14ac:dyDescent="0.35">
      <c r="A16" s="172" t="s">
        <v>58</v>
      </c>
      <c r="B16" s="172"/>
      <c r="C16" s="177" t="s">
        <v>17</v>
      </c>
      <c r="D16" s="177"/>
      <c r="E16" s="177"/>
      <c r="F16" s="177"/>
      <c r="G16" s="177" t="s">
        <v>60</v>
      </c>
      <c r="H16" s="177"/>
      <c r="I16" s="177"/>
      <c r="J16" s="177"/>
      <c r="K16" s="177"/>
    </row>
    <row r="17" spans="1:13" ht="18.5" x14ac:dyDescent="0.35">
      <c r="A17" s="172" t="s">
        <v>61</v>
      </c>
      <c r="B17" s="172"/>
      <c r="C17" s="183" t="s">
        <v>62</v>
      </c>
      <c r="D17" s="183"/>
      <c r="E17" s="183"/>
      <c r="F17" s="183"/>
      <c r="G17" s="183"/>
      <c r="H17" s="183"/>
      <c r="I17" s="183"/>
      <c r="J17" s="183"/>
      <c r="K17" s="183"/>
    </row>
    <row r="18" spans="1:13" ht="29.25" customHeight="1" x14ac:dyDescent="0.35">
      <c r="A18" s="5"/>
      <c r="B18" s="5"/>
    </row>
    <row r="19" spans="1:13" ht="29.25" customHeight="1" x14ac:dyDescent="0.35">
      <c r="A19" s="5"/>
      <c r="B19" s="5"/>
      <c r="C19" s="128" t="s">
        <v>63</v>
      </c>
      <c r="D19" s="128"/>
      <c r="E19" s="128"/>
      <c r="F19" s="128"/>
      <c r="G19" s="128"/>
      <c r="H19" s="128"/>
      <c r="I19" s="73"/>
    </row>
    <row r="20" spans="1:13" ht="16"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2">
        <v>1</v>
      </c>
      <c r="D21" s="2">
        <v>1</v>
      </c>
      <c r="E21" s="2">
        <v>1</v>
      </c>
      <c r="F21" s="2">
        <v>1</v>
      </c>
      <c r="G21" s="2">
        <v>0</v>
      </c>
      <c r="H21" s="61">
        <v>4</v>
      </c>
      <c r="I21" s="73"/>
    </row>
    <row r="22" spans="1:13" ht="29.25" customHeight="1" x14ac:dyDescent="0.35">
      <c r="A22" s="186" t="s">
        <v>71</v>
      </c>
      <c r="B22" s="186"/>
      <c r="C22" s="86">
        <v>1</v>
      </c>
      <c r="D22" s="86">
        <f>+SUM(E30:E33)</f>
        <v>1</v>
      </c>
      <c r="E22" s="86"/>
      <c r="F22" s="86"/>
      <c r="G22" s="86"/>
      <c r="H22" s="87">
        <f>SUM(C22:G22)</f>
        <v>2</v>
      </c>
      <c r="I22" s="73"/>
    </row>
    <row r="23" spans="1:13" ht="29.25" customHeight="1" x14ac:dyDescent="0.35">
      <c r="A23" s="186" t="s">
        <v>72</v>
      </c>
      <c r="B23" s="186"/>
      <c r="C23" s="20">
        <f t="shared" ref="C23:F23" si="0">C22/C21</f>
        <v>1</v>
      </c>
      <c r="D23" s="20">
        <f t="shared" si="0"/>
        <v>1</v>
      </c>
      <c r="E23" s="20">
        <f t="shared" si="0"/>
        <v>0</v>
      </c>
      <c r="F23" s="20">
        <f t="shared" si="0"/>
        <v>0</v>
      </c>
      <c r="G23" s="20"/>
      <c r="H23" s="21" t="s">
        <v>17</v>
      </c>
      <c r="I23" s="73"/>
    </row>
    <row r="24" spans="1:13" ht="29.25" customHeight="1" x14ac:dyDescent="0.35">
      <c r="A24" s="186" t="s">
        <v>7</v>
      </c>
      <c r="B24" s="186"/>
      <c r="C24" s="21">
        <f>C22/$H$21</f>
        <v>0.25</v>
      </c>
      <c r="D24" s="21">
        <f>(SUM(C22:D22))/$H$21</f>
        <v>0.5</v>
      </c>
      <c r="E24" s="79">
        <f>(SUM(C22:E22))/$H$21</f>
        <v>0.5</v>
      </c>
      <c r="F24" s="79">
        <f>(SUM(C22:F22))/$H$21</f>
        <v>0.5</v>
      </c>
      <c r="G24" s="79">
        <f>(SUM(C22:G22))/$H$21</f>
        <v>0.5</v>
      </c>
      <c r="H24" s="77">
        <f>MAXA(C24:G24)</f>
        <v>0.5</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29"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75">
        <v>0</v>
      </c>
      <c r="E28" s="75" t="s">
        <v>17</v>
      </c>
      <c r="F28" s="75" t="s">
        <v>17</v>
      </c>
      <c r="G28" s="169" t="s">
        <v>239</v>
      </c>
      <c r="H28" s="170"/>
      <c r="I28" s="170"/>
      <c r="J28" s="170"/>
      <c r="K28" s="171"/>
    </row>
    <row r="29" spans="1:13" ht="69" customHeight="1" x14ac:dyDescent="0.35">
      <c r="A29" s="2">
        <v>2</v>
      </c>
      <c r="B29" s="46">
        <v>2024</v>
      </c>
      <c r="C29" s="46" t="s">
        <v>83</v>
      </c>
      <c r="D29" s="75">
        <v>1</v>
      </c>
      <c r="E29" s="75">
        <v>1</v>
      </c>
      <c r="F29" s="31">
        <f t="shared" ref="F29" si="1">IF(E29/D29&gt;100%,100%,E29/D29)</f>
        <v>1</v>
      </c>
      <c r="G29" s="169" t="s">
        <v>240</v>
      </c>
      <c r="H29" s="170"/>
      <c r="I29" s="170"/>
      <c r="J29" s="170"/>
      <c r="K29" s="171"/>
    </row>
    <row r="30" spans="1:13" x14ac:dyDescent="0.35">
      <c r="A30" s="2">
        <v>3</v>
      </c>
      <c r="B30" s="46">
        <v>2025</v>
      </c>
      <c r="C30" s="46" t="s">
        <v>84</v>
      </c>
      <c r="D30" s="75">
        <v>0</v>
      </c>
      <c r="E30" s="75" t="s">
        <v>17</v>
      </c>
      <c r="F30" s="75" t="s">
        <v>17</v>
      </c>
      <c r="G30" s="169" t="s">
        <v>239</v>
      </c>
      <c r="H30" s="170"/>
      <c r="I30" s="170"/>
      <c r="J30" s="170"/>
      <c r="K30" s="171"/>
    </row>
    <row r="31" spans="1:13" x14ac:dyDescent="0.35">
      <c r="A31" s="2">
        <v>4</v>
      </c>
      <c r="B31" s="46">
        <v>2025</v>
      </c>
      <c r="C31" s="46" t="s">
        <v>86</v>
      </c>
      <c r="D31" s="75">
        <v>0</v>
      </c>
      <c r="E31" s="75" t="s">
        <v>17</v>
      </c>
      <c r="F31" s="75" t="s">
        <v>17</v>
      </c>
      <c r="G31" s="169" t="s">
        <v>239</v>
      </c>
      <c r="H31" s="170"/>
      <c r="I31" s="170"/>
      <c r="J31" s="170"/>
      <c r="K31" s="171"/>
      <c r="M31" s="30"/>
    </row>
    <row r="32" spans="1:13" x14ac:dyDescent="0.35">
      <c r="A32" s="2">
        <v>5</v>
      </c>
      <c r="B32" s="46">
        <v>2025</v>
      </c>
      <c r="C32" s="46" t="s">
        <v>81</v>
      </c>
      <c r="D32" s="75">
        <v>0</v>
      </c>
      <c r="E32" s="75">
        <v>0</v>
      </c>
      <c r="F32" s="31">
        <f>IFERROR(IF(E32/D32&gt;100%,100%,E32/D32),0)</f>
        <v>0</v>
      </c>
      <c r="G32" s="169" t="s">
        <v>239</v>
      </c>
      <c r="H32" s="170"/>
      <c r="I32" s="170"/>
      <c r="J32" s="170"/>
      <c r="K32" s="171"/>
    </row>
    <row r="33" spans="1:11" ht="62.15" customHeight="1" x14ac:dyDescent="0.35">
      <c r="A33" s="2">
        <v>6</v>
      </c>
      <c r="B33" s="46">
        <v>2025</v>
      </c>
      <c r="C33" s="46" t="s">
        <v>83</v>
      </c>
      <c r="D33" s="75">
        <v>1</v>
      </c>
      <c r="E33" s="108">
        <v>1</v>
      </c>
      <c r="F33" s="31">
        <f>IF(E33/D33&gt;100%,100%,E33/D33)</f>
        <v>1</v>
      </c>
      <c r="G33" s="169" t="s">
        <v>461</v>
      </c>
      <c r="H33" s="170"/>
      <c r="I33" s="170"/>
      <c r="J33" s="170"/>
      <c r="K33" s="171"/>
    </row>
  </sheetData>
  <mergeCells count="41">
    <mergeCell ref="G31:K31"/>
    <mergeCell ref="C19:H19"/>
    <mergeCell ref="A20:B20"/>
    <mergeCell ref="A21:B21"/>
    <mergeCell ref="A22:B22"/>
    <mergeCell ref="A23:B23"/>
    <mergeCell ref="A24:B24"/>
    <mergeCell ref="A26:K26"/>
    <mergeCell ref="G27:K27"/>
    <mergeCell ref="G28:K28"/>
    <mergeCell ref="G29:K29"/>
    <mergeCell ref="G30:K30"/>
    <mergeCell ref="A15:B15"/>
    <mergeCell ref="A16:B16"/>
    <mergeCell ref="C16:K16"/>
    <mergeCell ref="A17:B17"/>
    <mergeCell ref="C15:K15"/>
    <mergeCell ref="C17:K17"/>
    <mergeCell ref="C11:K11"/>
    <mergeCell ref="A12:B12"/>
    <mergeCell ref="A13:B13"/>
    <mergeCell ref="A14:B14"/>
    <mergeCell ref="C12:K12"/>
    <mergeCell ref="C13:K13"/>
    <mergeCell ref="C14:K14"/>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zoomScale="70" zoomScaleNormal="70" workbookViewId="0">
      <selection activeCell="D24" sqref="D24"/>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72.75" customHeight="1" x14ac:dyDescent="0.35">
      <c r="A6" s="172" t="s">
        <v>38</v>
      </c>
      <c r="B6" s="172"/>
      <c r="C6" s="177" t="s">
        <v>32</v>
      </c>
      <c r="D6" s="177"/>
      <c r="E6" s="177"/>
      <c r="F6" s="177"/>
      <c r="G6" s="177"/>
      <c r="H6" s="177"/>
      <c r="I6" s="177"/>
      <c r="J6" s="177"/>
      <c r="K6" s="177"/>
    </row>
    <row r="7" spans="1:12" ht="51.75" customHeight="1" x14ac:dyDescent="0.35">
      <c r="A7" s="172" t="s">
        <v>40</v>
      </c>
      <c r="B7" s="172"/>
      <c r="C7" s="51" t="s">
        <v>241</v>
      </c>
      <c r="D7" s="216" t="s">
        <v>242</v>
      </c>
      <c r="E7" s="217"/>
      <c r="F7" s="217"/>
      <c r="G7" s="217"/>
      <c r="H7" s="217"/>
      <c r="I7" s="217"/>
      <c r="J7" s="217"/>
      <c r="K7" s="218"/>
    </row>
    <row r="8" spans="1:12" ht="18.5" x14ac:dyDescent="0.35">
      <c r="A8" s="172" t="s">
        <v>42</v>
      </c>
      <c r="B8" s="172"/>
      <c r="C8" s="177" t="s">
        <v>243</v>
      </c>
      <c r="D8" s="177"/>
      <c r="E8" s="177"/>
      <c r="F8" s="177"/>
      <c r="G8" s="177"/>
      <c r="H8" s="177"/>
      <c r="I8" s="177"/>
      <c r="J8" s="177"/>
      <c r="K8" s="177"/>
      <c r="L8" s="54"/>
    </row>
    <row r="9" spans="1:12" ht="42" customHeight="1" x14ac:dyDescent="0.35">
      <c r="A9" s="172" t="s">
        <v>44</v>
      </c>
      <c r="B9" s="172"/>
      <c r="C9" s="177" t="s">
        <v>244</v>
      </c>
      <c r="D9" s="177"/>
      <c r="E9" s="177"/>
      <c r="F9" s="177"/>
      <c r="G9" s="177"/>
      <c r="H9" s="177"/>
      <c r="I9" s="177"/>
      <c r="J9" s="177"/>
      <c r="K9" s="177"/>
      <c r="L9" s="54"/>
    </row>
    <row r="10" spans="1:12" ht="18" customHeight="1" x14ac:dyDescent="0.35">
      <c r="A10" s="172" t="s">
        <v>46</v>
      </c>
      <c r="B10" s="172"/>
      <c r="C10" s="177" t="s">
        <v>243</v>
      </c>
      <c r="D10" s="177"/>
      <c r="E10" s="177"/>
      <c r="F10" s="177"/>
      <c r="G10" s="177"/>
      <c r="H10" s="177"/>
      <c r="I10" s="177"/>
      <c r="J10" s="177"/>
      <c r="K10" s="177"/>
      <c r="L10" s="54"/>
    </row>
    <row r="11" spans="1:12" ht="18.5" x14ac:dyDescent="0.35">
      <c r="A11" s="172" t="s">
        <v>48</v>
      </c>
      <c r="B11" s="172"/>
      <c r="C11" s="178" t="s">
        <v>49</v>
      </c>
      <c r="D11" s="178"/>
      <c r="E11" s="178"/>
      <c r="F11" s="178"/>
      <c r="G11" s="178"/>
      <c r="H11" s="178"/>
      <c r="I11" s="178"/>
      <c r="J11" s="178"/>
      <c r="K11" s="178"/>
    </row>
    <row r="12" spans="1:12" ht="18.5" x14ac:dyDescent="0.35">
      <c r="A12" s="172" t="s">
        <v>50</v>
      </c>
      <c r="B12" s="179"/>
      <c r="C12" s="180" t="s">
        <v>51</v>
      </c>
      <c r="D12" s="181"/>
      <c r="E12" s="181"/>
      <c r="F12" s="181"/>
      <c r="G12" s="181"/>
      <c r="H12" s="181"/>
      <c r="I12" s="181"/>
      <c r="J12" s="181"/>
      <c r="K12" s="181"/>
    </row>
    <row r="13" spans="1:12" ht="18.5" x14ac:dyDescent="0.35">
      <c r="A13" s="172" t="s">
        <v>52</v>
      </c>
      <c r="B13" s="172"/>
      <c r="C13" s="226" t="s">
        <v>236</v>
      </c>
      <c r="D13" s="226"/>
      <c r="E13" s="226"/>
      <c r="F13" s="226"/>
      <c r="G13" s="226"/>
      <c r="H13" s="226"/>
      <c r="I13" s="226"/>
      <c r="J13" s="226"/>
      <c r="K13" s="226"/>
    </row>
    <row r="14" spans="1:12" ht="18.5" x14ac:dyDescent="0.35">
      <c r="A14" s="172" t="s">
        <v>54</v>
      </c>
      <c r="B14" s="172"/>
      <c r="C14" s="177" t="s">
        <v>245</v>
      </c>
      <c r="D14" s="177"/>
      <c r="E14" s="177"/>
      <c r="F14" s="177"/>
      <c r="G14" s="177"/>
      <c r="H14" s="177"/>
      <c r="I14" s="177"/>
      <c r="J14" s="177"/>
      <c r="K14" s="177"/>
    </row>
    <row r="15" spans="1:12" ht="18.5" x14ac:dyDescent="0.35">
      <c r="A15" s="172" t="s">
        <v>56</v>
      </c>
      <c r="B15" s="172"/>
      <c r="C15" s="177" t="s">
        <v>246</v>
      </c>
      <c r="D15" s="177"/>
      <c r="E15" s="177"/>
      <c r="F15" s="177"/>
      <c r="G15" s="177"/>
      <c r="H15" s="177"/>
      <c r="I15" s="177"/>
      <c r="J15" s="177"/>
      <c r="K15" s="177"/>
    </row>
    <row r="16" spans="1:12" ht="18.5" x14ac:dyDescent="0.35">
      <c r="A16" s="172" t="s">
        <v>58</v>
      </c>
      <c r="B16" s="172"/>
      <c r="C16" s="177" t="s">
        <v>17</v>
      </c>
      <c r="D16" s="177"/>
      <c r="E16" s="177"/>
      <c r="F16" s="177"/>
      <c r="G16" s="177" t="s">
        <v>60</v>
      </c>
      <c r="H16" s="177"/>
      <c r="I16" s="177"/>
      <c r="J16" s="177"/>
      <c r="K16" s="177"/>
    </row>
    <row r="17" spans="1:13" ht="18.5" x14ac:dyDescent="0.35">
      <c r="A17" s="172" t="s">
        <v>61</v>
      </c>
      <c r="B17" s="172"/>
      <c r="C17" s="183" t="s">
        <v>62</v>
      </c>
      <c r="D17" s="183"/>
      <c r="E17" s="183"/>
      <c r="F17" s="183"/>
      <c r="G17" s="183"/>
      <c r="H17" s="183"/>
      <c r="I17" s="183"/>
      <c r="J17" s="183"/>
      <c r="K17" s="183"/>
    </row>
    <row r="18" spans="1:13" ht="29.25" customHeight="1" x14ac:dyDescent="0.35">
      <c r="A18" s="5"/>
      <c r="B18" s="5"/>
      <c r="I18" s="73"/>
    </row>
    <row r="19" spans="1:13" ht="29.25" customHeight="1" x14ac:dyDescent="0.35">
      <c r="A19" s="5"/>
      <c r="B19" s="5"/>
      <c r="C19" s="128" t="s">
        <v>63</v>
      </c>
      <c r="D19" s="128"/>
      <c r="E19" s="128"/>
      <c r="F19" s="128"/>
      <c r="G19" s="128"/>
      <c r="H19" s="128"/>
      <c r="I19" s="73"/>
    </row>
    <row r="20" spans="1:13" ht="16"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56">
        <v>0</v>
      </c>
      <c r="D21" s="57">
        <v>4</v>
      </c>
      <c r="E21" s="57">
        <v>4</v>
      </c>
      <c r="F21" s="57">
        <v>4</v>
      </c>
      <c r="G21" s="57">
        <v>4</v>
      </c>
      <c r="H21" s="61">
        <f>SUM(C21:G21)</f>
        <v>16</v>
      </c>
      <c r="I21" s="74"/>
    </row>
    <row r="22" spans="1:13" ht="29.25" customHeight="1" x14ac:dyDescent="0.35">
      <c r="A22" s="186" t="s">
        <v>71</v>
      </c>
      <c r="B22" s="186"/>
      <c r="C22" s="55" t="s">
        <v>17</v>
      </c>
      <c r="D22" s="75">
        <f>SUM(E30:E33)</f>
        <v>4</v>
      </c>
      <c r="E22" s="2"/>
      <c r="F22" s="2"/>
      <c r="G22" s="2"/>
      <c r="H22" s="3">
        <f>+SUM(C22:G22)</f>
        <v>4</v>
      </c>
      <c r="I22" s="72"/>
    </row>
    <row r="23" spans="1:13" ht="29.25" customHeight="1" x14ac:dyDescent="0.35">
      <c r="A23" s="186" t="s">
        <v>72</v>
      </c>
      <c r="B23" s="186"/>
      <c r="C23" s="21" t="s">
        <v>17</v>
      </c>
      <c r="D23" s="20">
        <f t="shared" ref="D23:G23" si="0">D22/D21</f>
        <v>1</v>
      </c>
      <c r="E23" s="20">
        <f t="shared" si="0"/>
        <v>0</v>
      </c>
      <c r="F23" s="20">
        <f t="shared" si="0"/>
        <v>0</v>
      </c>
      <c r="G23" s="20">
        <f t="shared" si="0"/>
        <v>0</v>
      </c>
      <c r="H23" s="21" t="s">
        <v>17</v>
      </c>
      <c r="I23" s="73"/>
    </row>
    <row r="24" spans="1:13" ht="29.25" customHeight="1" x14ac:dyDescent="0.35">
      <c r="A24" s="186" t="s">
        <v>7</v>
      </c>
      <c r="B24" s="186"/>
      <c r="C24" s="21" t="s">
        <v>17</v>
      </c>
      <c r="D24" s="77">
        <f>D22/$H$21</f>
        <v>0.25</v>
      </c>
      <c r="E24" s="80">
        <f>(SUM(D22:E22))/$H$21</f>
        <v>0.25</v>
      </c>
      <c r="F24" s="80">
        <f>(SUM(D22:F22))/$H$21</f>
        <v>0.25</v>
      </c>
      <c r="G24" s="80">
        <f>(SUM(D22:G22))/$H$21</f>
        <v>0.25</v>
      </c>
      <c r="H24" s="77">
        <f>MAXA(C24:G24)</f>
        <v>0.25</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29"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75">
        <v>0</v>
      </c>
      <c r="E28" s="38" t="s">
        <v>17</v>
      </c>
      <c r="F28" s="38" t="s">
        <v>17</v>
      </c>
      <c r="G28" s="169" t="s">
        <v>95</v>
      </c>
      <c r="H28" s="170"/>
      <c r="I28" s="170"/>
      <c r="J28" s="170"/>
      <c r="K28" s="171"/>
    </row>
    <row r="29" spans="1:13" x14ac:dyDescent="0.35">
      <c r="A29" s="2">
        <v>2</v>
      </c>
      <c r="B29" s="46">
        <v>2024</v>
      </c>
      <c r="C29" s="46" t="s">
        <v>83</v>
      </c>
      <c r="D29" s="75">
        <v>0</v>
      </c>
      <c r="E29" s="38" t="s">
        <v>17</v>
      </c>
      <c r="F29" s="38" t="s">
        <v>17</v>
      </c>
      <c r="G29" s="169" t="s">
        <v>95</v>
      </c>
      <c r="H29" s="170"/>
      <c r="I29" s="170"/>
      <c r="J29" s="170"/>
      <c r="K29" s="171"/>
    </row>
    <row r="30" spans="1:13" ht="189" customHeight="1" x14ac:dyDescent="0.35">
      <c r="A30" s="2">
        <v>3</v>
      </c>
      <c r="B30" s="46">
        <v>2025</v>
      </c>
      <c r="C30" s="46" t="s">
        <v>84</v>
      </c>
      <c r="D30" s="75">
        <v>1</v>
      </c>
      <c r="E30" s="75">
        <v>1</v>
      </c>
      <c r="F30" s="31">
        <f t="shared" ref="F30:F31" si="1">IF(E30/D30&gt;100%,100%,E30/D30)</f>
        <v>1</v>
      </c>
      <c r="G30" s="169" t="s">
        <v>247</v>
      </c>
      <c r="H30" s="170"/>
      <c r="I30" s="170"/>
      <c r="J30" s="170"/>
      <c r="K30" s="171"/>
    </row>
    <row r="31" spans="1:13" ht="112.5" customHeight="1" x14ac:dyDescent="0.35">
      <c r="A31" s="2">
        <v>4</v>
      </c>
      <c r="B31" s="46">
        <v>2025</v>
      </c>
      <c r="C31" s="46" t="s">
        <v>86</v>
      </c>
      <c r="D31" s="75">
        <v>1</v>
      </c>
      <c r="E31" s="75">
        <v>1</v>
      </c>
      <c r="F31" s="31">
        <f t="shared" si="1"/>
        <v>1</v>
      </c>
      <c r="G31" s="169" t="s">
        <v>248</v>
      </c>
      <c r="H31" s="170"/>
      <c r="I31" s="170"/>
      <c r="J31" s="170"/>
      <c r="K31" s="171"/>
      <c r="M31" s="30"/>
    </row>
    <row r="32" spans="1:13" ht="83.5" customHeight="1" x14ac:dyDescent="0.35">
      <c r="A32" s="2">
        <v>5</v>
      </c>
      <c r="B32" s="46">
        <v>2025</v>
      </c>
      <c r="C32" s="46" t="s">
        <v>81</v>
      </c>
      <c r="D32" s="75">
        <v>1</v>
      </c>
      <c r="E32" s="75">
        <v>1</v>
      </c>
      <c r="F32" s="31">
        <f>IF(E32/D32&gt;100%,100%,E32/D32)</f>
        <v>1</v>
      </c>
      <c r="G32" s="169" t="s">
        <v>249</v>
      </c>
      <c r="H32" s="170"/>
      <c r="I32" s="170"/>
      <c r="J32" s="170"/>
      <c r="K32" s="171"/>
    </row>
    <row r="33" spans="1:11" ht="69.650000000000006" customHeight="1" x14ac:dyDescent="0.35">
      <c r="A33" s="2">
        <v>6</v>
      </c>
      <c r="B33" s="46">
        <v>2025</v>
      </c>
      <c r="C33" s="46" t="s">
        <v>83</v>
      </c>
      <c r="D33" s="75">
        <v>1</v>
      </c>
      <c r="E33" s="108">
        <v>1</v>
      </c>
      <c r="F33" s="31">
        <f>IF(E33/D33&gt;100%,100%,E33/D33)</f>
        <v>1</v>
      </c>
      <c r="G33" s="169" t="s">
        <v>462</v>
      </c>
      <c r="H33" s="170"/>
      <c r="I33" s="170"/>
      <c r="J33" s="170"/>
      <c r="K33" s="171"/>
    </row>
  </sheetData>
  <mergeCells count="41">
    <mergeCell ref="A24:B24"/>
    <mergeCell ref="A26:K26"/>
    <mergeCell ref="G27:K27"/>
    <mergeCell ref="G32:K32"/>
    <mergeCell ref="G33:K33"/>
    <mergeCell ref="G30:K30"/>
    <mergeCell ref="G31:K31"/>
    <mergeCell ref="C19:H19"/>
    <mergeCell ref="A20:B20"/>
    <mergeCell ref="A21:B21"/>
    <mergeCell ref="A22:B22"/>
    <mergeCell ref="A23:B23"/>
    <mergeCell ref="A15:B15"/>
    <mergeCell ref="A16:B16"/>
    <mergeCell ref="A17:B17"/>
    <mergeCell ref="C15:K15"/>
    <mergeCell ref="C16:K16"/>
    <mergeCell ref="C17:K17"/>
    <mergeCell ref="C11:K11"/>
    <mergeCell ref="A12:B12"/>
    <mergeCell ref="A13:B13"/>
    <mergeCell ref="A14:B14"/>
    <mergeCell ref="C12:K12"/>
    <mergeCell ref="C13:K13"/>
    <mergeCell ref="C14:K14"/>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8"/>
  <sheetViews>
    <sheetView workbookViewId="0">
      <selection activeCell="D11" sqref="D11"/>
    </sheetView>
  </sheetViews>
  <sheetFormatPr baseColWidth="10" defaultColWidth="11.453125" defaultRowHeight="14.5" x14ac:dyDescent="0.35"/>
  <cols>
    <col min="1" max="1" width="11.453125" style="62"/>
    <col min="2" max="2" width="14.1796875" style="62" customWidth="1"/>
    <col min="3" max="3" width="27" style="62" customWidth="1"/>
    <col min="4" max="4" width="64.54296875" style="62" customWidth="1"/>
    <col min="5" max="16384" width="11.453125" style="62"/>
  </cols>
  <sheetData>
    <row r="2" spans="2:4" x14ac:dyDescent="0.35">
      <c r="B2" s="244" t="s">
        <v>250</v>
      </c>
      <c r="C2" s="244"/>
      <c r="D2" s="244"/>
    </row>
    <row r="3" spans="2:4" x14ac:dyDescent="0.35">
      <c r="B3" s="103" t="s">
        <v>251</v>
      </c>
      <c r="C3" s="103" t="s">
        <v>252</v>
      </c>
      <c r="D3" s="103" t="s">
        <v>253</v>
      </c>
    </row>
    <row r="4" spans="2:4" ht="53.25" customHeight="1" x14ac:dyDescent="0.35">
      <c r="B4" s="95">
        <v>1</v>
      </c>
      <c r="C4" s="95" t="s">
        <v>254</v>
      </c>
      <c r="D4" s="99" t="s">
        <v>255</v>
      </c>
    </row>
    <row r="5" spans="2:4" ht="29" x14ac:dyDescent="0.35">
      <c r="B5" s="95">
        <v>2</v>
      </c>
      <c r="C5" s="95" t="s">
        <v>256</v>
      </c>
      <c r="D5" s="99" t="s">
        <v>257</v>
      </c>
    </row>
    <row r="6" spans="2:4" ht="29" x14ac:dyDescent="0.35">
      <c r="B6" s="95">
        <v>3</v>
      </c>
      <c r="C6" s="95" t="s">
        <v>258</v>
      </c>
      <c r="D6" s="99" t="s">
        <v>259</v>
      </c>
    </row>
    <row r="7" spans="2:4" ht="29" x14ac:dyDescent="0.35">
      <c r="B7" s="105">
        <v>4</v>
      </c>
      <c r="C7" s="105" t="s">
        <v>260</v>
      </c>
      <c r="D7" s="115" t="s">
        <v>261</v>
      </c>
    </row>
    <row r="8" spans="2:4" ht="29" x14ac:dyDescent="0.35">
      <c r="B8" s="105">
        <v>5</v>
      </c>
      <c r="C8" s="105" t="s">
        <v>467</v>
      </c>
      <c r="D8" s="115" t="s">
        <v>449</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53125" defaultRowHeight="14.5" x14ac:dyDescent="0.35"/>
  <cols>
    <col min="1" max="1" width="29" style="39" bestFit="1" customWidth="1"/>
    <col min="2" max="2" width="80.54296875" style="39" customWidth="1"/>
    <col min="3" max="16384" width="11.453125" style="39"/>
  </cols>
  <sheetData>
    <row r="1" spans="1:2" ht="21" x14ac:dyDescent="0.35">
      <c r="A1" s="245" t="s">
        <v>262</v>
      </c>
      <c r="B1" s="245"/>
    </row>
    <row r="3" spans="1:2" ht="21" x14ac:dyDescent="0.35">
      <c r="A3" s="36" t="s">
        <v>263</v>
      </c>
    </row>
    <row r="5" spans="1:2" x14ac:dyDescent="0.35">
      <c r="A5" s="34" t="s">
        <v>264</v>
      </c>
      <c r="B5" s="34" t="s">
        <v>265</v>
      </c>
    </row>
    <row r="6" spans="1:2" x14ac:dyDescent="0.35">
      <c r="A6" s="33" t="s">
        <v>266</v>
      </c>
      <c r="B6" s="40" t="s">
        <v>267</v>
      </c>
    </row>
    <row r="7" spans="1:2" ht="29" x14ac:dyDescent="0.35">
      <c r="A7" s="33" t="s">
        <v>268</v>
      </c>
      <c r="B7" s="40" t="s">
        <v>269</v>
      </c>
    </row>
    <row r="8" spans="1:2" ht="159.5" x14ac:dyDescent="0.35">
      <c r="A8" s="33" t="s">
        <v>270</v>
      </c>
      <c r="B8" s="40" t="s">
        <v>271</v>
      </c>
    </row>
    <row r="9" spans="1:2" ht="39" customHeight="1" x14ac:dyDescent="0.35">
      <c r="A9" s="33" t="s">
        <v>272</v>
      </c>
      <c r="B9" s="40" t="s">
        <v>273</v>
      </c>
    </row>
    <row r="10" spans="1:2" ht="116" x14ac:dyDescent="0.35">
      <c r="A10" s="33" t="s">
        <v>274</v>
      </c>
      <c r="B10" s="40" t="s">
        <v>275</v>
      </c>
    </row>
    <row r="11" spans="1:2" ht="168" customHeight="1" x14ac:dyDescent="0.35">
      <c r="A11" s="33" t="s">
        <v>276</v>
      </c>
      <c r="B11" s="40" t="s">
        <v>277</v>
      </c>
    </row>
    <row r="12" spans="1:2" ht="49.5" customHeight="1" x14ac:dyDescent="0.35">
      <c r="A12" s="33" t="s">
        <v>278</v>
      </c>
      <c r="B12" s="40" t="s">
        <v>279</v>
      </c>
    </row>
    <row r="13" spans="1:2" ht="29" x14ac:dyDescent="0.35">
      <c r="A13" s="33" t="s">
        <v>280</v>
      </c>
      <c r="B13" s="40" t="s">
        <v>281</v>
      </c>
    </row>
    <row r="19" spans="1:2" ht="21" x14ac:dyDescent="0.35">
      <c r="A19" s="36" t="s">
        <v>282</v>
      </c>
    </row>
    <row r="21" spans="1:2" x14ac:dyDescent="0.35">
      <c r="A21" s="37" t="s">
        <v>264</v>
      </c>
      <c r="B21" s="37" t="s">
        <v>265</v>
      </c>
    </row>
    <row r="22" spans="1:2" ht="43.5" customHeight="1" x14ac:dyDescent="0.35">
      <c r="A22" s="33" t="s">
        <v>38</v>
      </c>
      <c r="B22" s="40" t="s">
        <v>283</v>
      </c>
    </row>
    <row r="23" spans="1:2" ht="116" x14ac:dyDescent="0.35">
      <c r="A23" s="33" t="s">
        <v>40</v>
      </c>
      <c r="B23" s="40" t="s">
        <v>284</v>
      </c>
    </row>
    <row r="24" spans="1:2" ht="40.5" customHeight="1" x14ac:dyDescent="0.35">
      <c r="A24" s="33" t="s">
        <v>42</v>
      </c>
      <c r="B24" s="40" t="s">
        <v>285</v>
      </c>
    </row>
    <row r="25" spans="1:2" ht="82.5" customHeight="1" x14ac:dyDescent="0.35">
      <c r="A25" s="33" t="s">
        <v>44</v>
      </c>
      <c r="B25" s="40" t="s">
        <v>286</v>
      </c>
    </row>
    <row r="26" spans="1:2" ht="58" x14ac:dyDescent="0.35">
      <c r="A26" s="33" t="s">
        <v>46</v>
      </c>
      <c r="B26" s="40" t="s">
        <v>287</v>
      </c>
    </row>
    <row r="27" spans="1:2" ht="58" x14ac:dyDescent="0.35">
      <c r="A27" s="33" t="s">
        <v>48</v>
      </c>
      <c r="B27" s="40" t="s">
        <v>288</v>
      </c>
    </row>
    <row r="28" spans="1:2" ht="43.5" customHeight="1" x14ac:dyDescent="0.35">
      <c r="A28" s="33" t="s">
        <v>50</v>
      </c>
      <c r="B28" s="40" t="s">
        <v>289</v>
      </c>
    </row>
    <row r="29" spans="1:2" ht="29" x14ac:dyDescent="0.35">
      <c r="A29" s="33" t="s">
        <v>52</v>
      </c>
      <c r="B29" s="40" t="s">
        <v>290</v>
      </c>
    </row>
    <row r="30" spans="1:2" ht="116" x14ac:dyDescent="0.35">
      <c r="A30" s="33" t="s">
        <v>54</v>
      </c>
      <c r="B30" s="40" t="s">
        <v>291</v>
      </c>
    </row>
    <row r="31" spans="1:2" ht="79.5" customHeight="1" x14ac:dyDescent="0.35">
      <c r="A31" s="33" t="s">
        <v>56</v>
      </c>
      <c r="B31" s="40" t="s">
        <v>292</v>
      </c>
    </row>
    <row r="32" spans="1:2" ht="78.75" customHeight="1" x14ac:dyDescent="0.35">
      <c r="A32" s="33" t="s">
        <v>58</v>
      </c>
      <c r="B32" s="40" t="s">
        <v>293</v>
      </c>
    </row>
    <row r="33" spans="1:2" ht="113.25" customHeight="1" x14ac:dyDescent="0.35">
      <c r="A33" s="33" t="s">
        <v>61</v>
      </c>
      <c r="B33" s="40" t="s">
        <v>294</v>
      </c>
    </row>
    <row r="35" spans="1:2" x14ac:dyDescent="0.35">
      <c r="A35" s="35" t="s">
        <v>295</v>
      </c>
    </row>
    <row r="36" spans="1:2" x14ac:dyDescent="0.35">
      <c r="A36" s="33" t="s">
        <v>70</v>
      </c>
      <c r="B36" s="40" t="s">
        <v>296</v>
      </c>
    </row>
    <row r="37" spans="1:2" ht="36.75" customHeight="1" x14ac:dyDescent="0.35">
      <c r="A37" s="33" t="s">
        <v>71</v>
      </c>
      <c r="B37" s="40" t="s">
        <v>297</v>
      </c>
    </row>
    <row r="38" spans="1:2" ht="47.25" customHeight="1" x14ac:dyDescent="0.35">
      <c r="A38" s="33" t="s">
        <v>72</v>
      </c>
      <c r="B38" s="40" t="s">
        <v>298</v>
      </c>
    </row>
    <row r="39" spans="1:2" ht="36" customHeight="1" x14ac:dyDescent="0.35">
      <c r="A39" s="33" t="s">
        <v>7</v>
      </c>
      <c r="B39" s="40" t="s">
        <v>299</v>
      </c>
    </row>
    <row r="41" spans="1:2" x14ac:dyDescent="0.35">
      <c r="A41" s="35" t="s">
        <v>300</v>
      </c>
    </row>
    <row r="42" spans="1:2" x14ac:dyDescent="0.35">
      <c r="A42" s="33" t="s">
        <v>75</v>
      </c>
      <c r="B42" s="40" t="s">
        <v>301</v>
      </c>
    </row>
    <row r="43" spans="1:2" ht="101.5" x14ac:dyDescent="0.35">
      <c r="A43" s="33" t="s">
        <v>76</v>
      </c>
      <c r="B43" s="40" t="s">
        <v>302</v>
      </c>
    </row>
    <row r="44" spans="1:2" ht="72.5" x14ac:dyDescent="0.35">
      <c r="A44" s="33" t="s">
        <v>77</v>
      </c>
      <c r="B44" s="40" t="s">
        <v>303</v>
      </c>
    </row>
    <row r="45" spans="1:2" ht="120" customHeight="1" x14ac:dyDescent="0.35">
      <c r="A45" s="33" t="s">
        <v>78</v>
      </c>
      <c r="B45" s="40" t="s">
        <v>304</v>
      </c>
    </row>
    <row r="46" spans="1:2" ht="52.5" customHeight="1" x14ac:dyDescent="0.35">
      <c r="A46" s="33" t="s">
        <v>79</v>
      </c>
      <c r="B46" s="40" t="s">
        <v>305</v>
      </c>
    </row>
    <row r="47" spans="1:2" ht="66.75" customHeight="1" x14ac:dyDescent="0.35">
      <c r="A47" s="33" t="s">
        <v>80</v>
      </c>
      <c r="B47" s="40" t="s">
        <v>306</v>
      </c>
    </row>
    <row r="52" spans="1:2" ht="21" x14ac:dyDescent="0.35">
      <c r="A52" s="36" t="s">
        <v>307</v>
      </c>
    </row>
    <row r="53" spans="1:2" x14ac:dyDescent="0.35">
      <c r="A53" s="33" t="s">
        <v>3</v>
      </c>
      <c r="B53" s="40" t="s">
        <v>308</v>
      </c>
    </row>
    <row r="54" spans="1:2" ht="29" x14ac:dyDescent="0.35">
      <c r="A54" s="33" t="s">
        <v>74</v>
      </c>
      <c r="B54" s="40" t="s">
        <v>309</v>
      </c>
    </row>
    <row r="55" spans="1:2" x14ac:dyDescent="0.35">
      <c r="A55" s="33" t="s">
        <v>5</v>
      </c>
      <c r="B55" s="40" t="s">
        <v>310</v>
      </c>
    </row>
    <row r="56" spans="1:2" ht="73.5" customHeight="1" x14ac:dyDescent="0.35">
      <c r="A56" s="33" t="s">
        <v>311</v>
      </c>
      <c r="B56" s="40" t="s">
        <v>312</v>
      </c>
    </row>
    <row r="57" spans="1:2" ht="15.75" customHeight="1" x14ac:dyDescent="0.35">
      <c r="A57" s="33" t="s">
        <v>7</v>
      </c>
      <c r="B57" s="40" t="s">
        <v>313</v>
      </c>
    </row>
    <row r="58" spans="1:2" ht="54" customHeight="1" x14ac:dyDescent="0.35">
      <c r="A58" s="33" t="s">
        <v>314</v>
      </c>
      <c r="B58" s="40" t="s">
        <v>315</v>
      </c>
    </row>
    <row r="59" spans="1:2" ht="51.75" customHeight="1" x14ac:dyDescent="0.35">
      <c r="A59" s="33" t="s">
        <v>8</v>
      </c>
      <c r="B59" s="40" t="s">
        <v>316</v>
      </c>
    </row>
    <row r="60" spans="1:2" ht="45.75" customHeight="1" x14ac:dyDescent="0.35">
      <c r="A60" s="33" t="s">
        <v>9</v>
      </c>
      <c r="B60" s="40" t="s">
        <v>317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zoomScale="70" zoomScaleNormal="70" workbookViewId="0">
      <selection activeCell="D22" sqref="D22"/>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37.5" customHeight="1" x14ac:dyDescent="0.35">
      <c r="A6" s="172" t="s">
        <v>38</v>
      </c>
      <c r="B6" s="172"/>
      <c r="C6" s="173" t="s">
        <v>39</v>
      </c>
      <c r="D6" s="173"/>
      <c r="E6" s="173"/>
      <c r="F6" s="173"/>
      <c r="G6" s="173"/>
      <c r="H6" s="173"/>
      <c r="I6" s="173"/>
      <c r="J6" s="173"/>
      <c r="K6" s="173"/>
    </row>
    <row r="7" spans="1:12" ht="55.5" customHeight="1" x14ac:dyDescent="0.35">
      <c r="A7" s="172" t="s">
        <v>40</v>
      </c>
      <c r="B7" s="172"/>
      <c r="C7" s="50" t="s">
        <v>41</v>
      </c>
      <c r="D7" s="174" t="s">
        <v>16</v>
      </c>
      <c r="E7" s="175"/>
      <c r="F7" s="175"/>
      <c r="G7" s="175"/>
      <c r="H7" s="175"/>
      <c r="I7" s="175"/>
      <c r="J7" s="175"/>
      <c r="K7" s="176"/>
    </row>
    <row r="8" spans="1:12" ht="29.25" customHeight="1" x14ac:dyDescent="0.35">
      <c r="A8" s="172" t="s">
        <v>42</v>
      </c>
      <c r="B8" s="172"/>
      <c r="C8" s="173" t="s">
        <v>43</v>
      </c>
      <c r="D8" s="173"/>
      <c r="E8" s="173"/>
      <c r="F8" s="173"/>
      <c r="G8" s="173"/>
      <c r="H8" s="173"/>
      <c r="I8" s="173"/>
      <c r="J8" s="173"/>
      <c r="K8" s="173"/>
    </row>
    <row r="9" spans="1:12" ht="29.25" customHeight="1" x14ac:dyDescent="0.35">
      <c r="A9" s="172" t="s">
        <v>44</v>
      </c>
      <c r="B9" s="172"/>
      <c r="C9" s="177" t="s">
        <v>45</v>
      </c>
      <c r="D9" s="177"/>
      <c r="E9" s="177"/>
      <c r="F9" s="177"/>
      <c r="G9" s="177"/>
      <c r="H9" s="177"/>
      <c r="I9" s="177"/>
      <c r="J9" s="177"/>
      <c r="K9" s="177"/>
    </row>
    <row r="10" spans="1:12" ht="29.25" customHeight="1" x14ac:dyDescent="0.35">
      <c r="A10" s="172" t="s">
        <v>46</v>
      </c>
      <c r="B10" s="172"/>
      <c r="C10" s="177" t="s">
        <v>47</v>
      </c>
      <c r="D10" s="177"/>
      <c r="E10" s="177"/>
      <c r="F10" s="177"/>
      <c r="G10" s="177"/>
      <c r="H10" s="177"/>
      <c r="I10" s="177"/>
      <c r="J10" s="177"/>
      <c r="K10" s="177"/>
    </row>
    <row r="11" spans="1:12" ht="29.25" customHeight="1" x14ac:dyDescent="0.35">
      <c r="A11" s="172" t="s">
        <v>48</v>
      </c>
      <c r="B11" s="172"/>
      <c r="C11" s="178" t="s">
        <v>49</v>
      </c>
      <c r="D11" s="178"/>
      <c r="E11" s="178"/>
      <c r="F11" s="178"/>
      <c r="G11" s="178"/>
      <c r="H11" s="178"/>
      <c r="I11" s="178"/>
      <c r="J11" s="178"/>
      <c r="K11" s="178"/>
    </row>
    <row r="12" spans="1:12" ht="29.25" customHeight="1" x14ac:dyDescent="0.35">
      <c r="A12" s="172" t="s">
        <v>50</v>
      </c>
      <c r="B12" s="179"/>
      <c r="C12" s="180" t="s">
        <v>51</v>
      </c>
      <c r="D12" s="181"/>
      <c r="E12" s="181"/>
      <c r="F12" s="181"/>
      <c r="G12" s="181"/>
      <c r="H12" s="181"/>
      <c r="I12" s="181"/>
      <c r="J12" s="181"/>
      <c r="K12" s="182"/>
    </row>
    <row r="13" spans="1:12" ht="29.25" customHeight="1" x14ac:dyDescent="0.35">
      <c r="A13" s="172" t="s">
        <v>52</v>
      </c>
      <c r="B13" s="172"/>
      <c r="C13" s="183" t="s">
        <v>53</v>
      </c>
      <c r="D13" s="183"/>
      <c r="E13" s="183"/>
      <c r="F13" s="183"/>
      <c r="G13" s="183"/>
      <c r="H13" s="183"/>
      <c r="I13" s="183"/>
      <c r="J13" s="183"/>
      <c r="K13" s="183"/>
      <c r="L13" s="48"/>
    </row>
    <row r="14" spans="1:12" ht="29.25" customHeight="1" x14ac:dyDescent="0.35">
      <c r="A14" s="172" t="s">
        <v>54</v>
      </c>
      <c r="B14" s="172"/>
      <c r="C14" s="177" t="s">
        <v>55</v>
      </c>
      <c r="D14" s="177"/>
      <c r="E14" s="177"/>
      <c r="F14" s="177"/>
      <c r="G14" s="177"/>
      <c r="H14" s="177"/>
      <c r="I14" s="177"/>
      <c r="J14" s="177"/>
      <c r="K14" s="177"/>
    </row>
    <row r="15" spans="1:12" ht="29.25" customHeight="1" x14ac:dyDescent="0.35">
      <c r="A15" s="172" t="s">
        <v>56</v>
      </c>
      <c r="B15" s="172"/>
      <c r="C15" s="177" t="s">
        <v>57</v>
      </c>
      <c r="D15" s="177"/>
      <c r="E15" s="177"/>
      <c r="F15" s="177"/>
      <c r="G15" s="177"/>
      <c r="H15" s="177"/>
      <c r="I15" s="177"/>
      <c r="J15" s="177"/>
      <c r="K15" s="177"/>
    </row>
    <row r="16" spans="1:12" ht="29.25" customHeight="1" x14ac:dyDescent="0.35">
      <c r="A16" s="172" t="s">
        <v>58</v>
      </c>
      <c r="B16" s="172"/>
      <c r="C16" s="177" t="s">
        <v>59</v>
      </c>
      <c r="D16" s="177"/>
      <c r="E16" s="177"/>
      <c r="F16" s="177"/>
      <c r="G16" s="177" t="s">
        <v>60</v>
      </c>
      <c r="H16" s="177"/>
      <c r="I16" s="177"/>
      <c r="J16" s="177"/>
      <c r="K16" s="177"/>
    </row>
    <row r="17" spans="1:13" ht="29.25" customHeight="1" x14ac:dyDescent="0.35">
      <c r="A17" s="172" t="s">
        <v>61</v>
      </c>
      <c r="B17" s="172"/>
      <c r="C17" s="177" t="s">
        <v>62</v>
      </c>
      <c r="D17" s="177"/>
      <c r="E17" s="177"/>
      <c r="F17" s="177"/>
      <c r="G17" s="177"/>
      <c r="H17" s="177"/>
      <c r="I17" s="177"/>
      <c r="J17" s="177"/>
      <c r="K17" s="177"/>
    </row>
    <row r="18" spans="1:13" ht="29.25" customHeight="1" x14ac:dyDescent="0.35">
      <c r="A18" s="5"/>
      <c r="B18" s="5"/>
    </row>
    <row r="19" spans="1:13" ht="29.25" customHeight="1" x14ac:dyDescent="0.35">
      <c r="A19" s="5"/>
      <c r="B19" s="5"/>
      <c r="C19" s="128" t="s">
        <v>63</v>
      </c>
      <c r="D19" s="128"/>
      <c r="E19" s="128"/>
      <c r="F19" s="128"/>
      <c r="G19" s="128"/>
      <c r="H19" s="128"/>
      <c r="I19" s="73"/>
    </row>
    <row r="20" spans="1:13" ht="43.5" customHeight="1"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19" t="s">
        <v>17</v>
      </c>
      <c r="D21" s="2">
        <v>1</v>
      </c>
      <c r="E21" s="2">
        <v>0</v>
      </c>
      <c r="F21" s="2">
        <v>0</v>
      </c>
      <c r="G21" s="2">
        <v>0</v>
      </c>
      <c r="H21" s="3">
        <v>1</v>
      </c>
      <c r="I21" s="73"/>
    </row>
    <row r="22" spans="1:13" ht="29.25" customHeight="1" x14ac:dyDescent="0.35">
      <c r="A22" s="186" t="s">
        <v>71</v>
      </c>
      <c r="B22" s="186"/>
      <c r="C22" s="19" t="s">
        <v>17</v>
      </c>
      <c r="D22" s="108">
        <f>+SUM(E30:E33)</f>
        <v>1</v>
      </c>
      <c r="E22" s="2">
        <v>0</v>
      </c>
      <c r="F22" s="2">
        <v>0</v>
      </c>
      <c r="G22" s="2">
        <v>0</v>
      </c>
      <c r="H22" s="3">
        <v>0</v>
      </c>
      <c r="I22" s="73"/>
    </row>
    <row r="23" spans="1:13" ht="29.25" customHeight="1" x14ac:dyDescent="0.35">
      <c r="A23" s="186" t="s">
        <v>72</v>
      </c>
      <c r="B23" s="186"/>
      <c r="C23" s="19" t="s">
        <v>17</v>
      </c>
      <c r="D23" s="21">
        <f t="shared" ref="D23" si="0">D22/D21</f>
        <v>1</v>
      </c>
      <c r="E23" s="20"/>
      <c r="F23" s="20"/>
      <c r="G23" s="20"/>
      <c r="H23" s="21">
        <f>+D23</f>
        <v>1</v>
      </c>
      <c r="I23" s="73"/>
    </row>
    <row r="24" spans="1:13" ht="29.25" customHeight="1" x14ac:dyDescent="0.35">
      <c r="A24" s="186" t="s">
        <v>7</v>
      </c>
      <c r="B24" s="186"/>
      <c r="C24" s="19" t="s">
        <v>17</v>
      </c>
      <c r="D24" s="21">
        <f>D23</f>
        <v>1</v>
      </c>
      <c r="E24" s="21"/>
      <c r="F24" s="21"/>
      <c r="G24" s="21"/>
      <c r="H24" s="77">
        <f>MAXA(C24:G24)</f>
        <v>1</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34.5" customHeight="1" x14ac:dyDescent="0.35">
      <c r="A28" s="2">
        <v>1</v>
      </c>
      <c r="B28" s="46">
        <v>2024</v>
      </c>
      <c r="C28" s="46" t="s">
        <v>81</v>
      </c>
      <c r="D28" s="75">
        <v>0</v>
      </c>
      <c r="E28" s="75" t="s">
        <v>17</v>
      </c>
      <c r="F28" s="108" t="s">
        <v>17</v>
      </c>
      <c r="G28" s="190" t="s">
        <v>82</v>
      </c>
      <c r="H28" s="191"/>
      <c r="I28" s="191"/>
      <c r="J28" s="191"/>
      <c r="K28" s="192"/>
    </row>
    <row r="29" spans="1:13" ht="34.5" customHeight="1" x14ac:dyDescent="0.35">
      <c r="A29" s="2">
        <v>2</v>
      </c>
      <c r="B29" s="46">
        <v>2024</v>
      </c>
      <c r="C29" s="46" t="s">
        <v>83</v>
      </c>
      <c r="D29" s="75">
        <v>0</v>
      </c>
      <c r="E29" s="75" t="s">
        <v>17</v>
      </c>
      <c r="F29" s="108" t="s">
        <v>17</v>
      </c>
      <c r="G29" s="193"/>
      <c r="H29" s="194"/>
      <c r="I29" s="194"/>
      <c r="J29" s="194"/>
      <c r="K29" s="195"/>
    </row>
    <row r="30" spans="1:13" ht="111" customHeight="1" x14ac:dyDescent="0.35">
      <c r="A30" s="2">
        <v>3</v>
      </c>
      <c r="B30" s="46">
        <v>2025</v>
      </c>
      <c r="C30" s="46" t="s">
        <v>84</v>
      </c>
      <c r="D30" s="75">
        <v>0</v>
      </c>
      <c r="E30" s="75" t="s">
        <v>17</v>
      </c>
      <c r="F30" s="108" t="s">
        <v>17</v>
      </c>
      <c r="G30" s="169" t="s">
        <v>85</v>
      </c>
      <c r="H30" s="170"/>
      <c r="I30" s="170"/>
      <c r="J30" s="170"/>
      <c r="K30" s="171"/>
    </row>
    <row r="31" spans="1:13" ht="159.75" customHeight="1" x14ac:dyDescent="0.35">
      <c r="A31" s="2">
        <v>4</v>
      </c>
      <c r="B31" s="46">
        <v>2025</v>
      </c>
      <c r="C31" s="46" t="s">
        <v>86</v>
      </c>
      <c r="D31" s="75">
        <v>0</v>
      </c>
      <c r="E31" s="75">
        <v>1</v>
      </c>
      <c r="F31" s="108">
        <v>1</v>
      </c>
      <c r="G31" s="169" t="s">
        <v>87</v>
      </c>
      <c r="H31" s="170"/>
      <c r="I31" s="170"/>
      <c r="J31" s="170"/>
      <c r="K31" s="171"/>
      <c r="M31" s="30"/>
    </row>
    <row r="32" spans="1:13" ht="47.15" customHeight="1" x14ac:dyDescent="0.35">
      <c r="A32" s="2">
        <v>5</v>
      </c>
      <c r="B32" s="46">
        <v>2025</v>
      </c>
      <c r="C32" s="46" t="s">
        <v>81</v>
      </c>
      <c r="D32" s="75">
        <v>0</v>
      </c>
      <c r="E32" s="75">
        <v>0</v>
      </c>
      <c r="F32" s="75">
        <f>IFERROR(IF(E32/D32&gt;100%,100%,E32/D32),0)</f>
        <v>0</v>
      </c>
      <c r="G32" s="169" t="s">
        <v>88</v>
      </c>
      <c r="H32" s="170"/>
      <c r="I32" s="170"/>
      <c r="J32" s="170"/>
      <c r="K32" s="171"/>
    </row>
    <row r="33" spans="1:11" ht="47.15" customHeight="1" x14ac:dyDescent="0.35">
      <c r="A33" s="2">
        <v>6</v>
      </c>
      <c r="B33" s="46">
        <v>2025</v>
      </c>
      <c r="C33" s="46" t="s">
        <v>83</v>
      </c>
      <c r="D33" s="75">
        <v>1</v>
      </c>
      <c r="E33" s="75">
        <v>0</v>
      </c>
      <c r="F33" s="75">
        <f>IFERROR(IF(E33/D33&gt;100%,100%,E33/D33),0)</f>
        <v>0</v>
      </c>
      <c r="G33" s="169" t="s">
        <v>88</v>
      </c>
      <c r="H33" s="170"/>
      <c r="I33" s="170"/>
      <c r="J33" s="170"/>
      <c r="K33" s="171"/>
    </row>
  </sheetData>
  <mergeCells count="40">
    <mergeCell ref="A17:B17"/>
    <mergeCell ref="C17:K17"/>
    <mergeCell ref="G31:K31"/>
    <mergeCell ref="C19:H19"/>
    <mergeCell ref="A20:B20"/>
    <mergeCell ref="A21:B21"/>
    <mergeCell ref="A22:B22"/>
    <mergeCell ref="A23:B23"/>
    <mergeCell ref="A24:B24"/>
    <mergeCell ref="A26:K26"/>
    <mergeCell ref="G27:K27"/>
    <mergeCell ref="G30:K30"/>
    <mergeCell ref="G28:K29"/>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23.54296875" style="1" customWidth="1"/>
    <col min="10" max="10" width="20.1796875" style="1" customWidth="1"/>
    <col min="11" max="11" width="22.7265625" style="1" customWidth="1"/>
    <col min="12" max="12" width="10.81640625" style="1" customWidth="1"/>
    <col min="13" max="16384" width="10.81640625" style="1"/>
  </cols>
  <sheetData>
    <row r="1" spans="1:11" ht="23.25" customHeight="1" x14ac:dyDescent="0.35">
      <c r="A1" s="9"/>
      <c r="B1" s="10"/>
      <c r="C1" s="16"/>
      <c r="D1" s="246" t="s">
        <v>318</v>
      </c>
      <c r="E1" s="246"/>
      <c r="F1" s="246"/>
      <c r="G1" s="246"/>
      <c r="H1" s="246"/>
      <c r="I1" s="246"/>
      <c r="J1" s="23" t="s">
        <v>319</v>
      </c>
      <c r="K1" s="24" t="s">
        <v>320</v>
      </c>
    </row>
    <row r="2" spans="1:11" ht="23.25" customHeight="1" x14ac:dyDescent="0.35">
      <c r="A2" s="11"/>
      <c r="C2" s="14"/>
      <c r="D2" s="137"/>
      <c r="E2" s="137"/>
      <c r="F2" s="137"/>
      <c r="G2" s="137"/>
      <c r="H2" s="137"/>
      <c r="I2" s="137"/>
      <c r="J2" s="25" t="s">
        <v>321</v>
      </c>
      <c r="K2" s="26"/>
    </row>
    <row r="3" spans="1:11" ht="23.25" customHeight="1" x14ac:dyDescent="0.35">
      <c r="A3" s="11"/>
      <c r="C3" s="14"/>
      <c r="D3" s="137"/>
      <c r="E3" s="137"/>
      <c r="F3" s="137"/>
      <c r="G3" s="137"/>
      <c r="H3" s="137"/>
      <c r="I3" s="137"/>
      <c r="J3" s="25" t="s">
        <v>322</v>
      </c>
      <c r="K3" s="27"/>
    </row>
    <row r="4" spans="1:11" s="4" customFormat="1" ht="23.25" customHeight="1" thickBot="1" x14ac:dyDescent="0.4">
      <c r="A4" s="12"/>
      <c r="B4" s="13"/>
      <c r="C4" s="15"/>
      <c r="D4" s="247"/>
      <c r="E4" s="247"/>
      <c r="F4" s="247"/>
      <c r="G4" s="247"/>
      <c r="H4" s="247"/>
      <c r="I4" s="247"/>
      <c r="J4" s="28" t="s">
        <v>323</v>
      </c>
      <c r="K4" s="29"/>
    </row>
    <row r="5" spans="1:11" s="4" customFormat="1" ht="20" x14ac:dyDescent="0.35">
      <c r="J5" s="7"/>
      <c r="K5" s="8"/>
    </row>
    <row r="6" spans="1:11" ht="29.25" customHeight="1" x14ac:dyDescent="0.35">
      <c r="A6" s="172" t="s">
        <v>38</v>
      </c>
      <c r="B6" s="172"/>
      <c r="C6" s="177"/>
      <c r="D6" s="177"/>
      <c r="E6" s="177"/>
      <c r="F6" s="177"/>
      <c r="G6" s="177"/>
      <c r="H6" s="177"/>
      <c r="I6" s="177"/>
      <c r="J6" s="177"/>
      <c r="K6" s="177"/>
    </row>
    <row r="7" spans="1:11" ht="29.25" customHeight="1" x14ac:dyDescent="0.35">
      <c r="A7" s="172" t="s">
        <v>40</v>
      </c>
      <c r="B7" s="172"/>
      <c r="C7" s="32" t="s">
        <v>74</v>
      </c>
      <c r="D7" s="248"/>
      <c r="E7" s="249"/>
      <c r="F7" s="249"/>
      <c r="G7" s="249"/>
      <c r="H7" s="249"/>
      <c r="I7" s="249"/>
      <c r="J7" s="249"/>
      <c r="K7" s="250"/>
    </row>
    <row r="8" spans="1:11" ht="29.25" customHeight="1" x14ac:dyDescent="0.35">
      <c r="A8" s="172" t="s">
        <v>42</v>
      </c>
      <c r="B8" s="172"/>
      <c r="C8" s="177"/>
      <c r="D8" s="177"/>
      <c r="E8" s="177"/>
      <c r="F8" s="177"/>
      <c r="G8" s="177"/>
      <c r="H8" s="177"/>
      <c r="I8" s="177"/>
      <c r="J8" s="177"/>
      <c r="K8" s="177"/>
    </row>
    <row r="9" spans="1:11" ht="29.25" customHeight="1" x14ac:dyDescent="0.35">
      <c r="A9" s="172" t="s">
        <v>44</v>
      </c>
      <c r="B9" s="172"/>
      <c r="C9" s="177"/>
      <c r="D9" s="177"/>
      <c r="E9" s="177"/>
      <c r="F9" s="177"/>
      <c r="G9" s="177"/>
      <c r="H9" s="177"/>
      <c r="I9" s="177"/>
      <c r="J9" s="177"/>
      <c r="K9" s="177"/>
    </row>
    <row r="10" spans="1:11" ht="29.25" customHeight="1" x14ac:dyDescent="0.35">
      <c r="A10" s="172" t="s">
        <v>46</v>
      </c>
      <c r="B10" s="172"/>
      <c r="C10" s="177"/>
      <c r="D10" s="177"/>
      <c r="E10" s="177"/>
      <c r="F10" s="177"/>
      <c r="G10" s="177"/>
      <c r="H10" s="177"/>
      <c r="I10" s="177"/>
      <c r="J10" s="177"/>
      <c r="K10" s="177"/>
    </row>
    <row r="11" spans="1:11" ht="29.25" customHeight="1" x14ac:dyDescent="0.35">
      <c r="A11" s="172" t="s">
        <v>48</v>
      </c>
      <c r="B11" s="172"/>
      <c r="C11" s="178"/>
      <c r="D11" s="178"/>
      <c r="E11" s="178"/>
      <c r="F11" s="178"/>
      <c r="G11" s="178"/>
      <c r="H11" s="178"/>
      <c r="I11" s="178"/>
      <c r="J11" s="178"/>
      <c r="K11" s="178"/>
    </row>
    <row r="12" spans="1:11" ht="29.25" customHeight="1" x14ac:dyDescent="0.35">
      <c r="A12" s="172" t="s">
        <v>50</v>
      </c>
      <c r="B12" s="179"/>
      <c r="C12" s="180" t="s">
        <v>51</v>
      </c>
      <c r="D12" s="181"/>
      <c r="E12" s="181"/>
      <c r="F12" s="181"/>
      <c r="G12" s="181"/>
      <c r="H12" s="181"/>
      <c r="I12" s="181"/>
      <c r="J12" s="181"/>
      <c r="K12" s="182"/>
    </row>
    <row r="13" spans="1:11" ht="29.25" customHeight="1" x14ac:dyDescent="0.35">
      <c r="A13" s="172" t="s">
        <v>52</v>
      </c>
      <c r="B13" s="172"/>
      <c r="C13" s="226"/>
      <c r="D13" s="226"/>
      <c r="E13" s="226"/>
      <c r="F13" s="226"/>
      <c r="G13" s="226"/>
      <c r="H13" s="226"/>
      <c r="I13" s="226"/>
      <c r="J13" s="226"/>
      <c r="K13" s="226"/>
    </row>
    <row r="14" spans="1:11" ht="29.25" customHeight="1" x14ac:dyDescent="0.35">
      <c r="A14" s="172" t="s">
        <v>54</v>
      </c>
      <c r="B14" s="172"/>
      <c r="C14" s="177"/>
      <c r="D14" s="177"/>
      <c r="E14" s="177"/>
      <c r="F14" s="177"/>
      <c r="G14" s="177"/>
      <c r="H14" s="177"/>
      <c r="I14" s="177"/>
      <c r="J14" s="177"/>
      <c r="K14" s="177"/>
    </row>
    <row r="15" spans="1:11" ht="29.25" customHeight="1" x14ac:dyDescent="0.35">
      <c r="A15" s="172" t="s">
        <v>56</v>
      </c>
      <c r="B15" s="172"/>
      <c r="C15" s="177"/>
      <c r="D15" s="177"/>
      <c r="E15" s="177"/>
      <c r="F15" s="177"/>
      <c r="G15" s="177"/>
      <c r="H15" s="177"/>
      <c r="I15" s="177"/>
      <c r="J15" s="177"/>
      <c r="K15" s="177"/>
    </row>
    <row r="16" spans="1:11" ht="29.25" customHeight="1" x14ac:dyDescent="0.35">
      <c r="A16" s="172" t="s">
        <v>58</v>
      </c>
      <c r="B16" s="172"/>
      <c r="C16" s="177"/>
      <c r="D16" s="177"/>
      <c r="E16" s="177"/>
      <c r="F16" s="177"/>
      <c r="G16" s="177" t="s">
        <v>60</v>
      </c>
      <c r="H16" s="177"/>
      <c r="I16" s="177"/>
      <c r="J16" s="177"/>
      <c r="K16" s="177"/>
    </row>
    <row r="17" spans="1:13" ht="29.25" customHeight="1" x14ac:dyDescent="0.35">
      <c r="A17" s="172" t="s">
        <v>61</v>
      </c>
      <c r="B17" s="172"/>
      <c r="C17" s="177"/>
      <c r="D17" s="177"/>
      <c r="E17" s="177"/>
      <c r="F17" s="177"/>
      <c r="G17" s="177"/>
      <c r="H17" s="177"/>
      <c r="I17" s="177"/>
      <c r="J17" s="177"/>
      <c r="K17" s="177"/>
    </row>
    <row r="18" spans="1:13" ht="29.25" customHeight="1" x14ac:dyDescent="0.35">
      <c r="A18" s="5"/>
      <c r="B18" s="5"/>
    </row>
    <row r="19" spans="1:13" ht="29.25" customHeight="1" x14ac:dyDescent="0.35">
      <c r="A19" s="5"/>
      <c r="B19" s="5"/>
      <c r="C19" s="128" t="s">
        <v>63</v>
      </c>
      <c r="D19" s="128"/>
      <c r="E19" s="128"/>
      <c r="F19" s="128"/>
      <c r="G19" s="128"/>
      <c r="H19" s="128"/>
    </row>
    <row r="20" spans="1:13" ht="43.5" customHeight="1" x14ac:dyDescent="0.35">
      <c r="A20" s="184"/>
      <c r="B20" s="185"/>
      <c r="C20" s="22" t="s">
        <v>64</v>
      </c>
      <c r="D20" s="22" t="s">
        <v>65</v>
      </c>
      <c r="E20" s="22" t="s">
        <v>66</v>
      </c>
      <c r="F20" s="22" t="s">
        <v>67</v>
      </c>
      <c r="G20" s="22" t="s">
        <v>68</v>
      </c>
      <c r="H20" s="22" t="s">
        <v>69</v>
      </c>
    </row>
    <row r="21" spans="1:13" ht="29.25" customHeight="1" x14ac:dyDescent="0.35">
      <c r="A21" s="186" t="s">
        <v>70</v>
      </c>
      <c r="B21" s="186"/>
      <c r="C21" s="19"/>
      <c r="D21" s="2"/>
      <c r="E21" s="2"/>
      <c r="F21" s="2"/>
      <c r="G21" s="2"/>
      <c r="H21" s="3"/>
    </row>
    <row r="22" spans="1:13" ht="29.25" customHeight="1" x14ac:dyDescent="0.35">
      <c r="A22" s="186" t="s">
        <v>71</v>
      </c>
      <c r="B22" s="186"/>
      <c r="C22" s="19"/>
      <c r="D22" s="2"/>
      <c r="E22" s="2"/>
      <c r="F22" s="2"/>
      <c r="G22" s="2"/>
      <c r="H22" s="3"/>
    </row>
    <row r="23" spans="1:13" ht="29.25" customHeight="1" x14ac:dyDescent="0.35">
      <c r="A23" s="186" t="s">
        <v>72</v>
      </c>
      <c r="B23" s="186"/>
      <c r="C23" s="20" t="e">
        <f>C22/C21</f>
        <v>#DIV/0!</v>
      </c>
      <c r="D23" s="20" t="e">
        <f t="shared" ref="D23:G23" si="0">D22/D21</f>
        <v>#DIV/0!</v>
      </c>
      <c r="E23" s="20" t="e">
        <f t="shared" si="0"/>
        <v>#DIV/0!</v>
      </c>
      <c r="F23" s="20" t="e">
        <f t="shared" si="0"/>
        <v>#DIV/0!</v>
      </c>
      <c r="G23" s="20" t="e">
        <f t="shared" si="0"/>
        <v>#DIV/0!</v>
      </c>
      <c r="H23" s="21" t="s">
        <v>17</v>
      </c>
    </row>
    <row r="24" spans="1:13" ht="29.25" customHeight="1" x14ac:dyDescent="0.35">
      <c r="A24" s="186" t="s">
        <v>7</v>
      </c>
      <c r="B24" s="186"/>
      <c r="C24" s="21"/>
      <c r="D24" s="21"/>
      <c r="E24" s="21"/>
      <c r="F24" s="21"/>
      <c r="G24" s="21"/>
      <c r="H24" s="21"/>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88.5" customHeight="1" x14ac:dyDescent="0.35">
      <c r="A28" s="2">
        <v>1</v>
      </c>
      <c r="B28" s="2"/>
      <c r="C28" s="2"/>
      <c r="D28" s="38">
        <v>0.4</v>
      </c>
      <c r="E28" s="38">
        <v>0.3</v>
      </c>
      <c r="F28" s="31">
        <f>IF(E28/D28&gt;100%,100%,E28/D28)</f>
        <v>0.74999999999999989</v>
      </c>
      <c r="G28" s="203"/>
      <c r="H28" s="204"/>
      <c r="I28" s="204"/>
      <c r="J28" s="204"/>
      <c r="K28" s="205"/>
    </row>
    <row r="29" spans="1:13" ht="88.5" customHeight="1" x14ac:dyDescent="0.35">
      <c r="A29" s="2">
        <v>2</v>
      </c>
      <c r="B29" s="2"/>
      <c r="C29" s="2"/>
      <c r="D29" s="2">
        <v>1</v>
      </c>
      <c r="E29" s="2">
        <v>1</v>
      </c>
      <c r="F29" s="31">
        <f t="shared" ref="F29:F31" si="1">IF(E29/D29&gt;100%,100%,E29/D29)</f>
        <v>1</v>
      </c>
      <c r="G29" s="203"/>
      <c r="H29" s="204"/>
      <c r="I29" s="204"/>
      <c r="J29" s="204"/>
      <c r="K29" s="205"/>
    </row>
    <row r="30" spans="1:13" ht="88.5" customHeight="1" x14ac:dyDescent="0.35">
      <c r="A30" s="2">
        <v>3</v>
      </c>
      <c r="B30" s="2"/>
      <c r="C30" s="2"/>
      <c r="D30" s="2">
        <v>1</v>
      </c>
      <c r="E30" s="2">
        <v>1</v>
      </c>
      <c r="F30" s="31">
        <f t="shared" si="1"/>
        <v>1</v>
      </c>
      <c r="G30" s="203"/>
      <c r="H30" s="204"/>
      <c r="I30" s="204"/>
      <c r="J30" s="204"/>
      <c r="K30" s="205"/>
    </row>
    <row r="31" spans="1:13" ht="88.5" customHeight="1" x14ac:dyDescent="0.35">
      <c r="A31" s="2">
        <v>4</v>
      </c>
      <c r="B31" s="2"/>
      <c r="C31" s="2"/>
      <c r="D31" s="2">
        <v>5</v>
      </c>
      <c r="E31" s="2">
        <v>3</v>
      </c>
      <c r="F31" s="31">
        <f t="shared" si="1"/>
        <v>0.6</v>
      </c>
      <c r="G31" s="203"/>
      <c r="H31" s="204"/>
      <c r="I31" s="204"/>
      <c r="J31" s="204"/>
      <c r="K31" s="205"/>
      <c r="M31" s="30"/>
    </row>
  </sheetData>
  <mergeCells count="37">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 ref="C13:K13"/>
    <mergeCell ref="A24:B24"/>
    <mergeCell ref="A23:B23"/>
    <mergeCell ref="A20:B20"/>
    <mergeCell ref="A21:B21"/>
    <mergeCell ref="A22:B22"/>
    <mergeCell ref="C14:K14"/>
    <mergeCell ref="C15:K15"/>
    <mergeCell ref="C16:K16"/>
    <mergeCell ref="C19:H19"/>
    <mergeCell ref="C6:K6"/>
    <mergeCell ref="C8:K8"/>
    <mergeCell ref="C9:K9"/>
    <mergeCell ref="C10:K10"/>
    <mergeCell ref="C12:K12"/>
    <mergeCell ref="A26:K26"/>
    <mergeCell ref="G31:K31"/>
    <mergeCell ref="G27:K27"/>
    <mergeCell ref="G28:K28"/>
    <mergeCell ref="G29:K29"/>
    <mergeCell ref="G30:K30"/>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53125" defaultRowHeight="14.5" x14ac:dyDescent="0.35"/>
  <cols>
    <col min="1" max="1" width="54" customWidth="1"/>
    <col min="3" max="3" width="48.7265625" customWidth="1"/>
    <col min="4" max="4" width="19" customWidth="1"/>
    <col min="5" max="5" width="15.81640625" customWidth="1"/>
    <col min="6" max="6" width="86.26953125" bestFit="1" customWidth="1"/>
    <col min="7" max="7" width="21.7265625" customWidth="1"/>
    <col min="8" max="8" width="29.1796875" customWidth="1"/>
    <col min="9" max="9" width="33.81640625" customWidth="1"/>
    <col min="10" max="10" width="7.1796875" customWidth="1"/>
    <col min="11" max="11" width="18.453125" customWidth="1"/>
    <col min="12" max="13" width="37.7265625" customWidth="1"/>
    <col min="15" max="15" width="67.81640625" bestFit="1" customWidth="1"/>
    <col min="17" max="17" width="79.54296875" customWidth="1"/>
  </cols>
  <sheetData>
    <row r="1" spans="1:17" ht="29" x14ac:dyDescent="0.35">
      <c r="A1" s="17" t="s">
        <v>324</v>
      </c>
      <c r="C1" s="17" t="s">
        <v>325</v>
      </c>
      <c r="D1" s="18" t="s">
        <v>61</v>
      </c>
      <c r="E1" s="18" t="s">
        <v>48</v>
      </c>
      <c r="F1" s="18" t="s">
        <v>326</v>
      </c>
      <c r="G1" s="18" t="s">
        <v>327</v>
      </c>
      <c r="H1" s="18" t="s">
        <v>76</v>
      </c>
      <c r="K1" s="18" t="s">
        <v>327</v>
      </c>
      <c r="L1" s="18" t="s">
        <v>76</v>
      </c>
      <c r="M1" s="18" t="s">
        <v>75</v>
      </c>
      <c r="O1" s="18" t="s">
        <v>328</v>
      </c>
      <c r="Q1" s="18" t="s">
        <v>329</v>
      </c>
    </row>
    <row r="2" spans="1:17" x14ac:dyDescent="0.35">
      <c r="A2" t="s">
        <v>330</v>
      </c>
      <c r="C2" t="s">
        <v>331</v>
      </c>
      <c r="D2" t="s">
        <v>62</v>
      </c>
      <c r="E2" t="s">
        <v>49</v>
      </c>
      <c r="F2" t="s">
        <v>332</v>
      </c>
      <c r="G2" t="s">
        <v>333</v>
      </c>
      <c r="H2" t="s">
        <v>334</v>
      </c>
      <c r="I2" t="s">
        <v>334</v>
      </c>
      <c r="J2">
        <v>1</v>
      </c>
      <c r="K2" t="s">
        <v>333</v>
      </c>
      <c r="L2" t="s">
        <v>334</v>
      </c>
      <c r="M2">
        <v>2024</v>
      </c>
      <c r="O2" t="s">
        <v>335</v>
      </c>
      <c r="Q2" t="s">
        <v>336</v>
      </c>
    </row>
    <row r="3" spans="1:17" x14ac:dyDescent="0.35">
      <c r="A3" t="s">
        <v>337</v>
      </c>
      <c r="C3" t="s">
        <v>338</v>
      </c>
      <c r="D3" t="s">
        <v>339</v>
      </c>
      <c r="E3" t="s">
        <v>104</v>
      </c>
      <c r="F3" t="s">
        <v>340</v>
      </c>
      <c r="G3" t="s">
        <v>341</v>
      </c>
      <c r="H3" t="s">
        <v>342</v>
      </c>
      <c r="I3" t="s">
        <v>343</v>
      </c>
      <c r="L3" t="s">
        <v>342</v>
      </c>
      <c r="M3">
        <v>2025</v>
      </c>
      <c r="O3" t="s">
        <v>344</v>
      </c>
      <c r="Q3" t="s">
        <v>345</v>
      </c>
    </row>
    <row r="4" spans="1:17" x14ac:dyDescent="0.35">
      <c r="A4" t="s">
        <v>346</v>
      </c>
      <c r="C4" t="s">
        <v>347</v>
      </c>
      <c r="D4" t="s">
        <v>348</v>
      </c>
      <c r="E4" t="s">
        <v>349</v>
      </c>
      <c r="F4" t="s">
        <v>350</v>
      </c>
      <c r="G4" t="s">
        <v>51</v>
      </c>
      <c r="H4" t="s">
        <v>351</v>
      </c>
      <c r="I4" t="s">
        <v>352</v>
      </c>
      <c r="L4" t="s">
        <v>351</v>
      </c>
      <c r="M4">
        <v>2026</v>
      </c>
      <c r="O4" t="s">
        <v>353</v>
      </c>
      <c r="Q4" t="s">
        <v>354</v>
      </c>
    </row>
    <row r="5" spans="1:17" x14ac:dyDescent="0.35">
      <c r="A5" t="s">
        <v>355</v>
      </c>
      <c r="C5" t="s">
        <v>356</v>
      </c>
      <c r="D5" t="s">
        <v>196</v>
      </c>
      <c r="F5" t="s">
        <v>357</v>
      </c>
      <c r="G5" t="s">
        <v>358</v>
      </c>
      <c r="H5" t="s">
        <v>359</v>
      </c>
      <c r="I5" t="s">
        <v>360</v>
      </c>
      <c r="L5" t="s">
        <v>359</v>
      </c>
      <c r="M5">
        <v>2027</v>
      </c>
      <c r="Q5" t="s">
        <v>361</v>
      </c>
    </row>
    <row r="6" spans="1:17" x14ac:dyDescent="0.35">
      <c r="A6" t="s">
        <v>362</v>
      </c>
      <c r="C6" t="s">
        <v>363</v>
      </c>
      <c r="F6" t="s">
        <v>364</v>
      </c>
      <c r="G6" t="s">
        <v>365</v>
      </c>
      <c r="H6" t="s">
        <v>366</v>
      </c>
      <c r="I6" t="s">
        <v>367</v>
      </c>
      <c r="L6" t="s">
        <v>366</v>
      </c>
      <c r="M6">
        <v>2028</v>
      </c>
      <c r="Q6" t="s">
        <v>368</v>
      </c>
    </row>
    <row r="7" spans="1:17" x14ac:dyDescent="0.35">
      <c r="A7" t="s">
        <v>369</v>
      </c>
      <c r="C7" t="s">
        <v>370</v>
      </c>
      <c r="F7" t="s">
        <v>371</v>
      </c>
      <c r="G7" t="s">
        <v>372</v>
      </c>
      <c r="H7" t="s">
        <v>373</v>
      </c>
      <c r="I7" t="s">
        <v>374</v>
      </c>
      <c r="L7" t="s">
        <v>373</v>
      </c>
      <c r="Q7" t="s">
        <v>375</v>
      </c>
    </row>
    <row r="8" spans="1:17" x14ac:dyDescent="0.35">
      <c r="A8" t="s">
        <v>376</v>
      </c>
      <c r="C8" t="s">
        <v>377</v>
      </c>
      <c r="F8" t="s">
        <v>378</v>
      </c>
      <c r="H8" t="s">
        <v>379</v>
      </c>
      <c r="I8" t="s">
        <v>342</v>
      </c>
      <c r="L8" t="s">
        <v>379</v>
      </c>
      <c r="Q8" t="s">
        <v>380</v>
      </c>
    </row>
    <row r="9" spans="1:17" x14ac:dyDescent="0.35">
      <c r="C9" t="s">
        <v>381</v>
      </c>
      <c r="F9" t="s">
        <v>382</v>
      </c>
      <c r="H9" t="s">
        <v>383</v>
      </c>
      <c r="I9" t="s">
        <v>351</v>
      </c>
      <c r="L9" t="s">
        <v>383</v>
      </c>
      <c r="Q9" t="s">
        <v>384</v>
      </c>
    </row>
    <row r="10" spans="1:17" x14ac:dyDescent="0.35">
      <c r="C10" t="s">
        <v>385</v>
      </c>
      <c r="F10" t="s">
        <v>386</v>
      </c>
      <c r="H10" t="s">
        <v>387</v>
      </c>
      <c r="I10" t="s">
        <v>388</v>
      </c>
      <c r="L10" t="s">
        <v>387</v>
      </c>
      <c r="Q10" t="s">
        <v>389</v>
      </c>
    </row>
    <row r="11" spans="1:17" x14ac:dyDescent="0.35">
      <c r="C11" t="s">
        <v>390</v>
      </c>
      <c r="F11" t="s">
        <v>391</v>
      </c>
      <c r="H11" t="s">
        <v>392</v>
      </c>
      <c r="I11" t="s">
        <v>359</v>
      </c>
      <c r="L11" t="s">
        <v>392</v>
      </c>
      <c r="Q11" t="s">
        <v>393</v>
      </c>
    </row>
    <row r="12" spans="1:17" x14ac:dyDescent="0.35">
      <c r="C12" t="s">
        <v>394</v>
      </c>
      <c r="F12" t="s">
        <v>395</v>
      </c>
      <c r="H12" t="s">
        <v>396</v>
      </c>
      <c r="I12" t="s">
        <v>397</v>
      </c>
      <c r="L12" t="s">
        <v>396</v>
      </c>
      <c r="Q12" t="s">
        <v>398</v>
      </c>
    </row>
    <row r="13" spans="1:17" x14ac:dyDescent="0.35">
      <c r="C13" t="s">
        <v>399</v>
      </c>
      <c r="F13" t="s">
        <v>400</v>
      </c>
      <c r="H13" t="s">
        <v>401</v>
      </c>
      <c r="I13" t="s">
        <v>366</v>
      </c>
      <c r="L13" t="s">
        <v>401</v>
      </c>
      <c r="Q13" t="s">
        <v>402</v>
      </c>
    </row>
    <row r="14" spans="1:17" x14ac:dyDescent="0.35">
      <c r="C14" t="s">
        <v>403</v>
      </c>
      <c r="F14" t="s">
        <v>404</v>
      </c>
      <c r="H14" t="s">
        <v>343</v>
      </c>
      <c r="I14" t="s">
        <v>405</v>
      </c>
      <c r="Q14" t="s">
        <v>406</v>
      </c>
    </row>
    <row r="15" spans="1:17" x14ac:dyDescent="0.35">
      <c r="C15" t="s">
        <v>407</v>
      </c>
      <c r="F15" t="s">
        <v>408</v>
      </c>
      <c r="H15" t="s">
        <v>388</v>
      </c>
      <c r="I15" t="s">
        <v>409</v>
      </c>
      <c r="J15">
        <v>2</v>
      </c>
      <c r="K15" t="s">
        <v>341</v>
      </c>
      <c r="L15" t="s">
        <v>343</v>
      </c>
      <c r="Q15" t="s">
        <v>410</v>
      </c>
    </row>
    <row r="16" spans="1:17" x14ac:dyDescent="0.35">
      <c r="C16" t="s">
        <v>411</v>
      </c>
      <c r="F16" t="s">
        <v>412</v>
      </c>
      <c r="H16" t="s">
        <v>405</v>
      </c>
      <c r="I16" t="s">
        <v>373</v>
      </c>
      <c r="L16" t="s">
        <v>388</v>
      </c>
      <c r="Q16" t="s">
        <v>413</v>
      </c>
    </row>
    <row r="17" spans="3:17" x14ac:dyDescent="0.35">
      <c r="C17" t="s">
        <v>414</v>
      </c>
      <c r="F17" t="s">
        <v>415</v>
      </c>
      <c r="H17" t="s">
        <v>416</v>
      </c>
      <c r="I17" t="s">
        <v>379</v>
      </c>
      <c r="L17" t="s">
        <v>405</v>
      </c>
      <c r="Q17" t="s">
        <v>417</v>
      </c>
    </row>
    <row r="18" spans="3:17" x14ac:dyDescent="0.35">
      <c r="C18" t="s">
        <v>418</v>
      </c>
      <c r="F18" t="s">
        <v>419</v>
      </c>
      <c r="H18" t="s">
        <v>420</v>
      </c>
      <c r="I18" t="s">
        <v>416</v>
      </c>
      <c r="L18" t="s">
        <v>416</v>
      </c>
      <c r="Q18" t="s">
        <v>421</v>
      </c>
    </row>
    <row r="19" spans="3:17" x14ac:dyDescent="0.35">
      <c r="C19" t="s">
        <v>422</v>
      </c>
      <c r="F19" t="s">
        <v>423</v>
      </c>
      <c r="H19" t="s">
        <v>424</v>
      </c>
      <c r="I19" t="s">
        <v>425</v>
      </c>
      <c r="L19" t="s">
        <v>420</v>
      </c>
      <c r="Q19" t="s">
        <v>426</v>
      </c>
    </row>
    <row r="20" spans="3:17" x14ac:dyDescent="0.35">
      <c r="C20" t="s">
        <v>427</v>
      </c>
      <c r="F20" t="s">
        <v>428</v>
      </c>
      <c r="H20" t="s">
        <v>352</v>
      </c>
      <c r="I20" t="s">
        <v>429</v>
      </c>
      <c r="L20" t="s">
        <v>424</v>
      </c>
      <c r="Q20" t="s">
        <v>430</v>
      </c>
    </row>
    <row r="21" spans="3:17" x14ac:dyDescent="0.35">
      <c r="C21" t="s">
        <v>431</v>
      </c>
      <c r="F21" t="s">
        <v>432</v>
      </c>
      <c r="H21" t="s">
        <v>397</v>
      </c>
      <c r="I21" t="s">
        <v>383</v>
      </c>
      <c r="Q21" t="s">
        <v>433</v>
      </c>
    </row>
    <row r="22" spans="3:17" x14ac:dyDescent="0.35">
      <c r="F22" t="s">
        <v>434</v>
      </c>
      <c r="H22" t="s">
        <v>429</v>
      </c>
      <c r="I22" t="s">
        <v>387</v>
      </c>
      <c r="J22">
        <v>3</v>
      </c>
      <c r="K22" t="s">
        <v>51</v>
      </c>
      <c r="L22" t="s">
        <v>352</v>
      </c>
      <c r="Q22" t="s">
        <v>435</v>
      </c>
    </row>
    <row r="23" spans="3:17" x14ac:dyDescent="0.35">
      <c r="F23" t="s">
        <v>436</v>
      </c>
      <c r="H23" t="s">
        <v>437</v>
      </c>
      <c r="I23" t="s">
        <v>420</v>
      </c>
      <c r="L23" t="s">
        <v>397</v>
      </c>
      <c r="Q23" t="s">
        <v>438</v>
      </c>
    </row>
    <row r="24" spans="3:17" x14ac:dyDescent="0.35">
      <c r="F24" t="s">
        <v>220</v>
      </c>
      <c r="H24" t="s">
        <v>360</v>
      </c>
      <c r="I24" t="s">
        <v>439</v>
      </c>
      <c r="L24" t="s">
        <v>429</v>
      </c>
      <c r="Q24" t="s">
        <v>440</v>
      </c>
    </row>
    <row r="25" spans="3:17" x14ac:dyDescent="0.35">
      <c r="F25" t="s">
        <v>441</v>
      </c>
      <c r="H25" t="s">
        <v>409</v>
      </c>
      <c r="I25" t="s">
        <v>392</v>
      </c>
      <c r="L25" t="s">
        <v>437</v>
      </c>
      <c r="Q25" t="s">
        <v>442</v>
      </c>
    </row>
    <row r="26" spans="3:17" x14ac:dyDescent="0.35">
      <c r="H26" t="s">
        <v>439</v>
      </c>
      <c r="I26" t="s">
        <v>437</v>
      </c>
      <c r="Q26" t="s">
        <v>443</v>
      </c>
    </row>
    <row r="27" spans="3:17" x14ac:dyDescent="0.35">
      <c r="H27" t="s">
        <v>367</v>
      </c>
      <c r="I27" t="s">
        <v>396</v>
      </c>
      <c r="J27">
        <v>4</v>
      </c>
      <c r="K27" t="s">
        <v>358</v>
      </c>
      <c r="L27" t="s">
        <v>360</v>
      </c>
      <c r="Q27" t="s">
        <v>444</v>
      </c>
    </row>
    <row r="28" spans="3:17" x14ac:dyDescent="0.35">
      <c r="H28" t="s">
        <v>425</v>
      </c>
      <c r="I28" t="s">
        <v>424</v>
      </c>
      <c r="L28" t="s">
        <v>409</v>
      </c>
      <c r="Q28" t="s">
        <v>445</v>
      </c>
    </row>
    <row r="29" spans="3:17" x14ac:dyDescent="0.35">
      <c r="H29" t="s">
        <v>374</v>
      </c>
      <c r="I29" t="s">
        <v>401</v>
      </c>
      <c r="L29" t="s">
        <v>439</v>
      </c>
      <c r="Q29" t="s">
        <v>446</v>
      </c>
    </row>
    <row r="30" spans="3:17" x14ac:dyDescent="0.35">
      <c r="Q30" t="s">
        <v>447</v>
      </c>
    </row>
    <row r="31" spans="3:17" x14ac:dyDescent="0.35">
      <c r="J31">
        <v>5</v>
      </c>
      <c r="K31" t="s">
        <v>365</v>
      </c>
      <c r="L31" t="s">
        <v>367</v>
      </c>
      <c r="Q31" t="s">
        <v>448</v>
      </c>
    </row>
    <row r="32" spans="3:17" x14ac:dyDescent="0.35">
      <c r="L32" t="s">
        <v>425</v>
      </c>
    </row>
    <row r="34" spans="10:12" x14ac:dyDescent="0.35">
      <c r="J34">
        <v>6</v>
      </c>
      <c r="K34" t="s">
        <v>372</v>
      </c>
      <c r="L34" t="s">
        <v>374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topLeftCell="C2" zoomScale="70" zoomScaleNormal="70" workbookViewId="0">
      <selection activeCell="N32" sqref="N32"/>
    </sheetView>
  </sheetViews>
  <sheetFormatPr baseColWidth="10" defaultColWidth="10.81640625" defaultRowHeight="14.5" x14ac:dyDescent="0.35"/>
  <cols>
    <col min="1" max="1" width="5.54296875" style="1" customWidth="1"/>
    <col min="2" max="2" width="34" style="1" customWidth="1"/>
    <col min="3" max="3" width="19.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47.25" customHeight="1" x14ac:dyDescent="0.35">
      <c r="A6" s="172" t="s">
        <v>38</v>
      </c>
      <c r="B6" s="172"/>
      <c r="C6" s="173" t="s">
        <v>39</v>
      </c>
      <c r="D6" s="173"/>
      <c r="E6" s="173"/>
      <c r="F6" s="173"/>
      <c r="G6" s="173"/>
      <c r="H6" s="173"/>
      <c r="I6" s="173"/>
      <c r="J6" s="173"/>
      <c r="K6" s="173"/>
    </row>
    <row r="7" spans="1:12" ht="64.5" customHeight="1" x14ac:dyDescent="0.35">
      <c r="A7" s="172" t="s">
        <v>40</v>
      </c>
      <c r="B7" s="172"/>
      <c r="C7" s="50" t="s">
        <v>89</v>
      </c>
      <c r="D7" s="196" t="s">
        <v>18</v>
      </c>
      <c r="E7" s="197"/>
      <c r="F7" s="197"/>
      <c r="G7" s="197"/>
      <c r="H7" s="197"/>
      <c r="I7" s="197"/>
      <c r="J7" s="197"/>
      <c r="K7" s="198"/>
    </row>
    <row r="8" spans="1:12" ht="29.25" customHeight="1" x14ac:dyDescent="0.35">
      <c r="A8" s="172" t="s">
        <v>42</v>
      </c>
      <c r="B8" s="172"/>
      <c r="C8" s="173" t="s">
        <v>90</v>
      </c>
      <c r="D8" s="173"/>
      <c r="E8" s="173"/>
      <c r="F8" s="173"/>
      <c r="G8" s="173"/>
      <c r="H8" s="173"/>
      <c r="I8" s="173"/>
      <c r="J8" s="173"/>
      <c r="K8" s="173"/>
    </row>
    <row r="9" spans="1:12" ht="29.25" customHeight="1" x14ac:dyDescent="0.35">
      <c r="A9" s="172" t="s">
        <v>44</v>
      </c>
      <c r="B9" s="172"/>
      <c r="C9" s="173" t="s">
        <v>90</v>
      </c>
      <c r="D9" s="173"/>
      <c r="E9" s="173"/>
      <c r="F9" s="173"/>
      <c r="G9" s="173"/>
      <c r="H9" s="173"/>
      <c r="I9" s="173"/>
      <c r="J9" s="173"/>
      <c r="K9" s="173"/>
    </row>
    <row r="10" spans="1:12" ht="29.25" customHeight="1" x14ac:dyDescent="0.35">
      <c r="A10" s="172" t="s">
        <v>46</v>
      </c>
      <c r="B10" s="172"/>
      <c r="C10" s="173" t="s">
        <v>90</v>
      </c>
      <c r="D10" s="173"/>
      <c r="E10" s="173"/>
      <c r="F10" s="173"/>
      <c r="G10" s="173"/>
      <c r="H10" s="173"/>
      <c r="I10" s="173"/>
      <c r="J10" s="173"/>
      <c r="K10" s="173"/>
    </row>
    <row r="11" spans="1:12" ht="29.25" customHeight="1" x14ac:dyDescent="0.35">
      <c r="A11" s="172" t="s">
        <v>48</v>
      </c>
      <c r="B11" s="172"/>
      <c r="C11" s="199" t="s">
        <v>49</v>
      </c>
      <c r="D11" s="199"/>
      <c r="E11" s="199"/>
      <c r="F11" s="199"/>
      <c r="G11" s="199"/>
      <c r="H11" s="199"/>
      <c r="I11" s="199"/>
      <c r="J11" s="199"/>
      <c r="K11" s="199"/>
    </row>
    <row r="12" spans="1:12" ht="29.25" customHeight="1" x14ac:dyDescent="0.35">
      <c r="A12" s="172" t="s">
        <v>50</v>
      </c>
      <c r="B12" s="179"/>
      <c r="C12" s="174" t="s">
        <v>51</v>
      </c>
      <c r="D12" s="175"/>
      <c r="E12" s="175"/>
      <c r="F12" s="175"/>
      <c r="G12" s="175"/>
      <c r="H12" s="175"/>
      <c r="I12" s="175"/>
      <c r="J12" s="175"/>
      <c r="K12" s="176"/>
    </row>
    <row r="13" spans="1:12" ht="29.25" customHeight="1" x14ac:dyDescent="0.35">
      <c r="A13" s="172" t="s">
        <v>52</v>
      </c>
      <c r="B13" s="172"/>
      <c r="C13" s="200" t="s">
        <v>91</v>
      </c>
      <c r="D13" s="200"/>
      <c r="E13" s="200"/>
      <c r="F13" s="200"/>
      <c r="G13" s="200"/>
      <c r="H13" s="200"/>
      <c r="I13" s="200"/>
      <c r="J13" s="200"/>
      <c r="K13" s="200"/>
      <c r="L13" s="48"/>
    </row>
    <row r="14" spans="1:12" ht="38.25" customHeight="1" x14ac:dyDescent="0.35">
      <c r="A14" s="172" t="s">
        <v>54</v>
      </c>
      <c r="B14" s="172"/>
      <c r="C14" s="173" t="s">
        <v>92</v>
      </c>
      <c r="D14" s="173"/>
      <c r="E14" s="173"/>
      <c r="F14" s="173"/>
      <c r="G14" s="173"/>
      <c r="H14" s="173"/>
      <c r="I14" s="173"/>
      <c r="J14" s="173"/>
      <c r="K14" s="173"/>
    </row>
    <row r="15" spans="1:12" ht="29.25" customHeight="1" x14ac:dyDescent="0.35">
      <c r="A15" s="172" t="s">
        <v>56</v>
      </c>
      <c r="B15" s="172"/>
      <c r="C15" s="173" t="s">
        <v>93</v>
      </c>
      <c r="D15" s="173"/>
      <c r="E15" s="173"/>
      <c r="F15" s="173"/>
      <c r="G15" s="173"/>
      <c r="H15" s="173"/>
      <c r="I15" s="173"/>
      <c r="J15" s="173"/>
      <c r="K15" s="173"/>
    </row>
    <row r="16" spans="1:12" ht="29.25" customHeight="1" x14ac:dyDescent="0.35">
      <c r="A16" s="172" t="s">
        <v>58</v>
      </c>
      <c r="B16" s="172"/>
      <c r="C16" s="173" t="s">
        <v>94</v>
      </c>
      <c r="D16" s="173"/>
      <c r="E16" s="173"/>
      <c r="F16" s="173"/>
      <c r="G16" s="173" t="s">
        <v>60</v>
      </c>
      <c r="H16" s="173"/>
      <c r="I16" s="173"/>
      <c r="J16" s="173"/>
      <c r="K16" s="173"/>
    </row>
    <row r="17" spans="1:13" ht="29.25" customHeight="1" x14ac:dyDescent="0.35">
      <c r="A17" s="172" t="s">
        <v>61</v>
      </c>
      <c r="B17" s="172"/>
      <c r="C17" s="200" t="s">
        <v>62</v>
      </c>
      <c r="D17" s="200"/>
      <c r="E17" s="200"/>
      <c r="F17" s="200"/>
      <c r="G17" s="200"/>
      <c r="H17" s="200"/>
      <c r="I17" s="200"/>
      <c r="J17" s="200"/>
      <c r="K17" s="200"/>
      <c r="L17" s="43"/>
    </row>
    <row r="18" spans="1:13" ht="29.25" customHeight="1" x14ac:dyDescent="0.35">
      <c r="A18" s="5"/>
      <c r="B18" s="5"/>
    </row>
    <row r="19" spans="1:13" ht="29.25" customHeight="1" x14ac:dyDescent="0.35">
      <c r="A19" s="5"/>
      <c r="B19" s="5"/>
      <c r="C19" s="128" t="s">
        <v>63</v>
      </c>
      <c r="D19" s="128"/>
      <c r="E19" s="128"/>
      <c r="F19" s="128"/>
      <c r="G19" s="128"/>
      <c r="H19" s="128"/>
    </row>
    <row r="20" spans="1:13" ht="43.5" customHeight="1" x14ac:dyDescent="0.35">
      <c r="A20" s="184"/>
      <c r="B20" s="185"/>
      <c r="C20" s="22" t="s">
        <v>64</v>
      </c>
      <c r="D20" s="22" t="s">
        <v>65</v>
      </c>
      <c r="E20" s="22" t="s">
        <v>66</v>
      </c>
      <c r="F20" s="22" t="s">
        <v>67</v>
      </c>
      <c r="G20" s="22" t="s">
        <v>68</v>
      </c>
      <c r="H20" s="22" t="s">
        <v>69</v>
      </c>
    </row>
    <row r="21" spans="1:13" ht="29.25" customHeight="1" x14ac:dyDescent="0.35">
      <c r="A21" s="186" t="s">
        <v>70</v>
      </c>
      <c r="B21" s="186"/>
      <c r="C21" s="47">
        <v>2</v>
      </c>
      <c r="D21" s="46">
        <v>4</v>
      </c>
      <c r="E21" s="46">
        <v>1</v>
      </c>
      <c r="F21" s="46">
        <v>0</v>
      </c>
      <c r="G21" s="46">
        <v>0</v>
      </c>
      <c r="H21" s="58">
        <f>SUM(C21:G21)</f>
        <v>7</v>
      </c>
    </row>
    <row r="22" spans="1:13" ht="29.25" customHeight="1" x14ac:dyDescent="0.35">
      <c r="A22" s="186" t="s">
        <v>71</v>
      </c>
      <c r="B22" s="186"/>
      <c r="C22" s="82">
        <f>SUM(E28:E29)</f>
        <v>2</v>
      </c>
      <c r="D22" s="75">
        <f>SUM(E30:E33)</f>
        <v>6</v>
      </c>
      <c r="E22" s="2"/>
      <c r="F22" s="2"/>
      <c r="G22" s="2"/>
      <c r="H22" s="83">
        <f>SUM(C22:G22)</f>
        <v>8</v>
      </c>
      <c r="I22" s="72"/>
    </row>
    <row r="23" spans="1:13" ht="29.25" customHeight="1" x14ac:dyDescent="0.35">
      <c r="A23" s="186" t="s">
        <v>72</v>
      </c>
      <c r="B23" s="186"/>
      <c r="C23" s="20">
        <f>C22/C21</f>
        <v>1</v>
      </c>
      <c r="D23" s="122">
        <f>IF(D22/D21&gt;100%,100%,D22/D21)</f>
        <v>1</v>
      </c>
      <c r="E23" s="20"/>
      <c r="F23" s="20"/>
      <c r="G23" s="20"/>
      <c r="H23" s="21" t="s">
        <v>17</v>
      </c>
      <c r="I23" s="73"/>
    </row>
    <row r="24" spans="1:13" ht="29.25" customHeight="1" x14ac:dyDescent="0.35">
      <c r="A24" s="186" t="s">
        <v>7</v>
      </c>
      <c r="B24" s="186"/>
      <c r="C24" s="20">
        <f>(SUM(C22))/$H$21</f>
        <v>0.2857142857142857</v>
      </c>
      <c r="D24" s="122">
        <f>IF(SUM(C22,D22)/$H$21&gt;100%,100%,SUM(C22,D22)/$H$21)</f>
        <v>1</v>
      </c>
      <c r="E24" s="80">
        <f>(SUM(C22:E22))/$H$21</f>
        <v>1.1428571428571428</v>
      </c>
      <c r="F24" s="80">
        <f>(SUM(C22:F22))/$H$21</f>
        <v>1.1428571428571428</v>
      </c>
      <c r="G24" s="79" t="s">
        <v>17</v>
      </c>
      <c r="H24" s="77">
        <f>MAXA(C24:G24)</f>
        <v>1.1428571428571428</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75">
        <v>0</v>
      </c>
      <c r="E28" s="75" t="s">
        <v>17</v>
      </c>
      <c r="F28" s="109" t="e">
        <f>IF(E28/D28&gt;100%,100%,E28/D28)</f>
        <v>#VALUE!</v>
      </c>
      <c r="G28" s="203" t="s">
        <v>95</v>
      </c>
      <c r="H28" s="204"/>
      <c r="I28" s="204"/>
      <c r="J28" s="204"/>
      <c r="K28" s="205"/>
    </row>
    <row r="29" spans="1:13" ht="60" customHeight="1" x14ac:dyDescent="0.35">
      <c r="A29" s="2">
        <v>2</v>
      </c>
      <c r="B29" s="46">
        <v>2024</v>
      </c>
      <c r="C29" s="46" t="s">
        <v>83</v>
      </c>
      <c r="D29" s="75">
        <v>2</v>
      </c>
      <c r="E29" s="75">
        <v>2</v>
      </c>
      <c r="F29" s="31">
        <f t="shared" ref="F29:F33" si="0">IF(E29/D29&gt;100%,100%,E29/D29)</f>
        <v>1</v>
      </c>
      <c r="G29" s="169" t="s">
        <v>96</v>
      </c>
      <c r="H29" s="170"/>
      <c r="I29" s="170"/>
      <c r="J29" s="170"/>
      <c r="K29" s="171"/>
    </row>
    <row r="30" spans="1:13" ht="45" customHeight="1" x14ac:dyDescent="0.35">
      <c r="A30" s="2">
        <v>3</v>
      </c>
      <c r="B30" s="46">
        <v>2025</v>
      </c>
      <c r="C30" s="46" t="s">
        <v>84</v>
      </c>
      <c r="D30" s="75">
        <v>1</v>
      </c>
      <c r="E30" s="75">
        <v>1</v>
      </c>
      <c r="F30" s="31">
        <f t="shared" si="0"/>
        <v>1</v>
      </c>
      <c r="G30" s="169" t="s">
        <v>97</v>
      </c>
      <c r="H30" s="170"/>
      <c r="I30" s="170"/>
      <c r="J30" s="170"/>
      <c r="K30" s="171"/>
    </row>
    <row r="31" spans="1:13" ht="198.75" customHeight="1" x14ac:dyDescent="0.35">
      <c r="A31" s="2">
        <v>4</v>
      </c>
      <c r="B31" s="46">
        <v>2025</v>
      </c>
      <c r="C31" s="46" t="s">
        <v>86</v>
      </c>
      <c r="D31" s="75">
        <v>1</v>
      </c>
      <c r="E31" s="75">
        <v>1</v>
      </c>
      <c r="F31" s="31">
        <f t="shared" si="0"/>
        <v>1</v>
      </c>
      <c r="G31" s="169" t="s">
        <v>98</v>
      </c>
      <c r="H31" s="170"/>
      <c r="I31" s="170"/>
      <c r="J31" s="170"/>
      <c r="K31" s="171"/>
      <c r="M31" s="30"/>
    </row>
    <row r="32" spans="1:13" ht="194.15" customHeight="1" x14ac:dyDescent="0.35">
      <c r="A32" s="2">
        <v>5</v>
      </c>
      <c r="B32" s="46">
        <v>2025</v>
      </c>
      <c r="C32" s="46" t="s">
        <v>81</v>
      </c>
      <c r="D32" s="75">
        <v>1</v>
      </c>
      <c r="E32" s="75">
        <v>1</v>
      </c>
      <c r="F32" s="31">
        <f t="shared" si="0"/>
        <v>1</v>
      </c>
      <c r="G32" s="169" t="s">
        <v>99</v>
      </c>
      <c r="H32" s="170"/>
      <c r="I32" s="170"/>
      <c r="J32" s="170"/>
      <c r="K32" s="171"/>
    </row>
    <row r="33" spans="1:11" ht="165.65" customHeight="1" x14ac:dyDescent="0.35">
      <c r="A33" s="2">
        <v>6</v>
      </c>
      <c r="B33" s="46">
        <v>2025</v>
      </c>
      <c r="C33" s="46" t="s">
        <v>83</v>
      </c>
      <c r="D33" s="75">
        <v>1</v>
      </c>
      <c r="E33" s="108">
        <v>3</v>
      </c>
      <c r="F33" s="31">
        <f t="shared" si="0"/>
        <v>1</v>
      </c>
      <c r="G33" s="169" t="s">
        <v>450</v>
      </c>
      <c r="H33" s="201"/>
      <c r="I33" s="201"/>
      <c r="J33" s="201"/>
      <c r="K33" s="202"/>
    </row>
  </sheetData>
  <mergeCells count="41">
    <mergeCell ref="G32:K32"/>
    <mergeCell ref="G33:K33"/>
    <mergeCell ref="A26:K26"/>
    <mergeCell ref="G27:K27"/>
    <mergeCell ref="G28:K28"/>
    <mergeCell ref="G29:K29"/>
    <mergeCell ref="G30:K30"/>
    <mergeCell ref="G31:K31"/>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J1:K4"/>
    <mergeCell ref="A1:C4"/>
    <mergeCell ref="D1:I4"/>
    <mergeCell ref="A8:B8"/>
    <mergeCell ref="C8:K8"/>
    <mergeCell ref="A6:B6"/>
    <mergeCell ref="C6:K6"/>
    <mergeCell ref="A7:B7"/>
    <mergeCell ref="D7:K7"/>
  </mergeCells>
  <pageMargins left="0.7" right="0.7" top="0.75" bottom="0.75" header="0.3" footer="0.3"/>
  <pageSetup paperSize="9" scale="43" orientation="portrait" r:id="rId1"/>
  <ignoredErrors>
    <ignoredError sqref="D22" formulaRange="1"/>
    <ignoredError sqref="F28"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zoomScale="70" zoomScaleNormal="70" workbookViewId="0">
      <selection activeCell="D24" sqref="D24"/>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39.75" customHeight="1" x14ac:dyDescent="0.35">
      <c r="A6" s="172" t="s">
        <v>38</v>
      </c>
      <c r="B6" s="172"/>
      <c r="C6" s="173" t="s">
        <v>39</v>
      </c>
      <c r="D6" s="173"/>
      <c r="E6" s="173"/>
      <c r="F6" s="173"/>
      <c r="G6" s="173"/>
      <c r="H6" s="173"/>
      <c r="I6" s="173"/>
      <c r="J6" s="173"/>
      <c r="K6" s="173"/>
    </row>
    <row r="7" spans="1:11" ht="41.25" customHeight="1" x14ac:dyDescent="0.35">
      <c r="A7" s="172" t="s">
        <v>40</v>
      </c>
      <c r="B7" s="172"/>
      <c r="C7" s="50" t="s">
        <v>100</v>
      </c>
      <c r="D7" s="196" t="s">
        <v>101</v>
      </c>
      <c r="E7" s="197"/>
      <c r="F7" s="197"/>
      <c r="G7" s="197"/>
      <c r="H7" s="197"/>
      <c r="I7" s="197"/>
      <c r="J7" s="197"/>
      <c r="K7" s="198"/>
    </row>
    <row r="8" spans="1:11" ht="29.25" customHeight="1" x14ac:dyDescent="0.35">
      <c r="A8" s="172" t="s">
        <v>42</v>
      </c>
      <c r="B8" s="172"/>
      <c r="C8" s="173" t="s">
        <v>102</v>
      </c>
      <c r="D8" s="173"/>
      <c r="E8" s="173"/>
      <c r="F8" s="173"/>
      <c r="G8" s="173"/>
      <c r="H8" s="173"/>
      <c r="I8" s="173"/>
      <c r="J8" s="173"/>
      <c r="K8" s="173"/>
    </row>
    <row r="9" spans="1:11" ht="51" customHeight="1" x14ac:dyDescent="0.35">
      <c r="A9" s="172" t="s">
        <v>44</v>
      </c>
      <c r="B9" s="172"/>
      <c r="C9" s="173" t="s">
        <v>103</v>
      </c>
      <c r="D9" s="173"/>
      <c r="E9" s="173"/>
      <c r="F9" s="173"/>
      <c r="G9" s="173"/>
      <c r="H9" s="173"/>
      <c r="I9" s="173"/>
      <c r="J9" s="173"/>
      <c r="K9" s="173"/>
    </row>
    <row r="10" spans="1:11" ht="29.25" customHeight="1" x14ac:dyDescent="0.35">
      <c r="A10" s="172" t="s">
        <v>46</v>
      </c>
      <c r="B10" s="172"/>
      <c r="C10" s="173" t="s">
        <v>102</v>
      </c>
      <c r="D10" s="173"/>
      <c r="E10" s="173"/>
      <c r="F10" s="173"/>
      <c r="G10" s="173"/>
      <c r="H10" s="173"/>
      <c r="I10" s="173"/>
      <c r="J10" s="173"/>
      <c r="K10" s="173"/>
    </row>
    <row r="11" spans="1:11" ht="29.25" customHeight="1" x14ac:dyDescent="0.35">
      <c r="A11" s="172" t="s">
        <v>48</v>
      </c>
      <c r="B11" s="172"/>
      <c r="C11" s="199" t="s">
        <v>104</v>
      </c>
      <c r="D11" s="199"/>
      <c r="E11" s="199"/>
      <c r="F11" s="199"/>
      <c r="G11" s="199"/>
      <c r="H11" s="199"/>
      <c r="I11" s="199"/>
      <c r="J11" s="199"/>
      <c r="K11" s="199"/>
    </row>
    <row r="12" spans="1:11" ht="29.25" customHeight="1" x14ac:dyDescent="0.35">
      <c r="A12" s="172" t="s">
        <v>50</v>
      </c>
      <c r="B12" s="179"/>
      <c r="C12" s="174" t="s">
        <v>51</v>
      </c>
      <c r="D12" s="175"/>
      <c r="E12" s="175"/>
      <c r="F12" s="175"/>
      <c r="G12" s="175"/>
      <c r="H12" s="175"/>
      <c r="I12" s="175"/>
      <c r="J12" s="175"/>
      <c r="K12" s="176"/>
    </row>
    <row r="13" spans="1:11" ht="29.25" customHeight="1" x14ac:dyDescent="0.35">
      <c r="A13" s="172" t="s">
        <v>52</v>
      </c>
      <c r="B13" s="172"/>
      <c r="C13" s="209" t="s">
        <v>105</v>
      </c>
      <c r="D13" s="209"/>
      <c r="E13" s="209"/>
      <c r="F13" s="209"/>
      <c r="G13" s="209"/>
      <c r="H13" s="209"/>
      <c r="I13" s="209"/>
      <c r="J13" s="209"/>
      <c r="K13" s="209"/>
    </row>
    <row r="14" spans="1:11" ht="29.25" customHeight="1" x14ac:dyDescent="0.35">
      <c r="A14" s="172" t="s">
        <v>54</v>
      </c>
      <c r="B14" s="172"/>
      <c r="C14" s="173" t="s">
        <v>106</v>
      </c>
      <c r="D14" s="173"/>
      <c r="E14" s="173"/>
      <c r="F14" s="173"/>
      <c r="G14" s="173"/>
      <c r="H14" s="173"/>
      <c r="I14" s="173"/>
      <c r="J14" s="173"/>
      <c r="K14" s="173"/>
    </row>
    <row r="15" spans="1:11" ht="29.25" customHeight="1" x14ac:dyDescent="0.35">
      <c r="A15" s="172" t="s">
        <v>56</v>
      </c>
      <c r="B15" s="172"/>
      <c r="C15" s="173" t="s">
        <v>107</v>
      </c>
      <c r="D15" s="173"/>
      <c r="E15" s="173"/>
      <c r="F15" s="173"/>
      <c r="G15" s="173"/>
      <c r="H15" s="173"/>
      <c r="I15" s="173"/>
      <c r="J15" s="173"/>
      <c r="K15" s="173"/>
    </row>
    <row r="16" spans="1:11" ht="29.25" customHeight="1" x14ac:dyDescent="0.35">
      <c r="A16" s="172" t="s">
        <v>58</v>
      </c>
      <c r="B16" s="172"/>
      <c r="C16" s="173" t="s">
        <v>17</v>
      </c>
      <c r="D16" s="173"/>
      <c r="E16" s="173"/>
      <c r="F16" s="173"/>
      <c r="G16" s="173" t="s">
        <v>60</v>
      </c>
      <c r="H16" s="173"/>
      <c r="I16" s="173"/>
      <c r="J16" s="173"/>
      <c r="K16" s="173"/>
    </row>
    <row r="17" spans="1:13" ht="29.25" customHeight="1" x14ac:dyDescent="0.35">
      <c r="A17" s="172" t="s">
        <v>61</v>
      </c>
      <c r="B17" s="172"/>
      <c r="C17" s="200" t="s">
        <v>62</v>
      </c>
      <c r="D17" s="200"/>
      <c r="E17" s="200"/>
      <c r="F17" s="200"/>
      <c r="G17" s="200"/>
      <c r="H17" s="200"/>
      <c r="I17" s="200"/>
      <c r="J17" s="200"/>
      <c r="K17" s="200"/>
    </row>
    <row r="18" spans="1:13" ht="29.25" customHeight="1" x14ac:dyDescent="0.35">
      <c r="A18" s="5"/>
      <c r="B18" s="5"/>
    </row>
    <row r="19" spans="1:13" ht="29.25" customHeight="1" x14ac:dyDescent="0.35">
      <c r="A19" s="5"/>
      <c r="B19" s="5"/>
      <c r="C19" s="128" t="s">
        <v>63</v>
      </c>
      <c r="D19" s="128"/>
      <c r="E19" s="128"/>
      <c r="F19" s="128"/>
      <c r="G19" s="128"/>
      <c r="H19" s="128"/>
    </row>
    <row r="20" spans="1:13" ht="43.5" customHeight="1" x14ac:dyDescent="0.35">
      <c r="A20" s="184"/>
      <c r="B20" s="185"/>
      <c r="C20" s="22" t="s">
        <v>64</v>
      </c>
      <c r="D20" s="22" t="s">
        <v>65</v>
      </c>
      <c r="E20" s="22" t="s">
        <v>66</v>
      </c>
      <c r="F20" s="22" t="s">
        <v>67</v>
      </c>
      <c r="G20" s="22" t="s">
        <v>68</v>
      </c>
      <c r="H20" s="22" t="s">
        <v>69</v>
      </c>
    </row>
    <row r="21" spans="1:13" ht="29.25" customHeight="1" x14ac:dyDescent="0.35">
      <c r="A21" s="186" t="s">
        <v>70</v>
      </c>
      <c r="B21" s="186"/>
      <c r="C21" s="38" t="s">
        <v>17</v>
      </c>
      <c r="D21" s="38">
        <v>0.35</v>
      </c>
      <c r="E21" s="38">
        <v>0.35</v>
      </c>
      <c r="F21" s="38">
        <v>0.2</v>
      </c>
      <c r="G21" s="38">
        <v>0.1</v>
      </c>
      <c r="H21" s="59">
        <f>SUM(C21:G21)</f>
        <v>0.99999999999999989</v>
      </c>
    </row>
    <row r="22" spans="1:13" ht="29.25" customHeight="1" x14ac:dyDescent="0.35">
      <c r="A22" s="186" t="s">
        <v>71</v>
      </c>
      <c r="B22" s="186"/>
      <c r="C22" s="38" t="s">
        <v>17</v>
      </c>
      <c r="D22" s="38">
        <f>SUM(E30:E33)</f>
        <v>0.35000000000000003</v>
      </c>
      <c r="E22" s="60"/>
      <c r="F22" s="60"/>
      <c r="G22" s="60"/>
      <c r="H22" s="59">
        <f>SUM(C22:G22)</f>
        <v>0.35000000000000003</v>
      </c>
      <c r="I22" s="72"/>
    </row>
    <row r="23" spans="1:13" ht="29.25" customHeight="1" x14ac:dyDescent="0.35">
      <c r="A23" s="186" t="s">
        <v>72</v>
      </c>
      <c r="B23" s="186"/>
      <c r="C23" s="38" t="s">
        <v>17</v>
      </c>
      <c r="D23" s="20">
        <f t="shared" ref="D23:G23" si="0">D22/D21</f>
        <v>1.0000000000000002</v>
      </c>
      <c r="E23" s="20">
        <f t="shared" si="0"/>
        <v>0</v>
      </c>
      <c r="F23" s="20">
        <f t="shared" si="0"/>
        <v>0</v>
      </c>
      <c r="G23" s="20">
        <f t="shared" si="0"/>
        <v>0</v>
      </c>
      <c r="H23" s="21" t="s">
        <v>17</v>
      </c>
      <c r="I23" s="73"/>
    </row>
    <row r="24" spans="1:13" ht="29.25" customHeight="1" x14ac:dyDescent="0.35">
      <c r="A24" s="186" t="s">
        <v>7</v>
      </c>
      <c r="B24" s="186"/>
      <c r="C24" s="38" t="s">
        <v>17</v>
      </c>
      <c r="D24" s="77">
        <f>(SUM(C22:D22))/$H$21</f>
        <v>0.35000000000000009</v>
      </c>
      <c r="E24" s="80">
        <f t="shared" ref="E24" si="1">(SUM(D22:E22))/$H$21</f>
        <v>0.35000000000000009</v>
      </c>
      <c r="F24" s="80">
        <f>(SUM(D22:F22))/$H$21</f>
        <v>0.35000000000000009</v>
      </c>
      <c r="G24" s="80">
        <f>(SUM(D22:G22))/$H$21</f>
        <v>0.35000000000000009</v>
      </c>
      <c r="H24" s="77">
        <f>MAXA(C24:G24)</f>
        <v>0.35000000000000009</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x14ac:dyDescent="0.35">
      <c r="A28" s="2">
        <v>1</v>
      </c>
      <c r="B28" s="46">
        <v>2024</v>
      </c>
      <c r="C28" s="46" t="s">
        <v>81</v>
      </c>
      <c r="D28" s="38" t="s">
        <v>17</v>
      </c>
      <c r="E28" s="38" t="s">
        <v>17</v>
      </c>
      <c r="F28" s="38" t="s">
        <v>17</v>
      </c>
      <c r="G28" s="203" t="s">
        <v>108</v>
      </c>
      <c r="H28" s="204"/>
      <c r="I28" s="204"/>
      <c r="J28" s="204"/>
      <c r="K28" s="205"/>
    </row>
    <row r="29" spans="1:13" x14ac:dyDescent="0.35">
      <c r="A29" s="2">
        <v>2</v>
      </c>
      <c r="B29" s="46">
        <v>2024</v>
      </c>
      <c r="C29" s="46" t="s">
        <v>83</v>
      </c>
      <c r="D29" s="38" t="s">
        <v>17</v>
      </c>
      <c r="E29" s="38" t="s">
        <v>17</v>
      </c>
      <c r="F29" s="38" t="s">
        <v>17</v>
      </c>
      <c r="G29" s="203" t="s">
        <v>108</v>
      </c>
      <c r="H29" s="204"/>
      <c r="I29" s="204"/>
      <c r="J29" s="204"/>
      <c r="K29" s="205"/>
    </row>
    <row r="30" spans="1:13" ht="60.75" customHeight="1" x14ac:dyDescent="0.35">
      <c r="A30" s="2">
        <v>3</v>
      </c>
      <c r="B30" s="46">
        <v>2025</v>
      </c>
      <c r="C30" s="46" t="s">
        <v>84</v>
      </c>
      <c r="D30" s="38">
        <v>0.15</v>
      </c>
      <c r="E30" s="38">
        <v>0.15</v>
      </c>
      <c r="F30" s="31">
        <f t="shared" ref="F30:F32" si="2">IF(E30/D30&gt;100%,100%,E30/D30)</f>
        <v>1</v>
      </c>
      <c r="G30" s="203" t="s">
        <v>109</v>
      </c>
      <c r="H30" s="204"/>
      <c r="I30" s="204"/>
      <c r="J30" s="204"/>
      <c r="K30" s="205"/>
    </row>
    <row r="31" spans="1:13" ht="47.25" customHeight="1" x14ac:dyDescent="0.35">
      <c r="A31" s="2">
        <v>4</v>
      </c>
      <c r="B31" s="46">
        <v>2025</v>
      </c>
      <c r="C31" s="46" t="s">
        <v>86</v>
      </c>
      <c r="D31" s="38">
        <v>0.05</v>
      </c>
      <c r="E31" s="38">
        <v>0.05</v>
      </c>
      <c r="F31" s="31">
        <f t="shared" si="2"/>
        <v>1</v>
      </c>
      <c r="G31" s="203" t="s">
        <v>110</v>
      </c>
      <c r="H31" s="204"/>
      <c r="I31" s="204"/>
      <c r="J31" s="204"/>
      <c r="K31" s="205"/>
      <c r="M31" s="30"/>
    </row>
    <row r="32" spans="1:13" ht="49.5" customHeight="1" x14ac:dyDescent="0.35">
      <c r="A32" s="2">
        <v>5</v>
      </c>
      <c r="B32" s="46">
        <v>2025</v>
      </c>
      <c r="C32" s="46" t="s">
        <v>81</v>
      </c>
      <c r="D32" s="38">
        <v>0.1</v>
      </c>
      <c r="E32" s="38">
        <v>0.1</v>
      </c>
      <c r="F32" s="31">
        <f t="shared" si="2"/>
        <v>1</v>
      </c>
      <c r="G32" s="206" t="s">
        <v>111</v>
      </c>
      <c r="H32" s="207"/>
      <c r="I32" s="207"/>
      <c r="J32" s="207"/>
      <c r="K32" s="208"/>
    </row>
    <row r="33" spans="1:11" ht="46" customHeight="1" x14ac:dyDescent="0.35">
      <c r="A33" s="2">
        <v>6</v>
      </c>
      <c r="B33" s="46">
        <v>2025</v>
      </c>
      <c r="C33" s="46" t="s">
        <v>83</v>
      </c>
      <c r="D33" s="38">
        <v>0.05</v>
      </c>
      <c r="E33" s="112">
        <v>0.05</v>
      </c>
      <c r="F33" s="109">
        <f>IF(E33/D33&gt;100%,100%,E33/D33)</f>
        <v>1</v>
      </c>
      <c r="G33" s="206" t="s">
        <v>456</v>
      </c>
      <c r="H33" s="207"/>
      <c r="I33" s="207"/>
      <c r="J33" s="207"/>
      <c r="K33" s="208"/>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zoomScale="70" zoomScaleNormal="70" workbookViewId="0">
      <selection activeCell="E33" sqref="E33"/>
    </sheetView>
  </sheetViews>
  <sheetFormatPr baseColWidth="10" defaultColWidth="10.81640625" defaultRowHeight="14.5" x14ac:dyDescent="0.35"/>
  <cols>
    <col min="1" max="1" width="5.54296875" style="1" customWidth="1"/>
    <col min="2" max="2" width="34" style="1" customWidth="1"/>
    <col min="3" max="3" width="19"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46.5" customHeight="1" x14ac:dyDescent="0.35">
      <c r="A6" s="172" t="s">
        <v>38</v>
      </c>
      <c r="B6" s="172"/>
      <c r="C6" s="173" t="s">
        <v>20</v>
      </c>
      <c r="D6" s="173"/>
      <c r="E6" s="173"/>
      <c r="F6" s="173"/>
      <c r="G6" s="173"/>
      <c r="H6" s="173"/>
      <c r="I6" s="173"/>
      <c r="J6" s="173"/>
      <c r="K6" s="173"/>
    </row>
    <row r="7" spans="1:11" ht="51.75" customHeight="1" x14ac:dyDescent="0.35">
      <c r="A7" s="172" t="s">
        <v>40</v>
      </c>
      <c r="B7" s="172"/>
      <c r="C7" s="50" t="s">
        <v>112</v>
      </c>
      <c r="D7" s="174" t="s">
        <v>21</v>
      </c>
      <c r="E7" s="175"/>
      <c r="F7" s="175"/>
      <c r="G7" s="175"/>
      <c r="H7" s="175"/>
      <c r="I7" s="175"/>
      <c r="J7" s="175"/>
      <c r="K7" s="176"/>
    </row>
    <row r="8" spans="1:11" ht="29.25" customHeight="1" x14ac:dyDescent="0.35">
      <c r="A8" s="172" t="s">
        <v>42</v>
      </c>
      <c r="B8" s="172"/>
      <c r="C8" s="173" t="s">
        <v>113</v>
      </c>
      <c r="D8" s="173"/>
      <c r="E8" s="173"/>
      <c r="F8" s="173"/>
      <c r="G8" s="173"/>
      <c r="H8" s="173"/>
      <c r="I8" s="173"/>
      <c r="J8" s="173"/>
      <c r="K8" s="173"/>
    </row>
    <row r="9" spans="1:11" ht="36" customHeight="1" x14ac:dyDescent="0.35">
      <c r="A9" s="172" t="s">
        <v>44</v>
      </c>
      <c r="B9" s="172"/>
      <c r="C9" s="173" t="s">
        <v>114</v>
      </c>
      <c r="D9" s="173"/>
      <c r="E9" s="173"/>
      <c r="F9" s="173"/>
      <c r="G9" s="173"/>
      <c r="H9" s="173"/>
      <c r="I9" s="173"/>
      <c r="J9" s="173"/>
      <c r="K9" s="173"/>
    </row>
    <row r="10" spans="1:11" ht="29.25" customHeight="1" x14ac:dyDescent="0.35">
      <c r="A10" s="172" t="s">
        <v>46</v>
      </c>
      <c r="B10" s="172"/>
      <c r="C10" s="173" t="s">
        <v>115</v>
      </c>
      <c r="D10" s="173"/>
      <c r="E10" s="173"/>
      <c r="F10" s="173"/>
      <c r="G10" s="173"/>
      <c r="H10" s="173"/>
      <c r="I10" s="173"/>
      <c r="J10" s="173"/>
      <c r="K10" s="173"/>
    </row>
    <row r="11" spans="1:11" ht="29.25" customHeight="1" x14ac:dyDescent="0.35">
      <c r="A11" s="172" t="s">
        <v>48</v>
      </c>
      <c r="B11" s="172"/>
      <c r="C11" s="199" t="s">
        <v>104</v>
      </c>
      <c r="D11" s="199"/>
      <c r="E11" s="199"/>
      <c r="F11" s="199"/>
      <c r="G11" s="199"/>
      <c r="H11" s="199"/>
      <c r="I11" s="199"/>
      <c r="J11" s="199"/>
      <c r="K11" s="199"/>
    </row>
    <row r="12" spans="1:11" ht="29.25" customHeight="1" x14ac:dyDescent="0.35">
      <c r="A12" s="172" t="s">
        <v>50</v>
      </c>
      <c r="B12" s="179"/>
      <c r="C12" s="174" t="s">
        <v>51</v>
      </c>
      <c r="D12" s="175"/>
      <c r="E12" s="175"/>
      <c r="F12" s="175"/>
      <c r="G12" s="175"/>
      <c r="H12" s="175"/>
      <c r="I12" s="175"/>
      <c r="J12" s="175"/>
      <c r="K12" s="176"/>
    </row>
    <row r="13" spans="1:11" ht="29.25" customHeight="1" x14ac:dyDescent="0.35">
      <c r="A13" s="172" t="s">
        <v>52</v>
      </c>
      <c r="B13" s="172"/>
      <c r="C13" s="211" t="s">
        <v>116</v>
      </c>
      <c r="D13" s="211"/>
      <c r="E13" s="211"/>
      <c r="F13" s="211"/>
      <c r="G13" s="211"/>
      <c r="H13" s="211"/>
      <c r="I13" s="211"/>
      <c r="J13" s="211"/>
      <c r="K13" s="211"/>
    </row>
    <row r="14" spans="1:11" ht="29.25" customHeight="1" x14ac:dyDescent="0.35">
      <c r="A14" s="172" t="s">
        <v>54</v>
      </c>
      <c r="B14" s="172"/>
      <c r="C14" s="173" t="s">
        <v>117</v>
      </c>
      <c r="D14" s="173"/>
      <c r="E14" s="173"/>
      <c r="F14" s="173"/>
      <c r="G14" s="173"/>
      <c r="H14" s="173"/>
      <c r="I14" s="173"/>
      <c r="J14" s="173"/>
      <c r="K14" s="173"/>
    </row>
    <row r="15" spans="1:11" ht="29.25" customHeight="1" x14ac:dyDescent="0.35">
      <c r="A15" s="172" t="s">
        <v>56</v>
      </c>
      <c r="B15" s="172"/>
      <c r="C15" s="173" t="s">
        <v>118</v>
      </c>
      <c r="D15" s="173"/>
      <c r="E15" s="173"/>
      <c r="F15" s="173"/>
      <c r="G15" s="173"/>
      <c r="H15" s="173"/>
      <c r="I15" s="173"/>
      <c r="J15" s="173"/>
      <c r="K15" s="173"/>
    </row>
    <row r="16" spans="1:11" ht="29.25" customHeight="1" x14ac:dyDescent="0.35">
      <c r="A16" s="172" t="s">
        <v>58</v>
      </c>
      <c r="B16" s="172"/>
      <c r="C16" s="173">
        <v>0</v>
      </c>
      <c r="D16" s="173"/>
      <c r="E16" s="173"/>
      <c r="F16" s="173"/>
      <c r="G16" s="173" t="s">
        <v>60</v>
      </c>
      <c r="H16" s="173"/>
      <c r="I16" s="173"/>
      <c r="J16" s="173"/>
      <c r="K16" s="173"/>
    </row>
    <row r="17" spans="1:13" ht="29.25" customHeight="1" x14ac:dyDescent="0.35">
      <c r="A17" s="172" t="s">
        <v>61</v>
      </c>
      <c r="B17" s="172"/>
      <c r="C17" s="173" t="s">
        <v>62</v>
      </c>
      <c r="D17" s="173"/>
      <c r="E17" s="173"/>
      <c r="F17" s="173"/>
      <c r="G17" s="173"/>
      <c r="H17" s="173"/>
      <c r="I17" s="173"/>
      <c r="J17" s="173"/>
      <c r="K17" s="173"/>
    </row>
    <row r="18" spans="1:13" ht="29.25" customHeight="1" x14ac:dyDescent="0.35">
      <c r="A18" s="5"/>
      <c r="B18" s="5"/>
    </row>
    <row r="19" spans="1:13" ht="29.25" customHeight="1" x14ac:dyDescent="0.35">
      <c r="A19" s="5"/>
      <c r="B19" s="5"/>
      <c r="C19" s="128" t="s">
        <v>63</v>
      </c>
      <c r="D19" s="128"/>
      <c r="E19" s="128"/>
      <c r="F19" s="128"/>
      <c r="G19" s="128"/>
      <c r="H19" s="128"/>
      <c r="I19" s="72"/>
    </row>
    <row r="20" spans="1:13" ht="43.5" customHeight="1" x14ac:dyDescent="0.35">
      <c r="A20" s="184"/>
      <c r="B20" s="185"/>
      <c r="C20" s="22" t="s">
        <v>64</v>
      </c>
      <c r="D20" s="22" t="s">
        <v>65</v>
      </c>
      <c r="E20" s="22" t="s">
        <v>66</v>
      </c>
      <c r="F20" s="22" t="s">
        <v>67</v>
      </c>
      <c r="G20" s="22" t="s">
        <v>68</v>
      </c>
      <c r="H20" s="22" t="s">
        <v>69</v>
      </c>
      <c r="I20" s="72"/>
    </row>
    <row r="21" spans="1:13" ht="29.25" customHeight="1" x14ac:dyDescent="0.35">
      <c r="A21" s="186" t="s">
        <v>70</v>
      </c>
      <c r="B21" s="186"/>
      <c r="C21" s="19">
        <v>100</v>
      </c>
      <c r="D21" s="2">
        <v>573</v>
      </c>
      <c r="E21" s="2">
        <v>827</v>
      </c>
      <c r="F21" s="2">
        <v>400</v>
      </c>
      <c r="G21" s="2">
        <v>100</v>
      </c>
      <c r="H21" s="3">
        <f>SUM(C21:G21)</f>
        <v>2000</v>
      </c>
      <c r="I21" s="72"/>
    </row>
    <row r="22" spans="1:13" ht="29.25" customHeight="1" x14ac:dyDescent="0.35">
      <c r="A22" s="186" t="s">
        <v>71</v>
      </c>
      <c r="B22" s="186"/>
      <c r="C22" s="19">
        <v>200</v>
      </c>
      <c r="D22" s="82">
        <f>SUM(E30:E33)</f>
        <v>627</v>
      </c>
      <c r="E22" s="2"/>
      <c r="F22" s="2"/>
      <c r="G22" s="2"/>
      <c r="H22" s="3">
        <f>SUM(C22:G22)</f>
        <v>827</v>
      </c>
      <c r="I22" s="72"/>
    </row>
    <row r="23" spans="1:13" ht="29.25" customHeight="1" x14ac:dyDescent="0.35">
      <c r="A23" s="186" t="s">
        <v>72</v>
      </c>
      <c r="B23" s="186"/>
      <c r="C23" s="20">
        <f>IF(C22/C21&gt;100%,100%,C22/C21)</f>
        <v>1</v>
      </c>
      <c r="D23" s="122">
        <f t="shared" ref="D23:G23" si="0">IF(D22/D21&gt;100%,100%,D22/D21)</f>
        <v>1</v>
      </c>
      <c r="E23" s="20">
        <f t="shared" si="0"/>
        <v>0</v>
      </c>
      <c r="F23" s="20">
        <f t="shared" si="0"/>
        <v>0</v>
      </c>
      <c r="G23" s="20">
        <f t="shared" si="0"/>
        <v>0</v>
      </c>
      <c r="H23" s="21" t="s">
        <v>17</v>
      </c>
      <c r="I23" s="73"/>
    </row>
    <row r="24" spans="1:13" ht="29.25" customHeight="1" x14ac:dyDescent="0.35">
      <c r="A24" s="186" t="s">
        <v>7</v>
      </c>
      <c r="B24" s="186"/>
      <c r="C24" s="21">
        <f>C22/$H$21</f>
        <v>0.1</v>
      </c>
      <c r="D24" s="122">
        <f>(SUM(C22:D22))/$H$21</f>
        <v>0.41349999999999998</v>
      </c>
      <c r="E24" s="79">
        <f>(SUM(C22:E22))/$H$21</f>
        <v>0.41349999999999998</v>
      </c>
      <c r="F24" s="79">
        <f>(SUM(C22:F22))/$H$21</f>
        <v>0.41349999999999998</v>
      </c>
      <c r="G24" s="79">
        <f>(SUM(C22:G22))/$H$21</f>
        <v>0.41349999999999998</v>
      </c>
      <c r="H24" s="77">
        <f>MAXA(C24:G24)</f>
        <v>0.41349999999999998</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38.25" customHeight="1" x14ac:dyDescent="0.35">
      <c r="A28" s="2">
        <v>1</v>
      </c>
      <c r="B28" s="46">
        <v>2024</v>
      </c>
      <c r="C28" s="46" t="s">
        <v>81</v>
      </c>
      <c r="D28" s="75">
        <v>10</v>
      </c>
      <c r="E28" s="75">
        <v>10</v>
      </c>
      <c r="F28" s="31">
        <f>IF(E28/D28&gt;100%,100%,E28/D28)</f>
        <v>1</v>
      </c>
      <c r="G28" s="169" t="s">
        <v>119</v>
      </c>
      <c r="H28" s="170"/>
      <c r="I28" s="170"/>
      <c r="J28" s="170"/>
      <c r="K28" s="171"/>
    </row>
    <row r="29" spans="1:13" ht="93" customHeight="1" x14ac:dyDescent="0.35">
      <c r="A29" s="2">
        <v>2</v>
      </c>
      <c r="B29" s="46">
        <v>2024</v>
      </c>
      <c r="C29" s="46" t="s">
        <v>83</v>
      </c>
      <c r="D29" s="75">
        <v>90</v>
      </c>
      <c r="E29" s="75">
        <v>190</v>
      </c>
      <c r="F29" s="31">
        <f t="shared" ref="F29:F33" si="1">IF(E29/D29&gt;100%,100%,E29/D29)</f>
        <v>1</v>
      </c>
      <c r="G29" s="169" t="s">
        <v>120</v>
      </c>
      <c r="H29" s="170"/>
      <c r="I29" s="170"/>
      <c r="J29" s="170"/>
      <c r="K29" s="171"/>
    </row>
    <row r="30" spans="1:13" ht="87" customHeight="1" x14ac:dyDescent="0.35">
      <c r="A30" s="2">
        <v>3</v>
      </c>
      <c r="B30" s="46">
        <v>2025</v>
      </c>
      <c r="C30" s="46" t="s">
        <v>84</v>
      </c>
      <c r="D30" s="75" t="s">
        <v>121</v>
      </c>
      <c r="E30" s="75" t="s">
        <v>121</v>
      </c>
      <c r="F30" s="31" t="s">
        <v>121</v>
      </c>
      <c r="G30" s="169" t="s">
        <v>122</v>
      </c>
      <c r="H30" s="170"/>
      <c r="I30" s="170"/>
      <c r="J30" s="170"/>
      <c r="K30" s="171"/>
    </row>
    <row r="31" spans="1:13" ht="96.75" customHeight="1" x14ac:dyDescent="0.35">
      <c r="A31" s="2">
        <v>4</v>
      </c>
      <c r="B31" s="46">
        <v>2025</v>
      </c>
      <c r="C31" s="46" t="s">
        <v>86</v>
      </c>
      <c r="D31" s="75">
        <v>99</v>
      </c>
      <c r="E31" s="75">
        <v>99</v>
      </c>
      <c r="F31" s="31">
        <f t="shared" si="1"/>
        <v>1</v>
      </c>
      <c r="G31" s="169" t="s">
        <v>123</v>
      </c>
      <c r="H31" s="170"/>
      <c r="I31" s="170"/>
      <c r="J31" s="170"/>
      <c r="K31" s="171"/>
      <c r="M31" s="30"/>
    </row>
    <row r="32" spans="1:13" ht="226.5" customHeight="1" x14ac:dyDescent="0.35">
      <c r="A32" s="2">
        <v>5</v>
      </c>
      <c r="B32" s="46">
        <v>2025</v>
      </c>
      <c r="C32" s="46" t="s">
        <v>81</v>
      </c>
      <c r="D32" s="75">
        <v>237</v>
      </c>
      <c r="E32" s="108">
        <v>95</v>
      </c>
      <c r="F32" s="31">
        <f t="shared" si="1"/>
        <v>0.40084388185654007</v>
      </c>
      <c r="G32" s="210" t="s">
        <v>124</v>
      </c>
      <c r="H32" s="210"/>
      <c r="I32" s="210"/>
      <c r="J32" s="210"/>
      <c r="K32" s="210"/>
    </row>
    <row r="33" spans="1:11" ht="173.15" customHeight="1" x14ac:dyDescent="0.35">
      <c r="A33" s="2">
        <v>6</v>
      </c>
      <c r="B33" s="46">
        <v>2025</v>
      </c>
      <c r="C33" s="46" t="s">
        <v>83</v>
      </c>
      <c r="D33" s="75">
        <v>237</v>
      </c>
      <c r="E33" s="108">
        <v>433</v>
      </c>
      <c r="F33" s="31">
        <f t="shared" si="1"/>
        <v>1</v>
      </c>
      <c r="G33" s="169" t="s">
        <v>466</v>
      </c>
      <c r="H33" s="170"/>
      <c r="I33" s="170"/>
      <c r="J33" s="170"/>
      <c r="K33" s="171"/>
    </row>
  </sheetData>
  <mergeCells count="41">
    <mergeCell ref="A10:B10"/>
    <mergeCell ref="C10:K10"/>
    <mergeCell ref="A11:B11"/>
    <mergeCell ref="C11:K11"/>
    <mergeCell ref="J1:K4"/>
    <mergeCell ref="A1:C4"/>
    <mergeCell ref="D1:I4"/>
    <mergeCell ref="A9:B9"/>
    <mergeCell ref="C9:K9"/>
    <mergeCell ref="A8:B8"/>
    <mergeCell ref="C8:K8"/>
    <mergeCell ref="A6:B6"/>
    <mergeCell ref="C6:K6"/>
    <mergeCell ref="A7:B7"/>
    <mergeCell ref="D7:K7"/>
    <mergeCell ref="A12:B12"/>
    <mergeCell ref="C12:K12"/>
    <mergeCell ref="G29:K29"/>
    <mergeCell ref="A13:B13"/>
    <mergeCell ref="C13:K13"/>
    <mergeCell ref="A14:B14"/>
    <mergeCell ref="C14:K14"/>
    <mergeCell ref="A15:B15"/>
    <mergeCell ref="C15:K15"/>
    <mergeCell ref="G28:K28"/>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zoomScale="70" zoomScaleNormal="70" workbookViewId="0">
      <selection activeCell="D24" sqref="D24"/>
    </sheetView>
  </sheetViews>
  <sheetFormatPr baseColWidth="10" defaultColWidth="10.81640625" defaultRowHeight="14.5" x14ac:dyDescent="0.35"/>
  <cols>
    <col min="1" max="1" width="5.54296875" style="1" customWidth="1"/>
    <col min="2" max="2" width="34" style="1" customWidth="1"/>
    <col min="3" max="3" width="19.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42" customHeight="1" x14ac:dyDescent="0.35">
      <c r="A6" s="172" t="s">
        <v>38</v>
      </c>
      <c r="B6" s="172"/>
      <c r="C6" s="173" t="s">
        <v>20</v>
      </c>
      <c r="D6" s="173"/>
      <c r="E6" s="173"/>
      <c r="F6" s="173"/>
      <c r="G6" s="173"/>
      <c r="H6" s="173"/>
      <c r="I6" s="173"/>
      <c r="J6" s="173"/>
      <c r="K6" s="173"/>
    </row>
    <row r="7" spans="1:11" ht="41.25" customHeight="1" x14ac:dyDescent="0.35">
      <c r="A7" s="172" t="s">
        <v>40</v>
      </c>
      <c r="B7" s="172"/>
      <c r="C7" s="50" t="s">
        <v>125</v>
      </c>
      <c r="D7" s="174" t="s">
        <v>22</v>
      </c>
      <c r="E7" s="175"/>
      <c r="F7" s="175"/>
      <c r="G7" s="175"/>
      <c r="H7" s="175"/>
      <c r="I7" s="175"/>
      <c r="J7" s="175"/>
      <c r="K7" s="176"/>
    </row>
    <row r="8" spans="1:11" ht="29.25" customHeight="1" x14ac:dyDescent="0.35">
      <c r="A8" s="172" t="s">
        <v>42</v>
      </c>
      <c r="B8" s="172"/>
      <c r="C8" s="173" t="s">
        <v>126</v>
      </c>
      <c r="D8" s="173"/>
      <c r="E8" s="173"/>
      <c r="F8" s="173"/>
      <c r="G8" s="173"/>
      <c r="H8" s="173"/>
      <c r="I8" s="173"/>
      <c r="J8" s="173"/>
      <c r="K8" s="173"/>
    </row>
    <row r="9" spans="1:11" ht="29.25" customHeight="1" x14ac:dyDescent="0.35">
      <c r="A9" s="172" t="s">
        <v>44</v>
      </c>
      <c r="B9" s="172"/>
      <c r="C9" s="173" t="s">
        <v>126</v>
      </c>
      <c r="D9" s="173"/>
      <c r="E9" s="173"/>
      <c r="F9" s="173"/>
      <c r="G9" s="173"/>
      <c r="H9" s="173"/>
      <c r="I9" s="173"/>
      <c r="J9" s="173"/>
      <c r="K9" s="173"/>
    </row>
    <row r="10" spans="1:11" ht="29.25" customHeight="1" x14ac:dyDescent="0.35">
      <c r="A10" s="172" t="s">
        <v>46</v>
      </c>
      <c r="B10" s="172"/>
      <c r="C10" s="173" t="s">
        <v>127</v>
      </c>
      <c r="D10" s="173"/>
      <c r="E10" s="173"/>
      <c r="F10" s="173"/>
      <c r="G10" s="173"/>
      <c r="H10" s="173"/>
      <c r="I10" s="173"/>
      <c r="J10" s="173"/>
      <c r="K10" s="173"/>
    </row>
    <row r="11" spans="1:11" ht="29.25" customHeight="1" x14ac:dyDescent="0.35">
      <c r="A11" s="172" t="s">
        <v>48</v>
      </c>
      <c r="B11" s="172"/>
      <c r="C11" s="199" t="s">
        <v>104</v>
      </c>
      <c r="D11" s="199"/>
      <c r="E11" s="199"/>
      <c r="F11" s="199"/>
      <c r="G11" s="199"/>
      <c r="H11" s="199"/>
      <c r="I11" s="199"/>
      <c r="J11" s="199"/>
      <c r="K11" s="199"/>
    </row>
    <row r="12" spans="1:11" ht="29.25" customHeight="1" x14ac:dyDescent="0.35">
      <c r="A12" s="172" t="s">
        <v>50</v>
      </c>
      <c r="B12" s="179"/>
      <c r="C12" s="174" t="s">
        <v>51</v>
      </c>
      <c r="D12" s="175"/>
      <c r="E12" s="175"/>
      <c r="F12" s="175"/>
      <c r="G12" s="175"/>
      <c r="H12" s="175"/>
      <c r="I12" s="175"/>
      <c r="J12" s="175"/>
      <c r="K12" s="176"/>
    </row>
    <row r="13" spans="1:11" ht="29.25" customHeight="1" x14ac:dyDescent="0.35">
      <c r="A13" s="172" t="s">
        <v>52</v>
      </c>
      <c r="B13" s="172"/>
      <c r="C13" s="211" t="s">
        <v>128</v>
      </c>
      <c r="D13" s="211"/>
      <c r="E13" s="211"/>
      <c r="F13" s="211"/>
      <c r="G13" s="211"/>
      <c r="H13" s="211"/>
      <c r="I13" s="211"/>
      <c r="J13" s="211"/>
      <c r="K13" s="211"/>
    </row>
    <row r="14" spans="1:11" ht="29.25" customHeight="1" x14ac:dyDescent="0.35">
      <c r="A14" s="172" t="s">
        <v>54</v>
      </c>
      <c r="B14" s="172"/>
      <c r="C14" s="173" t="s">
        <v>129</v>
      </c>
      <c r="D14" s="173"/>
      <c r="E14" s="173"/>
      <c r="F14" s="173"/>
      <c r="G14" s="173"/>
      <c r="H14" s="173"/>
      <c r="I14" s="173"/>
      <c r="J14" s="173"/>
      <c r="K14" s="173"/>
    </row>
    <row r="15" spans="1:11" ht="29.25" customHeight="1" x14ac:dyDescent="0.35">
      <c r="A15" s="172" t="s">
        <v>56</v>
      </c>
      <c r="B15" s="172"/>
      <c r="C15" s="173" t="s">
        <v>118</v>
      </c>
      <c r="D15" s="173"/>
      <c r="E15" s="173"/>
      <c r="F15" s="173"/>
      <c r="G15" s="173"/>
      <c r="H15" s="173"/>
      <c r="I15" s="173"/>
      <c r="J15" s="173"/>
      <c r="K15" s="173"/>
    </row>
    <row r="16" spans="1:11" ht="29.25" customHeight="1" x14ac:dyDescent="0.35">
      <c r="A16" s="172" t="s">
        <v>58</v>
      </c>
      <c r="B16" s="172"/>
      <c r="C16" s="173">
        <v>0</v>
      </c>
      <c r="D16" s="173"/>
      <c r="E16" s="173"/>
      <c r="F16" s="173"/>
      <c r="G16" s="173" t="s">
        <v>60</v>
      </c>
      <c r="H16" s="173"/>
      <c r="I16" s="173"/>
      <c r="J16" s="173"/>
      <c r="K16" s="173"/>
    </row>
    <row r="17" spans="1:13" ht="29.25" customHeight="1" x14ac:dyDescent="0.35">
      <c r="A17" s="172" t="s">
        <v>61</v>
      </c>
      <c r="B17" s="172"/>
      <c r="C17" s="173" t="s">
        <v>130</v>
      </c>
      <c r="D17" s="173"/>
      <c r="E17" s="173"/>
      <c r="F17" s="173"/>
      <c r="G17" s="173"/>
      <c r="H17" s="173"/>
      <c r="I17" s="173"/>
      <c r="J17" s="173"/>
      <c r="K17" s="173"/>
    </row>
    <row r="18" spans="1:13" ht="29.25" customHeight="1" x14ac:dyDescent="0.35">
      <c r="A18" s="5"/>
      <c r="B18" s="5"/>
    </row>
    <row r="19" spans="1:13" ht="29.25" customHeight="1" x14ac:dyDescent="0.35">
      <c r="A19" s="5"/>
      <c r="B19" s="5"/>
      <c r="C19" s="128" t="s">
        <v>63</v>
      </c>
      <c r="D19" s="128"/>
      <c r="E19" s="128"/>
      <c r="F19" s="128"/>
      <c r="G19" s="128"/>
      <c r="H19" s="128"/>
      <c r="I19" s="73"/>
    </row>
    <row r="20" spans="1:13" ht="43.5" customHeight="1"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88">
        <v>10000</v>
      </c>
      <c r="D21" s="89">
        <v>30000</v>
      </c>
      <c r="E21" s="89">
        <v>50000</v>
      </c>
      <c r="F21" s="89">
        <v>20000</v>
      </c>
      <c r="G21" s="89">
        <v>10000</v>
      </c>
      <c r="H21" s="90">
        <f>SUM(C21:G21)</f>
        <v>120000</v>
      </c>
      <c r="I21" s="73"/>
    </row>
    <row r="22" spans="1:13" ht="29.25" customHeight="1" x14ac:dyDescent="0.35">
      <c r="A22" s="186" t="s">
        <v>71</v>
      </c>
      <c r="B22" s="186"/>
      <c r="C22" s="88">
        <v>20002</v>
      </c>
      <c r="D22" s="89">
        <f>SUM(E30:E33)</f>
        <v>27440</v>
      </c>
      <c r="E22" s="89"/>
      <c r="F22" s="89"/>
      <c r="G22" s="89"/>
      <c r="H22" s="90">
        <f>SUM(C22:G22)</f>
        <v>47442</v>
      </c>
      <c r="I22" s="72"/>
    </row>
    <row r="23" spans="1:13" ht="29.25" customHeight="1" x14ac:dyDescent="0.35">
      <c r="A23" s="186" t="s">
        <v>72</v>
      </c>
      <c r="B23" s="186"/>
      <c r="C23" s="91">
        <f>IF(C22/C21&gt;100%,100%,C22/C21)</f>
        <v>1</v>
      </c>
      <c r="D23" s="91">
        <f t="shared" ref="D23:G23" si="0">IF(D22/D21&gt;100%,100%,D22/D21)</f>
        <v>0.91466666666666663</v>
      </c>
      <c r="E23" s="91">
        <f t="shared" si="0"/>
        <v>0</v>
      </c>
      <c r="F23" s="91">
        <f t="shared" si="0"/>
        <v>0</v>
      </c>
      <c r="G23" s="91">
        <f t="shared" si="0"/>
        <v>0</v>
      </c>
      <c r="H23" s="92" t="s">
        <v>17</v>
      </c>
      <c r="I23" s="73"/>
    </row>
    <row r="24" spans="1:13" ht="29.25" customHeight="1" x14ac:dyDescent="0.35">
      <c r="A24" s="186" t="s">
        <v>7</v>
      </c>
      <c r="B24" s="186"/>
      <c r="C24" s="91">
        <f>C22/$H$21</f>
        <v>0.16668333333333332</v>
      </c>
      <c r="D24" s="91">
        <f>(SUM(C22:D22))/$H$21</f>
        <v>0.39534999999999998</v>
      </c>
      <c r="E24" s="91"/>
      <c r="F24" s="91"/>
      <c r="G24" s="91"/>
      <c r="H24" s="93">
        <f>MAXA(C24:G24)</f>
        <v>0.39534999999999998</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60" customHeight="1" x14ac:dyDescent="0.35">
      <c r="A28" s="2">
        <v>1</v>
      </c>
      <c r="B28" s="46">
        <v>2024</v>
      </c>
      <c r="C28" s="46" t="s">
        <v>81</v>
      </c>
      <c r="D28" s="104">
        <v>4892</v>
      </c>
      <c r="E28" s="104">
        <v>4892</v>
      </c>
      <c r="F28" s="31">
        <f>IF(E28/D28&gt;100%,100%,E28/D28)</f>
        <v>1</v>
      </c>
      <c r="G28" s="169" t="s">
        <v>131</v>
      </c>
      <c r="H28" s="170"/>
      <c r="I28" s="170"/>
      <c r="J28" s="170"/>
      <c r="K28" s="171"/>
    </row>
    <row r="29" spans="1:13" ht="47.25" customHeight="1" x14ac:dyDescent="0.35">
      <c r="A29" s="2">
        <v>2</v>
      </c>
      <c r="B29" s="46">
        <v>2024</v>
      </c>
      <c r="C29" s="46" t="s">
        <v>83</v>
      </c>
      <c r="D29" s="104">
        <v>5108</v>
      </c>
      <c r="E29" s="104">
        <v>15110</v>
      </c>
      <c r="F29" s="31">
        <f t="shared" ref="F29:F33" si="1">IF(E29/D29&gt;100%,100%,E29/D29)</f>
        <v>1</v>
      </c>
      <c r="G29" s="212" t="s">
        <v>132</v>
      </c>
      <c r="H29" s="170"/>
      <c r="I29" s="170"/>
      <c r="J29" s="170"/>
      <c r="K29" s="171"/>
    </row>
    <row r="30" spans="1:13" ht="47.25" customHeight="1" x14ac:dyDescent="0.35">
      <c r="A30" s="2">
        <v>3</v>
      </c>
      <c r="B30" s="46">
        <v>2025</v>
      </c>
      <c r="C30" s="46" t="s">
        <v>84</v>
      </c>
      <c r="D30" s="104">
        <v>9539</v>
      </c>
      <c r="E30" s="104">
        <v>9539</v>
      </c>
      <c r="F30" s="31">
        <f t="shared" si="1"/>
        <v>1</v>
      </c>
      <c r="G30" s="169" t="s">
        <v>133</v>
      </c>
      <c r="H30" s="170"/>
      <c r="I30" s="170"/>
      <c r="J30" s="170"/>
      <c r="K30" s="171"/>
    </row>
    <row r="31" spans="1:13" ht="46.5" customHeight="1" x14ac:dyDescent="0.35">
      <c r="A31" s="2">
        <v>4</v>
      </c>
      <c r="B31" s="46">
        <v>2025</v>
      </c>
      <c r="C31" s="46" t="s">
        <v>86</v>
      </c>
      <c r="D31" s="104">
        <v>1081</v>
      </c>
      <c r="E31" s="104">
        <v>1081</v>
      </c>
      <c r="F31" s="31">
        <f t="shared" si="1"/>
        <v>1</v>
      </c>
      <c r="G31" s="169" t="s">
        <v>134</v>
      </c>
      <c r="H31" s="170"/>
      <c r="I31" s="170"/>
      <c r="J31" s="170"/>
      <c r="K31" s="171"/>
      <c r="M31" s="30"/>
    </row>
    <row r="32" spans="1:13" ht="86.15" customHeight="1" x14ac:dyDescent="0.35">
      <c r="A32" s="2">
        <v>5</v>
      </c>
      <c r="B32" s="46">
        <v>2025</v>
      </c>
      <c r="C32" s="46" t="s">
        <v>81</v>
      </c>
      <c r="D32" s="104">
        <v>9000</v>
      </c>
      <c r="E32" s="113">
        <v>16820</v>
      </c>
      <c r="F32" s="109">
        <f t="shared" si="1"/>
        <v>1</v>
      </c>
      <c r="G32" s="206" t="s">
        <v>135</v>
      </c>
      <c r="H32" s="207"/>
      <c r="I32" s="207"/>
      <c r="J32" s="207"/>
      <c r="K32" s="208"/>
    </row>
    <row r="33" spans="1:11" ht="53.15" customHeight="1" x14ac:dyDescent="0.35">
      <c r="A33" s="2">
        <v>6</v>
      </c>
      <c r="B33" s="46">
        <v>2025</v>
      </c>
      <c r="C33" s="46" t="s">
        <v>83</v>
      </c>
      <c r="D33" s="104">
        <v>10380</v>
      </c>
      <c r="E33" s="113" t="s">
        <v>453</v>
      </c>
      <c r="F33" s="31">
        <f t="shared" si="1"/>
        <v>0.33236994219653176</v>
      </c>
      <c r="G33" s="169" t="s">
        <v>452</v>
      </c>
      <c r="H33" s="170"/>
      <c r="I33" s="170"/>
      <c r="J33" s="170"/>
      <c r="K33" s="171"/>
    </row>
  </sheetData>
  <mergeCells count="41">
    <mergeCell ref="A10:B10"/>
    <mergeCell ref="C10:K10"/>
    <mergeCell ref="A11:B11"/>
    <mergeCell ref="J1:K4"/>
    <mergeCell ref="A1:C4"/>
    <mergeCell ref="D1:I4"/>
    <mergeCell ref="A9:B9"/>
    <mergeCell ref="C9:K9"/>
    <mergeCell ref="A8:B8"/>
    <mergeCell ref="C8:K8"/>
    <mergeCell ref="A6:B6"/>
    <mergeCell ref="C6:K6"/>
    <mergeCell ref="A7:B7"/>
    <mergeCell ref="D7:K7"/>
    <mergeCell ref="C11:K11"/>
    <mergeCell ref="A12:B12"/>
    <mergeCell ref="C12:K12"/>
    <mergeCell ref="A13:B13"/>
    <mergeCell ref="C13:K13"/>
    <mergeCell ref="A14:B14"/>
    <mergeCell ref="C14:K14"/>
    <mergeCell ref="A15:B15"/>
    <mergeCell ref="C15:K15"/>
    <mergeCell ref="G29:K29"/>
    <mergeCell ref="G28:K28"/>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s>
  <pageMargins left="0.7" right="0.7" top="0.75" bottom="0.75" header="0.3" footer="0.3"/>
  <ignoredErrors>
    <ignoredError sqref="D22" formulaRange="1"/>
    <ignoredError sqref="E33" numberStoredAsText="1"/>
  </ignoredErrors>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zoomScale="70" zoomScaleNormal="70" workbookViewId="0">
      <selection activeCell="D24" sqref="D24"/>
    </sheetView>
  </sheetViews>
  <sheetFormatPr baseColWidth="10" defaultColWidth="10.81640625" defaultRowHeight="14.5" x14ac:dyDescent="0.35"/>
  <cols>
    <col min="1" max="1" width="5.453125" style="1" customWidth="1"/>
    <col min="2" max="2" width="34" style="1" customWidth="1"/>
    <col min="3" max="3" width="20.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26.25" customHeight="1" x14ac:dyDescent="0.35">
      <c r="A6" s="172" t="s">
        <v>38</v>
      </c>
      <c r="B6" s="172"/>
      <c r="C6" s="173" t="s">
        <v>20</v>
      </c>
      <c r="D6" s="173"/>
      <c r="E6" s="173"/>
      <c r="F6" s="173"/>
      <c r="G6" s="173"/>
      <c r="H6" s="173"/>
      <c r="I6" s="173"/>
      <c r="J6" s="173"/>
      <c r="K6" s="173"/>
    </row>
    <row r="7" spans="1:12" ht="42" customHeight="1" x14ac:dyDescent="0.35">
      <c r="A7" s="172" t="s">
        <v>40</v>
      </c>
      <c r="B7" s="172"/>
      <c r="C7" s="52" t="s">
        <v>136</v>
      </c>
      <c r="D7" s="216" t="s">
        <v>23</v>
      </c>
      <c r="E7" s="217"/>
      <c r="F7" s="217"/>
      <c r="G7" s="217"/>
      <c r="H7" s="217"/>
      <c r="I7" s="217"/>
      <c r="J7" s="217"/>
      <c r="K7" s="218"/>
    </row>
    <row r="8" spans="1:12" ht="29.25" customHeight="1" x14ac:dyDescent="0.35">
      <c r="A8" s="172" t="s">
        <v>42</v>
      </c>
      <c r="B8" s="172"/>
      <c r="C8" s="183" t="s">
        <v>137</v>
      </c>
      <c r="D8" s="183"/>
      <c r="E8" s="183"/>
      <c r="F8" s="183"/>
      <c r="G8" s="183"/>
      <c r="H8" s="183"/>
      <c r="I8" s="183"/>
      <c r="J8" s="183"/>
      <c r="K8" s="183"/>
    </row>
    <row r="9" spans="1:12" ht="29.25" customHeight="1" x14ac:dyDescent="0.35">
      <c r="A9" s="172" t="s">
        <v>44</v>
      </c>
      <c r="B9" s="172"/>
      <c r="C9" s="183" t="s">
        <v>138</v>
      </c>
      <c r="D9" s="183"/>
      <c r="E9" s="183"/>
      <c r="F9" s="183"/>
      <c r="G9" s="183"/>
      <c r="H9" s="183"/>
      <c r="I9" s="183"/>
      <c r="J9" s="183"/>
      <c r="K9" s="183"/>
      <c r="L9" s="45"/>
    </row>
    <row r="10" spans="1:12" ht="29.25" customHeight="1" x14ac:dyDescent="0.35">
      <c r="A10" s="172" t="s">
        <v>46</v>
      </c>
      <c r="B10" s="172"/>
      <c r="C10" s="183" t="s">
        <v>139</v>
      </c>
      <c r="D10" s="183"/>
      <c r="E10" s="183"/>
      <c r="F10" s="183"/>
      <c r="G10" s="183"/>
      <c r="H10" s="183"/>
      <c r="I10" s="183"/>
      <c r="J10" s="183"/>
      <c r="K10" s="183"/>
      <c r="L10" s="45"/>
    </row>
    <row r="11" spans="1:12" ht="29.25" customHeight="1" x14ac:dyDescent="0.35">
      <c r="A11" s="172" t="s">
        <v>48</v>
      </c>
      <c r="B11" s="172"/>
      <c r="C11" s="219" t="s">
        <v>49</v>
      </c>
      <c r="D11" s="219"/>
      <c r="E11" s="219"/>
      <c r="F11" s="219"/>
      <c r="G11" s="219"/>
      <c r="H11" s="219"/>
      <c r="I11" s="219"/>
      <c r="J11" s="219"/>
      <c r="K11" s="219"/>
    </row>
    <row r="12" spans="1:12" ht="29.25" customHeight="1" x14ac:dyDescent="0.35">
      <c r="A12" s="172" t="s">
        <v>50</v>
      </c>
      <c r="B12" s="179"/>
      <c r="C12" s="196" t="s">
        <v>51</v>
      </c>
      <c r="D12" s="197"/>
      <c r="E12" s="197"/>
      <c r="F12" s="197"/>
      <c r="G12" s="197"/>
      <c r="H12" s="197"/>
      <c r="I12" s="197"/>
      <c r="J12" s="197"/>
      <c r="K12" s="198"/>
    </row>
    <row r="13" spans="1:12" ht="29.25" customHeight="1" x14ac:dyDescent="0.35">
      <c r="A13" s="172" t="s">
        <v>52</v>
      </c>
      <c r="B13" s="172"/>
      <c r="C13" s="211" t="s">
        <v>140</v>
      </c>
      <c r="D13" s="211"/>
      <c r="E13" s="211"/>
      <c r="F13" s="211"/>
      <c r="G13" s="211"/>
      <c r="H13" s="211"/>
      <c r="I13" s="211"/>
      <c r="J13" s="211"/>
      <c r="K13" s="211"/>
    </row>
    <row r="14" spans="1:12" ht="18.5" x14ac:dyDescent="0.35">
      <c r="A14" s="172" t="s">
        <v>54</v>
      </c>
      <c r="B14" s="172"/>
      <c r="C14" s="200" t="s">
        <v>141</v>
      </c>
      <c r="D14" s="200"/>
      <c r="E14" s="200"/>
      <c r="F14" s="200"/>
      <c r="G14" s="200"/>
      <c r="H14" s="200"/>
      <c r="I14" s="200"/>
      <c r="J14" s="200"/>
      <c r="K14" s="200"/>
    </row>
    <row r="15" spans="1:12" ht="29.25" customHeight="1" x14ac:dyDescent="0.35">
      <c r="A15" s="172" t="s">
        <v>56</v>
      </c>
      <c r="B15" s="172"/>
      <c r="C15" s="200" t="s">
        <v>142</v>
      </c>
      <c r="D15" s="200"/>
      <c r="E15" s="200"/>
      <c r="F15" s="200"/>
      <c r="G15" s="200"/>
      <c r="H15" s="200"/>
      <c r="I15" s="200"/>
      <c r="J15" s="200"/>
      <c r="K15" s="200"/>
    </row>
    <row r="16" spans="1:12" ht="29.25" customHeight="1" x14ac:dyDescent="0.35">
      <c r="A16" s="172" t="s">
        <v>58</v>
      </c>
      <c r="B16" s="172"/>
      <c r="C16" s="200" t="s">
        <v>143</v>
      </c>
      <c r="D16" s="200"/>
      <c r="E16" s="200"/>
      <c r="F16" s="200"/>
      <c r="G16" s="200" t="s">
        <v>60</v>
      </c>
      <c r="H16" s="200"/>
      <c r="I16" s="200"/>
      <c r="J16" s="200"/>
      <c r="K16" s="200"/>
    </row>
    <row r="17" spans="1:13" ht="29.25" customHeight="1" x14ac:dyDescent="0.35">
      <c r="A17" s="172" t="s">
        <v>61</v>
      </c>
      <c r="B17" s="172"/>
      <c r="C17" s="200" t="s">
        <v>62</v>
      </c>
      <c r="D17" s="200"/>
      <c r="E17" s="200"/>
      <c r="F17" s="200"/>
      <c r="G17" s="200"/>
      <c r="H17" s="200"/>
      <c r="I17" s="200"/>
      <c r="J17" s="200"/>
      <c r="K17" s="200"/>
    </row>
    <row r="18" spans="1:13" ht="29.25" customHeight="1" x14ac:dyDescent="0.35">
      <c r="A18" s="5"/>
      <c r="B18" s="5"/>
    </row>
    <row r="19" spans="1:13" ht="29.25" customHeight="1" x14ac:dyDescent="0.35">
      <c r="A19" s="5"/>
      <c r="B19" s="5"/>
      <c r="C19" s="128" t="s">
        <v>63</v>
      </c>
      <c r="D19" s="128"/>
      <c r="E19" s="128"/>
      <c r="F19" s="128"/>
      <c r="G19" s="128"/>
      <c r="H19" s="128"/>
      <c r="I19" s="72"/>
    </row>
    <row r="20" spans="1:13" ht="43.5" customHeight="1" x14ac:dyDescent="0.35">
      <c r="A20" s="184"/>
      <c r="B20" s="185"/>
      <c r="C20" s="22" t="s">
        <v>64</v>
      </c>
      <c r="D20" s="22" t="s">
        <v>65</v>
      </c>
      <c r="E20" s="22" t="s">
        <v>66</v>
      </c>
      <c r="F20" s="22" t="s">
        <v>67</v>
      </c>
      <c r="G20" s="22" t="s">
        <v>68</v>
      </c>
      <c r="H20" s="22" t="s">
        <v>69</v>
      </c>
      <c r="I20" s="72"/>
    </row>
    <row r="21" spans="1:13" ht="29.25" customHeight="1" x14ac:dyDescent="0.35">
      <c r="A21" s="186" t="s">
        <v>70</v>
      </c>
      <c r="B21" s="186"/>
      <c r="C21" s="44">
        <v>1</v>
      </c>
      <c r="D21" s="44">
        <v>1</v>
      </c>
      <c r="E21" s="44">
        <v>1</v>
      </c>
      <c r="F21" s="44">
        <v>1</v>
      </c>
      <c r="G21" s="44">
        <v>0</v>
      </c>
      <c r="H21" s="53">
        <v>4</v>
      </c>
      <c r="I21" s="72"/>
    </row>
    <row r="22" spans="1:13" ht="29.25" customHeight="1" x14ac:dyDescent="0.35">
      <c r="A22" s="186" t="s">
        <v>71</v>
      </c>
      <c r="B22" s="186"/>
      <c r="C22" s="19">
        <v>1</v>
      </c>
      <c r="D22" s="75">
        <f>SUM(E30:E33)</f>
        <v>1</v>
      </c>
      <c r="E22" s="2"/>
      <c r="F22" s="2"/>
      <c r="G22" s="2"/>
      <c r="H22" s="3">
        <f>SUM(C22:G22)</f>
        <v>2</v>
      </c>
      <c r="I22" s="72"/>
    </row>
    <row r="23" spans="1:13" ht="29.25" customHeight="1" x14ac:dyDescent="0.35">
      <c r="A23" s="186" t="s">
        <v>72</v>
      </c>
      <c r="B23" s="186"/>
      <c r="C23" s="20">
        <f>C22/C21</f>
        <v>1</v>
      </c>
      <c r="D23" s="20">
        <f t="shared" ref="D23:F23" si="0">D22/D21</f>
        <v>1</v>
      </c>
      <c r="E23" s="20">
        <f t="shared" si="0"/>
        <v>0</v>
      </c>
      <c r="F23" s="20">
        <f t="shared" si="0"/>
        <v>0</v>
      </c>
      <c r="G23" s="20"/>
      <c r="H23" s="21" t="s">
        <v>17</v>
      </c>
      <c r="I23" s="73"/>
    </row>
    <row r="24" spans="1:13" ht="29.25" customHeight="1" x14ac:dyDescent="0.35">
      <c r="A24" s="186" t="s">
        <v>7</v>
      </c>
      <c r="B24" s="186"/>
      <c r="C24" s="21">
        <f>(SUM(C22))/$H$21</f>
        <v>0.25</v>
      </c>
      <c r="D24" s="77">
        <f>(SUM(C22:D22))/$H$21</f>
        <v>0.5</v>
      </c>
      <c r="E24" s="79">
        <f>(SUM(C22:E22))/$H$21</f>
        <v>0.5</v>
      </c>
      <c r="F24" s="79">
        <f>(SUM(C22:F22))/$H$21</f>
        <v>0.5</v>
      </c>
      <c r="G24" s="79">
        <f>(SUM(C22:G22))/$H$21</f>
        <v>0.5</v>
      </c>
      <c r="H24" s="20">
        <f>MAXA(C24:G24)</f>
        <v>0.5</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132.75" customHeight="1" x14ac:dyDescent="0.35">
      <c r="A28" s="2">
        <v>1</v>
      </c>
      <c r="B28" s="46">
        <v>2024</v>
      </c>
      <c r="C28" s="46" t="s">
        <v>81</v>
      </c>
      <c r="D28" s="76">
        <v>0.5</v>
      </c>
      <c r="E28" s="76">
        <v>0.5</v>
      </c>
      <c r="F28" s="60">
        <f>IF(E28/D28&gt;100%,100%,E28/D28)</f>
        <v>1</v>
      </c>
      <c r="G28" s="169" t="s">
        <v>144</v>
      </c>
      <c r="H28" s="170"/>
      <c r="I28" s="170"/>
      <c r="J28" s="170"/>
      <c r="K28" s="171"/>
    </row>
    <row r="29" spans="1:13" ht="163.5" customHeight="1" x14ac:dyDescent="0.35">
      <c r="A29" s="2">
        <v>2</v>
      </c>
      <c r="B29" s="46">
        <v>2024</v>
      </c>
      <c r="C29" s="46" t="s">
        <v>83</v>
      </c>
      <c r="D29" s="76">
        <v>0.5</v>
      </c>
      <c r="E29" s="76">
        <v>0.5</v>
      </c>
      <c r="F29" s="60">
        <f t="shared" ref="F29" si="1">IF(E29/D29&gt;100%,100%,E29/D29)</f>
        <v>1</v>
      </c>
      <c r="G29" s="169" t="s">
        <v>145</v>
      </c>
      <c r="H29" s="170"/>
      <c r="I29" s="170"/>
      <c r="J29" s="170"/>
      <c r="K29" s="171"/>
    </row>
    <row r="30" spans="1:13" x14ac:dyDescent="0.35">
      <c r="A30" s="2">
        <v>3</v>
      </c>
      <c r="B30" s="46">
        <v>2025</v>
      </c>
      <c r="C30" s="46" t="s">
        <v>84</v>
      </c>
      <c r="D30" s="76">
        <v>0</v>
      </c>
      <c r="E30" s="76" t="s">
        <v>17</v>
      </c>
      <c r="F30" s="76" t="s">
        <v>17</v>
      </c>
      <c r="G30" s="169" t="s">
        <v>95</v>
      </c>
      <c r="H30" s="170"/>
      <c r="I30" s="170"/>
      <c r="J30" s="170"/>
      <c r="K30" s="171"/>
    </row>
    <row r="31" spans="1:13" x14ac:dyDescent="0.35">
      <c r="A31" s="2">
        <v>4</v>
      </c>
      <c r="B31" s="46">
        <v>2025</v>
      </c>
      <c r="C31" s="46" t="s">
        <v>86</v>
      </c>
      <c r="D31" s="76">
        <v>0</v>
      </c>
      <c r="E31" s="76" t="s">
        <v>17</v>
      </c>
      <c r="F31" s="76" t="s">
        <v>17</v>
      </c>
      <c r="G31" s="169" t="s">
        <v>95</v>
      </c>
      <c r="H31" s="170"/>
      <c r="I31" s="170"/>
      <c r="J31" s="170"/>
      <c r="K31" s="171"/>
      <c r="M31" s="30"/>
    </row>
    <row r="32" spans="1:13" ht="91" customHeight="1" x14ac:dyDescent="0.35">
      <c r="A32" s="2">
        <v>5</v>
      </c>
      <c r="B32" s="46">
        <v>2025</v>
      </c>
      <c r="C32" s="46" t="s">
        <v>81</v>
      </c>
      <c r="D32" s="76">
        <v>0.5</v>
      </c>
      <c r="E32" s="76">
        <v>0.5</v>
      </c>
      <c r="F32" s="60">
        <f t="shared" ref="F32:F33" si="2">IF(E32/D32&gt;100%,100%,E32/D32)</f>
        <v>1</v>
      </c>
      <c r="G32" s="213" t="s">
        <v>146</v>
      </c>
      <c r="H32" s="214"/>
      <c r="I32" s="214"/>
      <c r="J32" s="214"/>
      <c r="K32" s="215"/>
    </row>
    <row r="33" spans="1:11" ht="78.650000000000006" customHeight="1" x14ac:dyDescent="0.35">
      <c r="A33" s="2">
        <v>6</v>
      </c>
      <c r="B33" s="46">
        <v>2025</v>
      </c>
      <c r="C33" s="46" t="s">
        <v>83</v>
      </c>
      <c r="D33" s="76">
        <v>0.5</v>
      </c>
      <c r="E33" s="76">
        <v>0.5</v>
      </c>
      <c r="F33" s="60">
        <f t="shared" si="2"/>
        <v>1</v>
      </c>
      <c r="G33" s="169" t="s">
        <v>457</v>
      </c>
      <c r="H33" s="170"/>
      <c r="I33" s="170"/>
      <c r="J33" s="170"/>
      <c r="K33" s="171"/>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zoomScale="70" zoomScaleNormal="70" workbookViewId="0">
      <selection activeCell="D24" sqref="D24"/>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2" customFormat="1" ht="22.5" customHeight="1" x14ac:dyDescent="0.35">
      <c r="A1" s="158"/>
      <c r="B1" s="159"/>
      <c r="C1" s="160"/>
      <c r="D1" s="167" t="s">
        <v>37</v>
      </c>
      <c r="E1" s="168"/>
      <c r="F1" s="168"/>
      <c r="G1" s="168"/>
      <c r="H1" s="168"/>
      <c r="I1" s="168"/>
      <c r="J1" s="157" t="s">
        <v>1</v>
      </c>
      <c r="K1" s="157"/>
    </row>
    <row r="2" spans="1:12" s="62" customFormat="1" ht="22.5" customHeight="1" x14ac:dyDescent="0.35">
      <c r="A2" s="161"/>
      <c r="B2" s="162"/>
      <c r="C2" s="163"/>
      <c r="D2" s="168"/>
      <c r="E2" s="168"/>
      <c r="F2" s="168"/>
      <c r="G2" s="168"/>
      <c r="H2" s="168"/>
      <c r="I2" s="168"/>
      <c r="J2" s="157"/>
      <c r="K2" s="157"/>
    </row>
    <row r="3" spans="1:12" s="62" customFormat="1" ht="22.5" customHeight="1" x14ac:dyDescent="0.35">
      <c r="A3" s="161"/>
      <c r="B3" s="162"/>
      <c r="C3" s="163"/>
      <c r="D3" s="168"/>
      <c r="E3" s="168"/>
      <c r="F3" s="168"/>
      <c r="G3" s="168"/>
      <c r="H3" s="168"/>
      <c r="I3" s="168"/>
      <c r="J3" s="157"/>
      <c r="K3" s="157"/>
    </row>
    <row r="4" spans="1:12" s="62" customFormat="1" ht="22.5" customHeight="1" x14ac:dyDescent="0.35">
      <c r="A4" s="164"/>
      <c r="B4" s="165"/>
      <c r="C4" s="166"/>
      <c r="D4" s="168"/>
      <c r="E4" s="168"/>
      <c r="F4" s="168"/>
      <c r="G4" s="168"/>
      <c r="H4" s="168"/>
      <c r="I4" s="168"/>
      <c r="J4" s="157"/>
      <c r="K4" s="157"/>
    </row>
    <row r="5" spans="1:12" s="4" customFormat="1" ht="20" x14ac:dyDescent="0.35">
      <c r="J5" s="7"/>
      <c r="K5" s="8"/>
    </row>
    <row r="6" spans="1:12" ht="35.25" customHeight="1" x14ac:dyDescent="0.35">
      <c r="A6" s="172" t="s">
        <v>38</v>
      </c>
      <c r="B6" s="172"/>
      <c r="C6" s="173" t="s">
        <v>20</v>
      </c>
      <c r="D6" s="173"/>
      <c r="E6" s="173"/>
      <c r="F6" s="173"/>
      <c r="G6" s="173"/>
      <c r="H6" s="173"/>
      <c r="I6" s="173"/>
      <c r="J6" s="173"/>
      <c r="K6" s="173"/>
    </row>
    <row r="7" spans="1:12" ht="48.75" customHeight="1" x14ac:dyDescent="0.35">
      <c r="A7" s="172" t="s">
        <v>40</v>
      </c>
      <c r="B7" s="172"/>
      <c r="C7" s="52" t="s">
        <v>147</v>
      </c>
      <c r="D7" s="216" t="s">
        <v>24</v>
      </c>
      <c r="E7" s="217"/>
      <c r="F7" s="217"/>
      <c r="G7" s="217"/>
      <c r="H7" s="217"/>
      <c r="I7" s="217"/>
      <c r="J7" s="217"/>
      <c r="K7" s="218"/>
    </row>
    <row r="8" spans="1:12" ht="29.25" customHeight="1" x14ac:dyDescent="0.35">
      <c r="A8" s="172" t="s">
        <v>42</v>
      </c>
      <c r="B8" s="172"/>
      <c r="C8" s="183" t="s">
        <v>148</v>
      </c>
      <c r="D8" s="183"/>
      <c r="E8" s="183"/>
      <c r="F8" s="183"/>
      <c r="G8" s="183"/>
      <c r="H8" s="183"/>
      <c r="I8" s="183"/>
      <c r="J8" s="183"/>
      <c r="K8" s="183"/>
    </row>
    <row r="9" spans="1:12" ht="29.25" customHeight="1" x14ac:dyDescent="0.35">
      <c r="A9" s="172" t="s">
        <v>44</v>
      </c>
      <c r="B9" s="172"/>
      <c r="C9" s="183" t="s">
        <v>149</v>
      </c>
      <c r="D9" s="183"/>
      <c r="E9" s="183"/>
      <c r="F9" s="183"/>
      <c r="G9" s="183"/>
      <c r="H9" s="183"/>
      <c r="I9" s="183"/>
      <c r="J9" s="183"/>
      <c r="K9" s="183"/>
      <c r="L9" s="45"/>
    </row>
    <row r="10" spans="1:12" ht="18.5" x14ac:dyDescent="0.35">
      <c r="A10" s="172" t="s">
        <v>46</v>
      </c>
      <c r="B10" s="172"/>
      <c r="C10" s="183" t="s">
        <v>150</v>
      </c>
      <c r="D10" s="183"/>
      <c r="E10" s="183"/>
      <c r="F10" s="183"/>
      <c r="G10" s="183"/>
      <c r="H10" s="183"/>
      <c r="I10" s="183"/>
      <c r="J10" s="183"/>
      <c r="K10" s="183"/>
    </row>
    <row r="11" spans="1:12" ht="29.25" customHeight="1" x14ac:dyDescent="0.35">
      <c r="A11" s="172" t="s">
        <v>48</v>
      </c>
      <c r="B11" s="172"/>
      <c r="C11" s="221" t="s">
        <v>49</v>
      </c>
      <c r="D11" s="221"/>
      <c r="E11" s="221"/>
      <c r="F11" s="221"/>
      <c r="G11" s="221"/>
      <c r="H11" s="221"/>
      <c r="I11" s="221"/>
      <c r="J11" s="221"/>
      <c r="K11" s="221"/>
    </row>
    <row r="12" spans="1:12" ht="29.25" customHeight="1" x14ac:dyDescent="0.35">
      <c r="A12" s="172" t="s">
        <v>50</v>
      </c>
      <c r="B12" s="179"/>
      <c r="C12" s="216" t="s">
        <v>51</v>
      </c>
      <c r="D12" s="217"/>
      <c r="E12" s="217"/>
      <c r="F12" s="217"/>
      <c r="G12" s="217"/>
      <c r="H12" s="217"/>
      <c r="I12" s="217"/>
      <c r="J12" s="217"/>
      <c r="K12" s="218"/>
    </row>
    <row r="13" spans="1:12" ht="29.25" customHeight="1" x14ac:dyDescent="0.35">
      <c r="A13" s="172" t="s">
        <v>52</v>
      </c>
      <c r="B13" s="172"/>
      <c r="C13" s="222" t="s">
        <v>151</v>
      </c>
      <c r="D13" s="222"/>
      <c r="E13" s="222"/>
      <c r="F13" s="222"/>
      <c r="G13" s="222"/>
      <c r="H13" s="222"/>
      <c r="I13" s="222"/>
      <c r="J13" s="222"/>
      <c r="K13" s="222"/>
    </row>
    <row r="14" spans="1:12" ht="29.25" customHeight="1" x14ac:dyDescent="0.35">
      <c r="A14" s="172" t="s">
        <v>54</v>
      </c>
      <c r="B14" s="172"/>
      <c r="C14" s="183" t="s">
        <v>152</v>
      </c>
      <c r="D14" s="183"/>
      <c r="E14" s="183"/>
      <c r="F14" s="183"/>
      <c r="G14" s="183"/>
      <c r="H14" s="183"/>
      <c r="I14" s="183"/>
      <c r="J14" s="183"/>
      <c r="K14" s="183"/>
    </row>
    <row r="15" spans="1:12" ht="29.25" customHeight="1" x14ac:dyDescent="0.35">
      <c r="A15" s="172" t="s">
        <v>56</v>
      </c>
      <c r="B15" s="172"/>
      <c r="C15" s="183" t="s">
        <v>142</v>
      </c>
      <c r="D15" s="183"/>
      <c r="E15" s="183"/>
      <c r="F15" s="183"/>
      <c r="G15" s="183"/>
      <c r="H15" s="183"/>
      <c r="I15" s="183"/>
      <c r="J15" s="183"/>
      <c r="K15" s="183"/>
    </row>
    <row r="16" spans="1:12" ht="29.25" customHeight="1" x14ac:dyDescent="0.35">
      <c r="A16" s="172" t="s">
        <v>58</v>
      </c>
      <c r="B16" s="172"/>
      <c r="C16" s="177" t="s">
        <v>17</v>
      </c>
      <c r="D16" s="177"/>
      <c r="E16" s="177"/>
      <c r="F16" s="177"/>
      <c r="G16" s="177" t="s">
        <v>60</v>
      </c>
      <c r="H16" s="177"/>
      <c r="I16" s="177"/>
      <c r="J16" s="177"/>
      <c r="K16" s="177"/>
    </row>
    <row r="17" spans="1:13" ht="29.25" customHeight="1" x14ac:dyDescent="0.35">
      <c r="A17" s="172" t="s">
        <v>61</v>
      </c>
      <c r="B17" s="172"/>
      <c r="C17" s="177" t="s">
        <v>62</v>
      </c>
      <c r="D17" s="177"/>
      <c r="E17" s="177"/>
      <c r="F17" s="177"/>
      <c r="G17" s="177"/>
      <c r="H17" s="177"/>
      <c r="I17" s="177"/>
      <c r="J17" s="177"/>
      <c r="K17" s="177"/>
    </row>
    <row r="18" spans="1:13" ht="29.25" customHeight="1" x14ac:dyDescent="0.35">
      <c r="A18" s="5"/>
      <c r="B18" s="5"/>
    </row>
    <row r="19" spans="1:13" ht="29.25" customHeight="1" x14ac:dyDescent="0.35">
      <c r="A19" s="5"/>
      <c r="B19" s="5"/>
      <c r="C19" s="128" t="s">
        <v>63</v>
      </c>
      <c r="D19" s="128"/>
      <c r="E19" s="128"/>
      <c r="F19" s="128"/>
      <c r="G19" s="128"/>
      <c r="H19" s="128"/>
      <c r="I19" s="73"/>
    </row>
    <row r="20" spans="1:13" ht="43.5" customHeight="1" x14ac:dyDescent="0.35">
      <c r="A20" s="184"/>
      <c r="B20" s="185"/>
      <c r="C20" s="22" t="s">
        <v>64</v>
      </c>
      <c r="D20" s="22" t="s">
        <v>65</v>
      </c>
      <c r="E20" s="22" t="s">
        <v>66</v>
      </c>
      <c r="F20" s="22" t="s">
        <v>67</v>
      </c>
      <c r="G20" s="22" t="s">
        <v>68</v>
      </c>
      <c r="H20" s="22" t="s">
        <v>69</v>
      </c>
      <c r="I20" s="73"/>
    </row>
    <row r="21" spans="1:13" ht="29.25" customHeight="1" x14ac:dyDescent="0.35">
      <c r="A21" s="186" t="s">
        <v>70</v>
      </c>
      <c r="B21" s="186"/>
      <c r="C21" s="19">
        <v>6</v>
      </c>
      <c r="D21" s="2">
        <v>6</v>
      </c>
      <c r="E21" s="2">
        <v>6</v>
      </c>
      <c r="F21" s="2">
        <v>6</v>
      </c>
      <c r="G21" s="2">
        <v>6</v>
      </c>
      <c r="H21" s="3">
        <v>30</v>
      </c>
      <c r="I21" s="73"/>
    </row>
    <row r="22" spans="1:13" ht="29.25" customHeight="1" x14ac:dyDescent="0.35">
      <c r="A22" s="186" t="s">
        <v>71</v>
      </c>
      <c r="B22" s="186"/>
      <c r="C22" s="19">
        <v>6</v>
      </c>
      <c r="D22" s="75">
        <f>+SUM(E30:E33)</f>
        <v>6</v>
      </c>
      <c r="E22" s="2"/>
      <c r="F22" s="2"/>
      <c r="G22" s="2"/>
      <c r="H22" s="3">
        <f>SUM(C22:G22)</f>
        <v>12</v>
      </c>
      <c r="I22" s="72"/>
    </row>
    <row r="23" spans="1:13" ht="29.25" customHeight="1" x14ac:dyDescent="0.35">
      <c r="A23" s="186" t="s">
        <v>72</v>
      </c>
      <c r="B23" s="186"/>
      <c r="C23" s="20">
        <f>C22/C21</f>
        <v>1</v>
      </c>
      <c r="D23" s="20">
        <f t="shared" ref="D23:G23" si="0">D22/D21</f>
        <v>1</v>
      </c>
      <c r="E23" s="20">
        <f t="shared" si="0"/>
        <v>0</v>
      </c>
      <c r="F23" s="20">
        <f t="shared" si="0"/>
        <v>0</v>
      </c>
      <c r="G23" s="20">
        <f t="shared" si="0"/>
        <v>0</v>
      </c>
      <c r="H23" s="21" t="s">
        <v>17</v>
      </c>
      <c r="I23" s="73"/>
    </row>
    <row r="24" spans="1:13" ht="29.25" customHeight="1" x14ac:dyDescent="0.35">
      <c r="A24" s="186" t="s">
        <v>7</v>
      </c>
      <c r="B24" s="186"/>
      <c r="C24" s="77">
        <f>(SUM(C22))/$H$21</f>
        <v>0.2</v>
      </c>
      <c r="D24" s="20">
        <f>(SUM(C22:D22))/$H$21</f>
        <v>0.4</v>
      </c>
      <c r="E24" s="79">
        <f>(SUM(C22:E22))/$H$21</f>
        <v>0.4</v>
      </c>
      <c r="F24" s="79">
        <f>(SUM(C22:F22))/$H$21</f>
        <v>0.4</v>
      </c>
      <c r="G24" s="79">
        <f>(SUM(C22:G22))/$H$21</f>
        <v>0.4</v>
      </c>
      <c r="H24" s="77">
        <f>MAXA(C24:G24)</f>
        <v>0.4</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151.5" customHeight="1" x14ac:dyDescent="0.35">
      <c r="A28" s="2">
        <v>1</v>
      </c>
      <c r="B28" s="46">
        <v>2024</v>
      </c>
      <c r="C28" s="46" t="s">
        <v>81</v>
      </c>
      <c r="D28" s="75">
        <v>3</v>
      </c>
      <c r="E28" s="75">
        <v>3</v>
      </c>
      <c r="F28" s="31">
        <f>IF(E28/D28&gt;100%,100%,E28/D28)</f>
        <v>1</v>
      </c>
      <c r="G28" s="169" t="s">
        <v>153</v>
      </c>
      <c r="H28" s="170"/>
      <c r="I28" s="170"/>
      <c r="J28" s="170"/>
      <c r="K28" s="171"/>
    </row>
    <row r="29" spans="1:13" ht="129" customHeight="1" x14ac:dyDescent="0.35">
      <c r="A29" s="2">
        <v>2</v>
      </c>
      <c r="B29" s="46">
        <v>2024</v>
      </c>
      <c r="C29" s="46" t="s">
        <v>83</v>
      </c>
      <c r="D29" s="75">
        <v>3</v>
      </c>
      <c r="E29" s="75">
        <v>3</v>
      </c>
      <c r="F29" s="31">
        <f t="shared" ref="F29:F31" si="1">IF(E29/D29&gt;100%,100%,E29/D29)</f>
        <v>1</v>
      </c>
      <c r="G29" s="169" t="s">
        <v>154</v>
      </c>
      <c r="H29" s="170"/>
      <c r="I29" s="170"/>
      <c r="J29" s="170"/>
      <c r="K29" s="171"/>
    </row>
    <row r="30" spans="1:13" ht="201" customHeight="1" x14ac:dyDescent="0.35">
      <c r="A30" s="2">
        <v>3</v>
      </c>
      <c r="B30" s="46">
        <v>2025</v>
      </c>
      <c r="C30" s="46" t="s">
        <v>84</v>
      </c>
      <c r="D30" s="75">
        <v>1</v>
      </c>
      <c r="E30" s="75">
        <v>1</v>
      </c>
      <c r="F30" s="31">
        <f t="shared" si="1"/>
        <v>1</v>
      </c>
      <c r="G30" s="169" t="s">
        <v>155</v>
      </c>
      <c r="H30" s="170"/>
      <c r="I30" s="170"/>
      <c r="J30" s="170"/>
      <c r="K30" s="171"/>
    </row>
    <row r="31" spans="1:13" ht="363.65" customHeight="1" x14ac:dyDescent="0.35">
      <c r="A31" s="2">
        <v>4</v>
      </c>
      <c r="B31" s="46">
        <v>2025</v>
      </c>
      <c r="C31" s="46" t="s">
        <v>86</v>
      </c>
      <c r="D31" s="75">
        <v>1</v>
      </c>
      <c r="E31" s="75">
        <v>1</v>
      </c>
      <c r="F31" s="31">
        <f t="shared" si="1"/>
        <v>1</v>
      </c>
      <c r="G31" s="169" t="s">
        <v>156</v>
      </c>
      <c r="H31" s="170"/>
      <c r="I31" s="170"/>
      <c r="J31" s="170"/>
      <c r="K31" s="171"/>
      <c r="M31" s="30"/>
    </row>
    <row r="32" spans="1:13" ht="201" customHeight="1" x14ac:dyDescent="0.35">
      <c r="A32" s="2">
        <v>5</v>
      </c>
      <c r="B32" s="46">
        <v>2025</v>
      </c>
      <c r="C32" s="46" t="s">
        <v>81</v>
      </c>
      <c r="D32" s="75">
        <v>2</v>
      </c>
      <c r="E32" s="75">
        <v>2</v>
      </c>
      <c r="F32" s="31">
        <f>IF(E32/D32&gt;100%,100%,E32/D32)</f>
        <v>1</v>
      </c>
      <c r="G32" s="169" t="s">
        <v>157</v>
      </c>
      <c r="H32" s="170"/>
      <c r="I32" s="170"/>
      <c r="J32" s="170"/>
      <c r="K32" s="171"/>
    </row>
    <row r="33" spans="1:11" ht="199" customHeight="1" x14ac:dyDescent="0.35">
      <c r="A33" s="2">
        <v>6</v>
      </c>
      <c r="B33" s="46">
        <v>2025</v>
      </c>
      <c r="C33" s="46" t="s">
        <v>83</v>
      </c>
      <c r="D33" s="75">
        <v>2</v>
      </c>
      <c r="E33" s="75">
        <v>2</v>
      </c>
      <c r="F33" s="31">
        <f t="shared" ref="F33" si="2">IF(E33/D33&gt;100%,100%,E33/D33)</f>
        <v>1</v>
      </c>
      <c r="G33" s="220" t="s">
        <v>458</v>
      </c>
      <c r="H33" s="204"/>
      <c r="I33" s="204"/>
      <c r="J33" s="204"/>
      <c r="K33" s="205"/>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ignoredErrors>
    <ignoredError sqref="D22" formulaRange="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zoomScale="70" zoomScaleNormal="70" workbookViewId="0">
      <selection activeCell="E33" sqref="E33"/>
    </sheetView>
  </sheetViews>
  <sheetFormatPr baseColWidth="10" defaultColWidth="10.81640625" defaultRowHeight="14.5" x14ac:dyDescent="0.35"/>
  <cols>
    <col min="1" max="1" width="5.54296875" style="1" customWidth="1"/>
    <col min="2" max="2" width="34" style="1" customWidth="1"/>
    <col min="3" max="3" width="19.4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2" customFormat="1" ht="22.5" customHeight="1" x14ac:dyDescent="0.35">
      <c r="A1" s="158"/>
      <c r="B1" s="159"/>
      <c r="C1" s="160"/>
      <c r="D1" s="167" t="s">
        <v>37</v>
      </c>
      <c r="E1" s="168"/>
      <c r="F1" s="168"/>
      <c r="G1" s="168"/>
      <c r="H1" s="168"/>
      <c r="I1" s="168"/>
      <c r="J1" s="157" t="s">
        <v>1</v>
      </c>
      <c r="K1" s="157"/>
    </row>
    <row r="2" spans="1:11" s="62" customFormat="1" ht="22.5" customHeight="1" x14ac:dyDescent="0.35">
      <c r="A2" s="161"/>
      <c r="B2" s="162"/>
      <c r="C2" s="163"/>
      <c r="D2" s="168"/>
      <c r="E2" s="168"/>
      <c r="F2" s="168"/>
      <c r="G2" s="168"/>
      <c r="H2" s="168"/>
      <c r="I2" s="168"/>
      <c r="J2" s="157"/>
      <c r="K2" s="157"/>
    </row>
    <row r="3" spans="1:11" s="62" customFormat="1" ht="22.5" customHeight="1" x14ac:dyDescent="0.35">
      <c r="A3" s="161"/>
      <c r="B3" s="162"/>
      <c r="C3" s="163"/>
      <c r="D3" s="168"/>
      <c r="E3" s="168"/>
      <c r="F3" s="168"/>
      <c r="G3" s="168"/>
      <c r="H3" s="168"/>
      <c r="I3" s="168"/>
      <c r="J3" s="157"/>
      <c r="K3" s="157"/>
    </row>
    <row r="4" spans="1:11" s="62" customFormat="1" ht="22.5" customHeight="1" x14ac:dyDescent="0.35">
      <c r="A4" s="164"/>
      <c r="B4" s="165"/>
      <c r="C4" s="166"/>
      <c r="D4" s="168"/>
      <c r="E4" s="168"/>
      <c r="F4" s="168"/>
      <c r="G4" s="168"/>
      <c r="H4" s="168"/>
      <c r="I4" s="168"/>
      <c r="J4" s="157"/>
      <c r="K4" s="157"/>
    </row>
    <row r="5" spans="1:11" s="4" customFormat="1" ht="20" x14ac:dyDescent="0.35">
      <c r="J5" s="7"/>
      <c r="K5" s="8"/>
    </row>
    <row r="6" spans="1:11" ht="45.75" customHeight="1" x14ac:dyDescent="0.35">
      <c r="A6" s="172" t="s">
        <v>38</v>
      </c>
      <c r="B6" s="172"/>
      <c r="C6" s="173" t="s">
        <v>25</v>
      </c>
      <c r="D6" s="173"/>
      <c r="E6" s="173"/>
      <c r="F6" s="173"/>
      <c r="G6" s="173"/>
      <c r="H6" s="173"/>
      <c r="I6" s="173"/>
      <c r="J6" s="173"/>
      <c r="K6" s="173"/>
    </row>
    <row r="7" spans="1:11" ht="44.25" customHeight="1" x14ac:dyDescent="0.35">
      <c r="A7" s="172" t="s">
        <v>40</v>
      </c>
      <c r="B7" s="172"/>
      <c r="C7" s="50" t="s">
        <v>158</v>
      </c>
      <c r="D7" s="174" t="s">
        <v>26</v>
      </c>
      <c r="E7" s="175"/>
      <c r="F7" s="175"/>
      <c r="G7" s="175"/>
      <c r="H7" s="175"/>
      <c r="I7" s="175"/>
      <c r="J7" s="175"/>
      <c r="K7" s="176"/>
    </row>
    <row r="8" spans="1:11" ht="42.75" customHeight="1" x14ac:dyDescent="0.35">
      <c r="A8" s="172" t="s">
        <v>42</v>
      </c>
      <c r="B8" s="172"/>
      <c r="C8" s="173" t="s">
        <v>159</v>
      </c>
      <c r="D8" s="173"/>
      <c r="E8" s="173"/>
      <c r="F8" s="173"/>
      <c r="G8" s="173"/>
      <c r="H8" s="173"/>
      <c r="I8" s="173"/>
      <c r="J8" s="173"/>
      <c r="K8" s="173"/>
    </row>
    <row r="9" spans="1:11" ht="42" customHeight="1" x14ac:dyDescent="0.35">
      <c r="A9" s="172" t="s">
        <v>44</v>
      </c>
      <c r="B9" s="172"/>
      <c r="C9" s="173" t="s">
        <v>159</v>
      </c>
      <c r="D9" s="173"/>
      <c r="E9" s="173"/>
      <c r="F9" s="173"/>
      <c r="G9" s="173"/>
      <c r="H9" s="173"/>
      <c r="I9" s="173"/>
      <c r="J9" s="173"/>
      <c r="K9" s="173"/>
    </row>
    <row r="10" spans="1:11" ht="39.75" customHeight="1" x14ac:dyDescent="0.35">
      <c r="A10" s="172" t="s">
        <v>46</v>
      </c>
      <c r="B10" s="172"/>
      <c r="C10" s="173" t="s">
        <v>160</v>
      </c>
      <c r="D10" s="173"/>
      <c r="E10" s="173"/>
      <c r="F10" s="173"/>
      <c r="G10" s="173"/>
      <c r="H10" s="173"/>
      <c r="I10" s="173"/>
      <c r="J10" s="173"/>
      <c r="K10" s="173"/>
    </row>
    <row r="11" spans="1:11" ht="29.25" customHeight="1" x14ac:dyDescent="0.35">
      <c r="A11" s="172" t="s">
        <v>48</v>
      </c>
      <c r="B11" s="172"/>
      <c r="C11" s="199" t="s">
        <v>49</v>
      </c>
      <c r="D11" s="199"/>
      <c r="E11" s="199"/>
      <c r="F11" s="199"/>
      <c r="G11" s="199"/>
      <c r="H11" s="199"/>
      <c r="I11" s="199"/>
      <c r="J11" s="199"/>
      <c r="K11" s="199"/>
    </row>
    <row r="12" spans="1:11" ht="29.25" customHeight="1" x14ac:dyDescent="0.35">
      <c r="A12" s="172" t="s">
        <v>50</v>
      </c>
      <c r="B12" s="179"/>
      <c r="C12" s="174" t="s">
        <v>51</v>
      </c>
      <c r="D12" s="175"/>
      <c r="E12" s="175"/>
      <c r="F12" s="175"/>
      <c r="G12" s="175"/>
      <c r="H12" s="175"/>
      <c r="I12" s="175"/>
      <c r="J12" s="175"/>
      <c r="K12" s="176"/>
    </row>
    <row r="13" spans="1:11" ht="29.25" customHeight="1" x14ac:dyDescent="0.35">
      <c r="A13" s="172" t="s">
        <v>52</v>
      </c>
      <c r="B13" s="172"/>
      <c r="C13" s="211" t="s">
        <v>161</v>
      </c>
      <c r="D13" s="211"/>
      <c r="E13" s="211"/>
      <c r="F13" s="211"/>
      <c r="G13" s="211"/>
      <c r="H13" s="211"/>
      <c r="I13" s="211"/>
      <c r="J13" s="211"/>
      <c r="K13" s="211"/>
    </row>
    <row r="14" spans="1:11" ht="29.25" customHeight="1" x14ac:dyDescent="0.35">
      <c r="A14" s="172" t="s">
        <v>54</v>
      </c>
      <c r="B14" s="172"/>
      <c r="C14" s="173" t="s">
        <v>162</v>
      </c>
      <c r="D14" s="173"/>
      <c r="E14" s="173"/>
      <c r="F14" s="173"/>
      <c r="G14" s="173"/>
      <c r="H14" s="173"/>
      <c r="I14" s="173"/>
      <c r="J14" s="173"/>
      <c r="K14" s="173"/>
    </row>
    <row r="15" spans="1:11" ht="29.25" customHeight="1" x14ac:dyDescent="0.35">
      <c r="A15" s="172" t="s">
        <v>56</v>
      </c>
      <c r="B15" s="172"/>
      <c r="C15" s="174" t="s">
        <v>118</v>
      </c>
      <c r="D15" s="175"/>
      <c r="E15" s="175"/>
      <c r="F15" s="175"/>
      <c r="G15" s="175"/>
      <c r="H15" s="175"/>
      <c r="I15" s="175"/>
      <c r="J15" s="175"/>
      <c r="K15" s="176"/>
    </row>
    <row r="16" spans="1:11" ht="29.25" customHeight="1" x14ac:dyDescent="0.35">
      <c r="A16" s="172" t="s">
        <v>58</v>
      </c>
      <c r="B16" s="172"/>
      <c r="C16" s="173">
        <v>0</v>
      </c>
      <c r="D16" s="173"/>
      <c r="E16" s="173"/>
      <c r="F16" s="173"/>
      <c r="G16" s="173" t="s">
        <v>60</v>
      </c>
      <c r="H16" s="173"/>
      <c r="I16" s="173"/>
      <c r="J16" s="173"/>
      <c r="K16" s="173"/>
    </row>
    <row r="17" spans="1:13" ht="29.25" customHeight="1" x14ac:dyDescent="0.35">
      <c r="A17" s="172" t="s">
        <v>61</v>
      </c>
      <c r="B17" s="172"/>
      <c r="C17" s="173" t="s">
        <v>62</v>
      </c>
      <c r="D17" s="173"/>
      <c r="E17" s="173"/>
      <c r="F17" s="173"/>
      <c r="G17" s="173"/>
      <c r="H17" s="173"/>
      <c r="I17" s="173"/>
      <c r="J17" s="173"/>
      <c r="K17" s="173"/>
    </row>
    <row r="18" spans="1:13" ht="29.25" customHeight="1" x14ac:dyDescent="0.35">
      <c r="A18" s="5"/>
      <c r="B18" s="5"/>
    </row>
    <row r="19" spans="1:13" ht="29.25" customHeight="1" x14ac:dyDescent="0.35">
      <c r="A19" s="5"/>
      <c r="B19" s="5"/>
      <c r="C19" s="128" t="s">
        <v>63</v>
      </c>
      <c r="D19" s="128"/>
      <c r="E19" s="128"/>
      <c r="F19" s="128"/>
      <c r="G19" s="128"/>
      <c r="H19" s="128"/>
      <c r="I19" s="72"/>
    </row>
    <row r="20" spans="1:13" ht="43.5" customHeight="1" x14ac:dyDescent="0.35">
      <c r="A20" s="184"/>
      <c r="B20" s="185"/>
      <c r="C20" s="22" t="s">
        <v>64</v>
      </c>
      <c r="D20" s="22" t="s">
        <v>65</v>
      </c>
      <c r="E20" s="22" t="s">
        <v>66</v>
      </c>
      <c r="F20" s="22" t="s">
        <v>67</v>
      </c>
      <c r="G20" s="22" t="s">
        <v>68</v>
      </c>
      <c r="H20" s="22" t="s">
        <v>69</v>
      </c>
      <c r="I20" s="72"/>
    </row>
    <row r="21" spans="1:13" ht="29.25" customHeight="1" x14ac:dyDescent="0.35">
      <c r="A21" s="186" t="s">
        <v>70</v>
      </c>
      <c r="B21" s="186"/>
      <c r="C21" s="19">
        <v>2</v>
      </c>
      <c r="D21" s="2">
        <v>12</v>
      </c>
      <c r="E21" s="2">
        <v>12</v>
      </c>
      <c r="F21" s="2">
        <v>7</v>
      </c>
      <c r="G21" s="2">
        <v>2</v>
      </c>
      <c r="H21" s="3">
        <f>SUM(C21:G21)</f>
        <v>35</v>
      </c>
      <c r="I21" s="72"/>
    </row>
    <row r="22" spans="1:13" ht="29.25" customHeight="1" x14ac:dyDescent="0.35">
      <c r="A22" s="186" t="s">
        <v>71</v>
      </c>
      <c r="B22" s="186"/>
      <c r="C22" s="19">
        <v>4</v>
      </c>
      <c r="D22" s="75">
        <f>+SUM(E31:E32)</f>
        <v>12</v>
      </c>
      <c r="E22" s="2"/>
      <c r="F22" s="2"/>
      <c r="G22" s="2"/>
      <c r="H22" s="3">
        <f>SUM(C22:G22)</f>
        <v>16</v>
      </c>
      <c r="I22" s="72"/>
    </row>
    <row r="23" spans="1:13" ht="29.25" customHeight="1" x14ac:dyDescent="0.35">
      <c r="A23" s="186" t="s">
        <v>72</v>
      </c>
      <c r="B23" s="186"/>
      <c r="C23" s="20">
        <f>IF(C22/C21&gt;100%,100%,C22/C21)</f>
        <v>1</v>
      </c>
      <c r="D23" s="20">
        <f t="shared" ref="D23:G23" si="0">D22/D21</f>
        <v>1</v>
      </c>
      <c r="E23" s="20">
        <f t="shared" si="0"/>
        <v>0</v>
      </c>
      <c r="F23" s="20">
        <f t="shared" si="0"/>
        <v>0</v>
      </c>
      <c r="G23" s="20">
        <f t="shared" si="0"/>
        <v>0</v>
      </c>
      <c r="H23" s="21" t="s">
        <v>17</v>
      </c>
      <c r="I23" s="73"/>
    </row>
    <row r="24" spans="1:13" ht="29.25" customHeight="1" x14ac:dyDescent="0.35">
      <c r="A24" s="186" t="s">
        <v>7</v>
      </c>
      <c r="B24" s="186"/>
      <c r="C24" s="20">
        <f>C22/$H$21</f>
        <v>0.11428571428571428</v>
      </c>
      <c r="D24" s="20">
        <f>(SUM(C22:D22))/$H$21</f>
        <v>0.45714285714285713</v>
      </c>
      <c r="E24" s="20"/>
      <c r="F24" s="20"/>
      <c r="G24" s="20"/>
      <c r="H24" s="20">
        <f>MAXA(C24:G24)</f>
        <v>0.45714285714285713</v>
      </c>
      <c r="I24" s="73"/>
    </row>
    <row r="25" spans="1:13" ht="29.25" customHeight="1" x14ac:dyDescent="0.35"/>
    <row r="26" spans="1:13" ht="28.5" customHeight="1" x14ac:dyDescent="0.35">
      <c r="A26" s="128" t="s">
        <v>73</v>
      </c>
      <c r="B26" s="128"/>
      <c r="C26" s="128"/>
      <c r="D26" s="128"/>
      <c r="E26" s="128"/>
      <c r="F26" s="128"/>
      <c r="G26" s="128"/>
      <c r="H26" s="128"/>
      <c r="I26" s="128"/>
      <c r="J26" s="128"/>
      <c r="K26" s="128"/>
    </row>
    <row r="27" spans="1:13" ht="53.25" customHeight="1" x14ac:dyDescent="0.35">
      <c r="A27" s="6" t="s">
        <v>74</v>
      </c>
      <c r="B27" s="6" t="s">
        <v>75</v>
      </c>
      <c r="C27" s="6" t="s">
        <v>76</v>
      </c>
      <c r="D27" s="6" t="s">
        <v>77</v>
      </c>
      <c r="E27" s="6" t="s">
        <v>78</v>
      </c>
      <c r="F27" s="6" t="s">
        <v>79</v>
      </c>
      <c r="G27" s="187" t="s">
        <v>80</v>
      </c>
      <c r="H27" s="188"/>
      <c r="I27" s="188"/>
      <c r="J27" s="188"/>
      <c r="K27" s="189"/>
    </row>
    <row r="28" spans="1:13" ht="50.25" customHeight="1" x14ac:dyDescent="0.35">
      <c r="A28" s="2">
        <v>1</v>
      </c>
      <c r="B28" s="46">
        <v>2024</v>
      </c>
      <c r="C28" s="46" t="s">
        <v>81</v>
      </c>
      <c r="D28" s="106" t="s">
        <v>121</v>
      </c>
      <c r="E28" s="106" t="s">
        <v>121</v>
      </c>
      <c r="F28" s="31" t="s">
        <v>121</v>
      </c>
      <c r="G28" s="169" t="s">
        <v>163</v>
      </c>
      <c r="H28" s="170"/>
      <c r="I28" s="170"/>
      <c r="J28" s="170"/>
      <c r="K28" s="171"/>
    </row>
    <row r="29" spans="1:13" ht="104.25" customHeight="1" x14ac:dyDescent="0.35">
      <c r="A29" s="2">
        <v>2</v>
      </c>
      <c r="B29" s="46">
        <v>2024</v>
      </c>
      <c r="C29" s="46" t="s">
        <v>83</v>
      </c>
      <c r="D29" s="106">
        <v>2</v>
      </c>
      <c r="E29" s="106">
        <v>4</v>
      </c>
      <c r="F29" s="31">
        <v>1</v>
      </c>
      <c r="G29" s="169" t="s">
        <v>164</v>
      </c>
      <c r="H29" s="170"/>
      <c r="I29" s="170"/>
      <c r="J29" s="170"/>
      <c r="K29" s="171"/>
    </row>
    <row r="30" spans="1:13" ht="38.25" customHeight="1" x14ac:dyDescent="0.35">
      <c r="A30" s="2">
        <v>3</v>
      </c>
      <c r="B30" s="46">
        <v>2025</v>
      </c>
      <c r="C30" s="46" t="s">
        <v>84</v>
      </c>
      <c r="D30" s="106" t="s">
        <v>121</v>
      </c>
      <c r="E30" s="106" t="s">
        <v>121</v>
      </c>
      <c r="F30" s="31" t="s">
        <v>121</v>
      </c>
      <c r="G30" s="169" t="s">
        <v>165</v>
      </c>
      <c r="H30" s="170"/>
      <c r="I30" s="170"/>
      <c r="J30" s="170"/>
      <c r="K30" s="171"/>
    </row>
    <row r="31" spans="1:13" ht="131.25" customHeight="1" x14ac:dyDescent="0.35">
      <c r="A31" s="2">
        <v>4</v>
      </c>
      <c r="B31" s="46">
        <v>2025</v>
      </c>
      <c r="C31" s="46" t="s">
        <v>86</v>
      </c>
      <c r="D31" s="106">
        <v>3</v>
      </c>
      <c r="E31" s="119">
        <v>3</v>
      </c>
      <c r="F31" s="31">
        <v>1</v>
      </c>
      <c r="G31" s="169" t="s">
        <v>166</v>
      </c>
      <c r="H31" s="170"/>
      <c r="I31" s="170"/>
      <c r="J31" s="170"/>
      <c r="K31" s="171"/>
      <c r="M31" s="30"/>
    </row>
    <row r="32" spans="1:13" ht="132" customHeight="1" x14ac:dyDescent="0.35">
      <c r="A32" s="2">
        <v>5</v>
      </c>
      <c r="B32" s="46">
        <v>2025</v>
      </c>
      <c r="C32" s="46" t="s">
        <v>81</v>
      </c>
      <c r="D32" s="114">
        <v>4</v>
      </c>
      <c r="E32" s="119">
        <v>9</v>
      </c>
      <c r="F32" s="109">
        <f t="shared" ref="F32" si="1">IF(E32/D32&gt;100%,100%,E32/D32)</f>
        <v>1</v>
      </c>
      <c r="G32" s="206" t="s">
        <v>167</v>
      </c>
      <c r="H32" s="207"/>
      <c r="I32" s="207"/>
      <c r="J32" s="207"/>
      <c r="K32" s="208"/>
    </row>
    <row r="33" spans="1:11" ht="42.65" customHeight="1" x14ac:dyDescent="0.35">
      <c r="A33" s="2">
        <v>6</v>
      </c>
      <c r="B33" s="46">
        <v>2025</v>
      </c>
      <c r="C33" s="46" t="s">
        <v>83</v>
      </c>
      <c r="D33" s="106">
        <v>5</v>
      </c>
      <c r="E33" s="106" t="s">
        <v>454</v>
      </c>
      <c r="F33" s="31">
        <v>0</v>
      </c>
      <c r="G33" s="169" t="s">
        <v>455</v>
      </c>
      <c r="H33" s="170"/>
      <c r="I33" s="170"/>
      <c r="J33" s="170"/>
      <c r="K33" s="171"/>
    </row>
  </sheetData>
  <mergeCells count="41">
    <mergeCell ref="G32:K32"/>
    <mergeCell ref="G33:K33"/>
    <mergeCell ref="G31:K31"/>
    <mergeCell ref="G28:K28"/>
    <mergeCell ref="J1:K4"/>
    <mergeCell ref="G29:K29"/>
    <mergeCell ref="G30:K30"/>
    <mergeCell ref="A26:K26"/>
    <mergeCell ref="G27:K27"/>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22:B22"/>
    <mergeCell ref="A23:B23"/>
    <mergeCell ref="A24:B24"/>
    <mergeCell ref="A17:B17"/>
    <mergeCell ref="C17:K17"/>
    <mergeCell ref="C19:H19"/>
    <mergeCell ref="A20:B20"/>
    <mergeCell ref="A21:B21"/>
  </mergeCells>
  <pageMargins left="0.7" right="0.7" top="0.75" bottom="0.75" header="0.3" footer="0.3"/>
  <ignoredErrors>
    <ignoredError sqref="E33" numberStoredAsText="1"/>
  </ignoredError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2.xml><?xml version="1.0" encoding="utf-8"?>
<ds:datastoreItem xmlns:ds="http://schemas.openxmlformats.org/officeDocument/2006/customXml" ds:itemID="{9B04B6D9-4E79-4B3B-979F-65DFED374D4F}">
  <ds:schemaRefs>
    <ds:schemaRef ds:uri="http://schemas.microsoft.com/office/infopath/2007/PartnerControls"/>
    <ds:schemaRef ds:uri="http://purl.org/dc/elements/1.1/"/>
    <ds:schemaRef ds:uri="d6eaa91c-3afb-4015-aba1-5ff992c1a5ca"/>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4d1d2e24-7be0-47eb-a1db-99cc6d75caff"/>
  </ds:schemaRefs>
</ds:datastoreItem>
</file>

<file path=customXml/itemProps3.xml><?xml version="1.0" encoding="utf-8"?>
<ds:datastoreItem xmlns:ds="http://schemas.openxmlformats.org/officeDocument/2006/customXml" ds:itemID="{0C2FB92A-A15B-4427-98D2-FC7D4942B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Leidy Johana Avila Arias</cp:lastModifiedBy>
  <cp:revision/>
  <dcterms:created xsi:type="dcterms:W3CDTF">2024-05-21T13:20:17Z</dcterms:created>
  <dcterms:modified xsi:type="dcterms:W3CDTF">2026-01-26T00:46:12Z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