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11"/>
  <workbookPr defaultThemeVersion="166925"/>
  <mc:AlternateContent xmlns:mc="http://schemas.openxmlformats.org/markup-compatibility/2006">
    <mc:Choice Requires="x15">
      <x15ac:absPath xmlns:x15ac="http://schemas.microsoft.com/office/spreadsheetml/2010/11/ac" url="C:\Users\delcy\Downloads\"/>
    </mc:Choice>
  </mc:AlternateContent>
  <xr:revisionPtr revIDLastSave="525" documentId="13_ncr:1_{88CABB39-6B7A-4742-9ECA-98A76B656F31}" xr6:coauthVersionLast="47" xr6:coauthVersionMax="47" xr10:uidLastSave="{2F8C5C12-3B06-43AC-8CCB-A8ADEE3C2C58}"/>
  <bookViews>
    <workbookView xWindow="-120" yWindow="-120" windowWidth="20730" windowHeight="11040" firstSheet="1" activeTab="1" xr2:uid="{00000000-000D-0000-FFFF-FFFF00000000}"/>
  </bookViews>
  <sheets>
    <sheet name="ajustado_VF" sheetId="4" state="hidden" r:id="rId1"/>
    <sheet name="Hoja1" sheetId="1" r:id="rId2"/>
    <sheet name="Hoja2" sheetId="3" state="hidden" r:id="rId3"/>
    <sheet name="Listas" sheetId="2" state="hidden"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Q27" i="1" l="1"/>
  <c r="AQ26" i="1"/>
  <c r="AQ22" i="1"/>
  <c r="AM29" i="1"/>
  <c r="AR21" i="1"/>
  <c r="AM21" i="1"/>
  <c r="AQ17" i="1"/>
  <c r="AQ16" i="1"/>
  <c r="AQ15" i="1"/>
  <c r="AQ18" i="1"/>
  <c r="AB15" i="1"/>
  <c r="AQ28" i="1"/>
  <c r="AQ20" i="1"/>
  <c r="AQ19" i="1"/>
  <c r="AP28" i="1"/>
  <c r="AP27" i="1"/>
  <c r="AP26" i="1"/>
  <c r="AP20" i="1"/>
  <c r="AP18" i="1"/>
  <c r="AR18" i="1" s="1"/>
  <c r="AP17" i="1"/>
  <c r="AR17" i="1" s="1"/>
  <c r="AP16" i="1"/>
  <c r="AR16" i="1" s="1"/>
  <c r="AK16" i="1"/>
  <c r="AM16" i="1" s="1"/>
  <c r="AK26" i="1"/>
  <c r="AM26" i="1" s="1"/>
  <c r="AK27" i="1"/>
  <c r="AM27" i="1" s="1"/>
  <c r="AF27" i="1"/>
  <c r="AH27" i="1" s="1"/>
  <c r="AF26" i="1"/>
  <c r="AH26" i="1" s="1"/>
  <c r="AH29" i="1" s="1"/>
  <c r="AF16" i="1"/>
  <c r="AH16" i="1" s="1"/>
  <c r="AA16" i="1"/>
  <c r="AC16" i="1" s="1"/>
  <c r="AA26" i="1"/>
  <c r="AC26" i="1" s="1"/>
  <c r="AA27" i="1"/>
  <c r="AC27" i="1" s="1"/>
  <c r="AR28" i="1"/>
  <c r="AR27" i="1"/>
  <c r="AR20" i="1"/>
  <c r="W26" i="1"/>
  <c r="AR26" i="1" s="1"/>
  <c r="W25" i="1"/>
  <c r="AK15" i="1"/>
  <c r="AM15" i="1" s="1"/>
  <c r="V19" i="1"/>
  <c r="X19" i="1" s="1"/>
  <c r="V20" i="1"/>
  <c r="X20" i="1" s="1"/>
  <c r="V17" i="1"/>
  <c r="X17" i="1" s="1"/>
  <c r="V18" i="1"/>
  <c r="X18" i="1" s="1"/>
  <c r="V16" i="1"/>
  <c r="X16" i="1" s="1"/>
  <c r="V27" i="1"/>
  <c r="X27" i="1" s="1"/>
  <c r="V26" i="1"/>
  <c r="X26" i="1" l="1"/>
  <c r="V15" i="1"/>
  <c r="X15" i="1" s="1"/>
  <c r="X21" i="1" s="1"/>
  <c r="AO40" i="4"/>
  <c r="AQ40" i="4" s="1"/>
  <c r="AJ40" i="4"/>
  <c r="AL40" i="4" s="1"/>
  <c r="AE40" i="4"/>
  <c r="AG40" i="4" s="1"/>
  <c r="Z40" i="4"/>
  <c r="AB40" i="4" s="1"/>
  <c r="U40" i="4"/>
  <c r="W40" i="4" s="1"/>
  <c r="AO39" i="4"/>
  <c r="AQ39" i="4" s="1"/>
  <c r="AJ39" i="4"/>
  <c r="AL39" i="4" s="1"/>
  <c r="AE39" i="4"/>
  <c r="AG39" i="4" s="1"/>
  <c r="Z39" i="4"/>
  <c r="AB39" i="4" s="1"/>
  <c r="U39" i="4"/>
  <c r="W39" i="4" s="1"/>
  <c r="AO38" i="4"/>
  <c r="AQ38" i="4" s="1"/>
  <c r="AJ38" i="4"/>
  <c r="AL38" i="4" s="1"/>
  <c r="AE38" i="4"/>
  <c r="AG38" i="4" s="1"/>
  <c r="Z38" i="4"/>
  <c r="AB38" i="4" s="1"/>
  <c r="U38" i="4"/>
  <c r="W38" i="4" s="1"/>
  <c r="AO37" i="4"/>
  <c r="AQ37" i="4" s="1"/>
  <c r="AJ37" i="4"/>
  <c r="AL37" i="4" s="1"/>
  <c r="AE37" i="4"/>
  <c r="AG37" i="4" s="1"/>
  <c r="Z37" i="4"/>
  <c r="AB37" i="4" s="1"/>
  <c r="U37" i="4"/>
  <c r="W37" i="4" s="1"/>
  <c r="AO36" i="4"/>
  <c r="AQ36" i="4" s="1"/>
  <c r="AQ41" i="4" s="1"/>
  <c r="AJ36" i="4"/>
  <c r="AL36" i="4" s="1"/>
  <c r="AL41" i="4" s="1"/>
  <c r="AE36" i="4"/>
  <c r="AG36" i="4" s="1"/>
  <c r="AG41" i="4" s="1"/>
  <c r="Z36" i="4"/>
  <c r="AB36" i="4" s="1"/>
  <c r="AB41" i="4" s="1"/>
  <c r="U36" i="4"/>
  <c r="W36" i="4" s="1"/>
  <c r="W41" i="4" s="1"/>
  <c r="AO34" i="4"/>
  <c r="AQ34" i="4" s="1"/>
  <c r="AJ34" i="4"/>
  <c r="AL34" i="4" s="1"/>
  <c r="AE34" i="4"/>
  <c r="AG34" i="4" s="1"/>
  <c r="Z34" i="4"/>
  <c r="AB34" i="4" s="1"/>
  <c r="U34" i="4"/>
  <c r="W34" i="4" s="1"/>
  <c r="AO33" i="4"/>
  <c r="AQ33" i="4" s="1"/>
  <c r="AJ33" i="4"/>
  <c r="AL33" i="4" s="1"/>
  <c r="AE33" i="4"/>
  <c r="AG33" i="4" s="1"/>
  <c r="Z33" i="4"/>
  <c r="AB33" i="4" s="1"/>
  <c r="U33" i="4"/>
  <c r="W33" i="4" s="1"/>
  <c r="AO32" i="4"/>
  <c r="AQ32" i="4" s="1"/>
  <c r="AJ32" i="4"/>
  <c r="AL32" i="4" s="1"/>
  <c r="AE32" i="4"/>
  <c r="AG32" i="4" s="1"/>
  <c r="Z32" i="4"/>
  <c r="AB32" i="4" s="1"/>
  <c r="U32" i="4"/>
  <c r="W32" i="4" s="1"/>
  <c r="AO31" i="4"/>
  <c r="AQ31" i="4" s="1"/>
  <c r="AJ31" i="4"/>
  <c r="AL31" i="4" s="1"/>
  <c r="AE31" i="4"/>
  <c r="AG31" i="4" s="1"/>
  <c r="Z31" i="4"/>
  <c r="AB31" i="4" s="1"/>
  <c r="U31" i="4"/>
  <c r="W31" i="4" s="1"/>
  <c r="AO30" i="4"/>
  <c r="AQ30" i="4" s="1"/>
  <c r="AJ30" i="4"/>
  <c r="AL30" i="4" s="1"/>
  <c r="AE30" i="4"/>
  <c r="AG30" i="4" s="1"/>
  <c r="Z30" i="4"/>
  <c r="AB30" i="4" s="1"/>
  <c r="U30" i="4"/>
  <c r="W30" i="4" s="1"/>
  <c r="AO29" i="4"/>
  <c r="AQ29" i="4" s="1"/>
  <c r="AJ29" i="4"/>
  <c r="AL29" i="4" s="1"/>
  <c r="AE29" i="4"/>
  <c r="AG29" i="4" s="1"/>
  <c r="Z29" i="4"/>
  <c r="AB29" i="4" s="1"/>
  <c r="U29" i="4"/>
  <c r="W29" i="4" s="1"/>
  <c r="AO28" i="4"/>
  <c r="AQ28" i="4" s="1"/>
  <c r="AJ28" i="4"/>
  <c r="AL28" i="4" s="1"/>
  <c r="AE28" i="4"/>
  <c r="AG28" i="4" s="1"/>
  <c r="Z28" i="4"/>
  <c r="AB28" i="4" s="1"/>
  <c r="U28" i="4"/>
  <c r="W28" i="4" s="1"/>
  <c r="AO27" i="4"/>
  <c r="AQ27" i="4" s="1"/>
  <c r="AJ27" i="4"/>
  <c r="AL27" i="4" s="1"/>
  <c r="AE27" i="4"/>
  <c r="AG27" i="4" s="1"/>
  <c r="Z27" i="4"/>
  <c r="AB27" i="4" s="1"/>
  <c r="U27" i="4"/>
  <c r="W27" i="4" s="1"/>
  <c r="AO26" i="4"/>
  <c r="AQ26" i="4" s="1"/>
  <c r="AJ26" i="4"/>
  <c r="AL26" i="4" s="1"/>
  <c r="AE26" i="4"/>
  <c r="AG26" i="4" s="1"/>
  <c r="Z26" i="4"/>
  <c r="AB26" i="4" s="1"/>
  <c r="U26" i="4"/>
  <c r="W26" i="4" s="1"/>
  <c r="AO25" i="4"/>
  <c r="AQ25" i="4" s="1"/>
  <c r="AJ25" i="4"/>
  <c r="AL25" i="4" s="1"/>
  <c r="AE25" i="4"/>
  <c r="AG25" i="4" s="1"/>
  <c r="Z25" i="4"/>
  <c r="AB25" i="4" s="1"/>
  <c r="U25" i="4"/>
  <c r="W25" i="4" s="1"/>
  <c r="AO24" i="4"/>
  <c r="AQ24" i="4" s="1"/>
  <c r="AJ24" i="4"/>
  <c r="AL24" i="4" s="1"/>
  <c r="AE24" i="4"/>
  <c r="AG24" i="4" s="1"/>
  <c r="Z24" i="4"/>
  <c r="AB24" i="4" s="1"/>
  <c r="U24" i="4"/>
  <c r="W24" i="4" s="1"/>
  <c r="AO23" i="4"/>
  <c r="AQ23" i="4" s="1"/>
  <c r="AJ23" i="4"/>
  <c r="AL23" i="4" s="1"/>
  <c r="AE23" i="4"/>
  <c r="AG23" i="4" s="1"/>
  <c r="Z23" i="4"/>
  <c r="AB23" i="4" s="1"/>
  <c r="U23" i="4"/>
  <c r="W23" i="4" s="1"/>
  <c r="AO22" i="4"/>
  <c r="AQ22" i="4" s="1"/>
  <c r="AJ22" i="4"/>
  <c r="AL22" i="4" s="1"/>
  <c r="AE22" i="4"/>
  <c r="AG22" i="4" s="1"/>
  <c r="Z22" i="4"/>
  <c r="AB22" i="4" s="1"/>
  <c r="U22" i="4"/>
  <c r="W22" i="4" s="1"/>
  <c r="AO21" i="4"/>
  <c r="AQ21" i="4" s="1"/>
  <c r="AJ21" i="4"/>
  <c r="AL21" i="4" s="1"/>
  <c r="AE21" i="4"/>
  <c r="AG21" i="4" s="1"/>
  <c r="Z21" i="4"/>
  <c r="AB21" i="4" s="1"/>
  <c r="U21" i="4"/>
  <c r="W21" i="4" s="1"/>
  <c r="AO20" i="4"/>
  <c r="AQ20" i="4" s="1"/>
  <c r="AJ20" i="4"/>
  <c r="AL20" i="4" s="1"/>
  <c r="AE20" i="4"/>
  <c r="AG20" i="4" s="1"/>
  <c r="Z20" i="4"/>
  <c r="AB20" i="4" s="1"/>
  <c r="U20" i="4"/>
  <c r="W20" i="4" s="1"/>
  <c r="AO19" i="4"/>
  <c r="AQ19" i="4" s="1"/>
  <c r="AJ19" i="4"/>
  <c r="AL19" i="4" s="1"/>
  <c r="AE19" i="4"/>
  <c r="AG19" i="4" s="1"/>
  <c r="Z19" i="4"/>
  <c r="AB19" i="4" s="1"/>
  <c r="U19" i="4"/>
  <c r="W19" i="4" s="1"/>
  <c r="AO18" i="4"/>
  <c r="AQ18" i="4" s="1"/>
  <c r="AJ18" i="4"/>
  <c r="AL18" i="4" s="1"/>
  <c r="AE18" i="4"/>
  <c r="AG18" i="4" s="1"/>
  <c r="Z18" i="4"/>
  <c r="AB18" i="4" s="1"/>
  <c r="U18" i="4"/>
  <c r="W18" i="4" s="1"/>
  <c r="AO17" i="4"/>
  <c r="AQ17" i="4" s="1"/>
  <c r="AJ17" i="4"/>
  <c r="AL17" i="4" s="1"/>
  <c r="AE17" i="4"/>
  <c r="AG17" i="4" s="1"/>
  <c r="Z17" i="4"/>
  <c r="AB17" i="4" s="1"/>
  <c r="U17" i="4"/>
  <c r="W17" i="4" s="1"/>
  <c r="AO16" i="4"/>
  <c r="AQ16" i="4" s="1"/>
  <c r="AJ16" i="4"/>
  <c r="AL16" i="4" s="1"/>
  <c r="AE16" i="4"/>
  <c r="AG16" i="4" s="1"/>
  <c r="Z16" i="4"/>
  <c r="AB16" i="4" s="1"/>
  <c r="U16" i="4"/>
  <c r="W16" i="4" s="1"/>
  <c r="AO15" i="4"/>
  <c r="AQ15" i="4" s="1"/>
  <c r="AJ15" i="4"/>
  <c r="AL15" i="4" s="1"/>
  <c r="AE15" i="4"/>
  <c r="AG15" i="4" s="1"/>
  <c r="Z15" i="4"/>
  <c r="AB15" i="4" s="1"/>
  <c r="U15" i="4"/>
  <c r="W15" i="4" s="1"/>
  <c r="AO14" i="4"/>
  <c r="AQ14" i="4" s="1"/>
  <c r="AJ14" i="4"/>
  <c r="AL14" i="4" s="1"/>
  <c r="AE14" i="4"/>
  <c r="AG14" i="4" s="1"/>
  <c r="Z14" i="4"/>
  <c r="AB14" i="4" s="1"/>
  <c r="U14" i="4"/>
  <c r="W14" i="4" s="1"/>
  <c r="AO13" i="4"/>
  <c r="AQ13" i="4" s="1"/>
  <c r="AQ35" i="4" s="1"/>
  <c r="AJ13" i="4"/>
  <c r="AL13" i="4" s="1"/>
  <c r="AL35" i="4" s="1"/>
  <c r="AL42" i="4" s="1"/>
  <c r="AE13" i="4"/>
  <c r="AG13" i="4" s="1"/>
  <c r="AG35" i="4" s="1"/>
  <c r="AG42" i="4" s="1"/>
  <c r="Z13" i="4"/>
  <c r="AB13" i="4" s="1"/>
  <c r="AB35" i="4" s="1"/>
  <c r="U13" i="4"/>
  <c r="W13" i="4" s="1"/>
  <c r="W35" i="4" s="1"/>
  <c r="W42" i="4" s="1"/>
  <c r="AP22" i="1"/>
  <c r="AR22" i="1" s="1"/>
  <c r="AR29" i="1" s="1"/>
  <c r="AR30" i="1" s="1"/>
  <c r="AP15" i="1"/>
  <c r="AR15" i="1" s="1"/>
  <c r="AK22" i="1"/>
  <c r="AM22" i="1" s="1"/>
  <c r="AP25" i="1"/>
  <c r="AP24" i="1"/>
  <c r="AP23" i="1"/>
  <c r="AP19" i="1"/>
  <c r="AR19" i="1" s="1"/>
  <c r="AK28" i="1"/>
  <c r="AM28" i="1" s="1"/>
  <c r="AK25" i="1"/>
  <c r="AL25" i="1" s="1"/>
  <c r="AM25" i="1" s="1"/>
  <c r="AK24" i="1"/>
  <c r="AM24" i="1" s="1"/>
  <c r="AK23" i="1"/>
  <c r="AL23" i="1" s="1"/>
  <c r="AM23" i="1" s="1"/>
  <c r="AK20" i="1"/>
  <c r="AM20" i="1" s="1"/>
  <c r="AK19" i="1"/>
  <c r="AM19" i="1" s="1"/>
  <c r="AK18" i="1"/>
  <c r="AM18" i="1" s="1"/>
  <c r="AK17" i="1"/>
  <c r="AM17" i="1" s="1"/>
  <c r="AF28" i="1"/>
  <c r="AH28" i="1" s="1"/>
  <c r="AF25" i="1"/>
  <c r="AH25" i="1" s="1"/>
  <c r="AF24" i="1"/>
  <c r="AF23" i="1"/>
  <c r="AH23" i="1" s="1"/>
  <c r="AF22" i="1"/>
  <c r="AH22" i="1" s="1"/>
  <c r="AF20" i="1"/>
  <c r="AH20" i="1" s="1"/>
  <c r="AF19" i="1"/>
  <c r="AH19" i="1" s="1"/>
  <c r="AF18" i="1"/>
  <c r="AH18" i="1" s="1"/>
  <c r="AF17" i="1"/>
  <c r="AH17" i="1" s="1"/>
  <c r="AF15" i="1"/>
  <c r="AH15" i="1" s="1"/>
  <c r="AH21" i="1" s="1"/>
  <c r="AA28" i="1"/>
  <c r="AC28" i="1" s="1"/>
  <c r="AA25" i="1"/>
  <c r="AB25" i="1" s="1"/>
  <c r="AA24" i="1"/>
  <c r="AC24" i="1" s="1"/>
  <c r="AA23" i="1"/>
  <c r="AB23" i="1" s="1"/>
  <c r="AA22" i="1"/>
  <c r="AC22" i="1" s="1"/>
  <c r="AC29" i="1" s="1"/>
  <c r="AA20" i="1"/>
  <c r="AC20" i="1" s="1"/>
  <c r="AA19" i="1"/>
  <c r="AC19" i="1" s="1"/>
  <c r="AA18" i="1"/>
  <c r="AC18" i="1" s="1"/>
  <c r="AA17" i="1"/>
  <c r="AC17" i="1" s="1"/>
  <c r="AA15" i="1"/>
  <c r="AC15" i="1" s="1"/>
  <c r="AC21" i="1" s="1"/>
  <c r="V28" i="1"/>
  <c r="X28" i="1" s="1"/>
  <c r="V25" i="1"/>
  <c r="X25" i="1" s="1"/>
  <c r="V24" i="1"/>
  <c r="W24" i="1" s="1"/>
  <c r="X24" i="1" s="1"/>
  <c r="V23" i="1"/>
  <c r="X23" i="1" s="1"/>
  <c r="X29" i="1" s="1"/>
  <c r="V22" i="1"/>
  <c r="X22" i="1" s="1"/>
  <c r="AQ23" i="1" l="1"/>
  <c r="AR23" i="1" s="1"/>
  <c r="AC23" i="1"/>
  <c r="AC25" i="1"/>
  <c r="AQ25" i="1"/>
  <c r="AR25" i="1" s="1"/>
  <c r="AQ24" i="1"/>
  <c r="AH24" i="1"/>
  <c r="AR24" i="1"/>
  <c r="AB42" i="4"/>
  <c r="X30" i="1"/>
  <c r="AQ42" i="4"/>
  <c r="AH30" i="1"/>
  <c r="AC30" i="1" l="1"/>
  <c r="AM30"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Yamile Espinosa Galindo</author>
    <author>Usuario</author>
  </authors>
  <commentList>
    <comment ref="H5" authorId="0" shapeId="0" xr:uid="{00000000-0006-0000-0000-000001000000}">
      <text>
        <r>
          <rPr>
            <b/>
            <sz val="9"/>
            <color indexed="81"/>
            <rFont val="Tahoma"/>
            <family val="2"/>
          </rPr>
          <t>Fecha de la versión generada</t>
        </r>
      </text>
    </comment>
    <comment ref="I5" authorId="0" shapeId="0" xr:uid="{00000000-0006-0000-0000-000002000000}">
      <text>
        <r>
          <rPr>
            <b/>
            <sz val="9"/>
            <color indexed="81"/>
            <rFont val="Tahoma"/>
            <family val="2"/>
          </rPr>
          <t>Breve descripción del cambio realizado en la nueva versión</t>
        </r>
      </text>
    </comment>
    <comment ref="S10" authorId="1" shapeId="0" xr:uid="{00000000-0006-0000-0000-000003000000}">
      <text>
        <r>
          <rPr>
            <b/>
            <sz val="9"/>
            <color indexed="81"/>
            <rFont val="Tahoma"/>
            <family val="2"/>
          </rPr>
          <t>Seleccione la política de MIPG asociada a la meta</t>
        </r>
      </text>
    </comment>
    <comment ref="T10" authorId="1" shapeId="0" xr:uid="{00000000-0006-0000-0000-000004000000}">
      <text>
        <r>
          <rPr>
            <b/>
            <sz val="9"/>
            <color indexed="81"/>
            <rFont val="Tahoma"/>
            <family val="2"/>
          </rPr>
          <t>Seleccione el proyecto de inversión que financia o aporta al cumplimiento de la meta. En caso contrario, indique NO APLICA</t>
        </r>
      </text>
    </comment>
    <comment ref="A12" authorId="0" shapeId="0" xr:uid="{00000000-0006-0000-0000-000005000000}">
      <text>
        <r>
          <rPr>
            <b/>
            <sz val="9"/>
            <color indexed="81"/>
            <rFont val="Tahoma"/>
            <family val="2"/>
          </rPr>
          <t>Incluya el número del objetivo estratégico, de acuerdo con lo adoptado en el Plan Estratégico Institucional</t>
        </r>
      </text>
    </comment>
    <comment ref="B12" authorId="0" shapeId="0" xr:uid="{00000000-0006-0000-0000-000006000000}">
      <text>
        <r>
          <rPr>
            <b/>
            <sz val="9"/>
            <color indexed="81"/>
            <rFont val="Tahoma"/>
            <family val="2"/>
          </rPr>
          <t>Incluya el objetivo estratégico, de acuerdo con lo adoptado en el Plan Estratégico Institucional, al cual se asocia la meta</t>
        </r>
      </text>
    </comment>
    <comment ref="D12" authorId="0" shapeId="0" xr:uid="{00000000-0006-0000-0000-000007000000}">
      <text>
        <r>
          <rPr>
            <b/>
            <sz val="9"/>
            <color indexed="81"/>
            <rFont val="Tahoma"/>
            <family val="2"/>
          </rPr>
          <t xml:space="preserve">Son el resultado aceptable que se espera alcanzar en un periodo de tiempo a través de la ejecución y/o cumplimiento de los entregables. 
Se debe redactar la meta iniciando con un verbo en infinitivo fuerte, seguido de una magnitud o cantidad, una unidad de medida que se encuentre en términos numéricos o porcentuales y finalmente el complemento.
verbo + magnitud + unidad de medida + complemento
</t>
        </r>
      </text>
    </comment>
    <comment ref="F12" authorId="0" shapeId="0" xr:uid="{00000000-0006-0000-0000-000008000000}">
      <text>
        <r>
          <rPr>
            <b/>
            <sz val="9"/>
            <color indexed="81"/>
            <rFont val="Tahoma"/>
            <family val="2"/>
          </rPr>
          <t>Indique la herramienta o aplicativo donde reposa la información que da origen al entregable o en el que es posible contrastar o verificar la información de ser necesario.</t>
        </r>
      </text>
    </comment>
    <comment ref="G12" authorId="0" shapeId="0" xr:uid="{00000000-0006-0000-0000-000009000000}">
      <text>
        <r>
          <rPr>
            <b/>
            <sz val="9"/>
            <color indexed="81"/>
            <rFont val="Tahoma"/>
            <family val="2"/>
          </rPr>
          <t>Indique el área y grupo de trabajo (si se tiene), responsable de cumplir o ejecutar la meta</t>
        </r>
      </text>
    </comment>
    <comment ref="H12" authorId="0" shapeId="0" xr:uid="{00000000-0006-0000-0000-00000A000000}">
      <text>
        <r>
          <rPr>
            <b/>
            <sz val="9"/>
            <color indexed="81"/>
            <rFont val="Tahoma"/>
            <family val="2"/>
          </rPr>
          <t>Indique un nombre corto que refleje lo que pretende medir. 
Ej. Porcentaje de giros acumulados</t>
        </r>
      </text>
    </comment>
    <comment ref="I12" authorId="0" shapeId="0" xr:uid="{00000000-0006-0000-0000-00000B000000}">
      <text>
        <r>
          <rPr>
            <b/>
            <sz val="9"/>
            <color indexed="81"/>
            <rFont val="Tahoma"/>
            <family val="2"/>
          </rPr>
          <t>Indique la fórmula (relación entre variables) que permite medir el cumplimiento de la meta. Debe existir una coherencia lógica entre la magnitud y unidad de medida de la meta y las variables del indicador</t>
        </r>
      </text>
    </comment>
    <comment ref="J12" authorId="0" shapeId="0" xr:uid="{00000000-0006-0000-0000-00000C000000}">
      <text>
        <r>
          <rPr>
            <b/>
            <sz val="9"/>
            <color indexed="81"/>
            <rFont val="Tahoma"/>
            <family val="2"/>
          </rPr>
          <t>Valor inicial que se toma como referencia para comparar el avance de la meta. Es imporante indicar la magnitud, unidad de medida y la vigencia en la cual se obtuvo</t>
        </r>
      </text>
    </comment>
    <comment ref="K12" authorId="0" shapeId="0" xr:uid="{00000000-0006-0000-0000-00000D000000}">
      <text>
        <r>
          <rPr>
            <b/>
            <sz val="9"/>
            <color indexed="81"/>
            <rFont val="Tahoma"/>
            <family val="2"/>
          </rPr>
          <t>Indique el tipo de programación que corresponde: 
- Suma
- Constante
- Creciente
- Decreciente 
Este tipo depende de la forma en que se acumulan los resultados del indicador trimestralmente para la vigencia. Ver Manual PLE-PIN-M002</t>
        </r>
      </text>
    </comment>
    <comment ref="L12" authorId="0" shapeId="0" xr:uid="{00000000-0006-0000-0000-00000E000000}">
      <text>
        <r>
          <rPr>
            <b/>
            <sz val="9"/>
            <color indexed="81"/>
            <rFont val="Tahoma"/>
            <family val="2"/>
          </rPr>
          <t xml:space="preserve">Indique la forma en la que se expresa la magnitud de la meta. Ej. Porcentaje, actuaciones administrativas, informes, etc. </t>
        </r>
        <r>
          <rPr>
            <sz val="9"/>
            <color indexed="81"/>
            <rFont val="Tahoma"/>
            <family val="2"/>
          </rPr>
          <t xml:space="preserve">
</t>
        </r>
      </text>
    </comment>
    <comment ref="M12" authorId="0" shapeId="0" xr:uid="{00000000-0006-0000-0000-00000F000000}">
      <text>
        <r>
          <rPr>
            <b/>
            <sz val="9"/>
            <color indexed="81"/>
            <rFont val="Tahoma"/>
            <family val="2"/>
          </rPr>
          <t xml:space="preserve">Indique la magnitud programada para el trimestre. </t>
        </r>
      </text>
    </comment>
    <comment ref="N12" authorId="0" shapeId="0" xr:uid="{00000000-0006-0000-0000-000010000000}">
      <text>
        <r>
          <rPr>
            <b/>
            <sz val="9"/>
            <color indexed="81"/>
            <rFont val="Tahoma"/>
            <family val="2"/>
          </rPr>
          <t xml:space="preserve">Indique la magnitud programada para el trimestre. </t>
        </r>
      </text>
    </comment>
    <comment ref="O12" authorId="0" shapeId="0" xr:uid="{00000000-0006-0000-0000-000011000000}">
      <text>
        <r>
          <rPr>
            <b/>
            <sz val="9"/>
            <color indexed="81"/>
            <rFont val="Tahoma"/>
            <family val="2"/>
          </rPr>
          <t xml:space="preserve">Indique la magnitud programada para el trimestre. </t>
        </r>
      </text>
    </comment>
    <comment ref="P12" authorId="0" shapeId="0" xr:uid="{00000000-0006-0000-0000-000012000000}">
      <text>
        <r>
          <rPr>
            <b/>
            <sz val="9"/>
            <color indexed="81"/>
            <rFont val="Tahoma"/>
            <family val="2"/>
          </rPr>
          <t xml:space="preserve">Indique la magnitud programada para el trimestre. </t>
        </r>
      </text>
    </comment>
    <comment ref="Q12" authorId="0" shapeId="0" xr:uid="{00000000-0006-0000-0000-000013000000}">
      <text>
        <r>
          <rPr>
            <b/>
            <sz val="9"/>
            <color indexed="81"/>
            <rFont val="Tahoma"/>
            <family val="2"/>
          </rPr>
          <t>Indique la programación total de la vigencia. 
Debe ser coherente con la meta.</t>
        </r>
      </text>
    </comment>
    <comment ref="R12" authorId="0" shapeId="0" xr:uid="{00000000-0006-0000-0000-000014000000}">
      <text>
        <r>
          <rPr>
            <b/>
            <sz val="9"/>
            <color indexed="81"/>
            <rFont val="Tahoma"/>
            <family val="2"/>
          </rPr>
          <t xml:space="preserve">Indique el tipo de indicador: 
- Eficancia 
- Eficiencia 
- Efectividad </t>
        </r>
      </text>
    </comment>
    <comment ref="U12" authorId="0" shapeId="0" xr:uid="{00000000-0006-0000-0000-000015000000}">
      <text>
        <r>
          <rPr>
            <b/>
            <sz val="9"/>
            <color indexed="81"/>
            <rFont val="Tahoma"/>
            <family val="2"/>
          </rPr>
          <t>Indique la magnitud programada</t>
        </r>
      </text>
    </comment>
    <comment ref="V12" authorId="0" shapeId="0" xr:uid="{00000000-0006-0000-0000-000016000000}">
      <text>
        <r>
          <rPr>
            <b/>
            <sz val="9"/>
            <color indexed="81"/>
            <rFont val="Tahoma"/>
            <family val="2"/>
          </rPr>
          <t>Indique la magnitud ejecutada. Corresponde al resultado de medir el indicador de la meta</t>
        </r>
      </text>
    </comment>
    <comment ref="W12" authorId="0" shapeId="0" xr:uid="{00000000-0006-0000-0000-000017000000}">
      <text>
        <r>
          <rPr>
            <b/>
            <sz val="9"/>
            <color indexed="81"/>
            <rFont val="Tahoma"/>
            <family val="2"/>
          </rPr>
          <t>Es el resultado porcentual de dividir lo ejecutado vs. lo programado. En caso de sobre ejecución, el resultado máximo es el 100%</t>
        </r>
      </text>
    </comment>
    <comment ref="X12" authorId="0" shapeId="0" xr:uid="{00000000-0006-0000-0000-000018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Y12" authorId="0" shapeId="0" xr:uid="{00000000-0006-0000-0000-000019000000}">
      <text>
        <r>
          <rPr>
            <b/>
            <sz val="9"/>
            <color indexed="81"/>
            <rFont val="Tahoma"/>
            <family val="2"/>
          </rPr>
          <t xml:space="preserve">Indicar el nombre concreto de la evidencia aportada. </t>
        </r>
      </text>
    </comment>
    <comment ref="Z12" authorId="0" shapeId="0" xr:uid="{00000000-0006-0000-0000-00001A000000}">
      <text>
        <r>
          <rPr>
            <b/>
            <sz val="9"/>
            <color indexed="81"/>
            <rFont val="Tahoma"/>
            <family val="2"/>
          </rPr>
          <t>Indique la magnitud programada</t>
        </r>
      </text>
    </comment>
    <comment ref="AA12" authorId="0" shapeId="0" xr:uid="{00000000-0006-0000-0000-00001B000000}">
      <text>
        <r>
          <rPr>
            <b/>
            <sz val="9"/>
            <color indexed="81"/>
            <rFont val="Tahoma"/>
            <family val="2"/>
          </rPr>
          <t>Indique la magnitud ejecutada. Corresponde al resultado de medir el indicador de la meta</t>
        </r>
      </text>
    </comment>
    <comment ref="AB12" authorId="0" shapeId="0" xr:uid="{00000000-0006-0000-0000-00001C000000}">
      <text>
        <r>
          <rPr>
            <b/>
            <sz val="9"/>
            <color indexed="81"/>
            <rFont val="Tahoma"/>
            <family val="2"/>
          </rPr>
          <t>Es el resultado porcentual de dividir lo ejecutado vs. lo programado. En caso de sobre ejecución, el resultado máximo es el 100%</t>
        </r>
      </text>
    </comment>
    <comment ref="AC12" authorId="0" shapeId="0" xr:uid="{00000000-0006-0000-0000-00001D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D12" authorId="0" shapeId="0" xr:uid="{00000000-0006-0000-0000-00001E000000}">
      <text>
        <r>
          <rPr>
            <b/>
            <sz val="9"/>
            <color indexed="81"/>
            <rFont val="Tahoma"/>
            <family val="2"/>
          </rPr>
          <t xml:space="preserve">Indicar el nombre concreto de la evidencia aportada. </t>
        </r>
      </text>
    </comment>
    <comment ref="AE12" authorId="0" shapeId="0" xr:uid="{00000000-0006-0000-0000-00001F000000}">
      <text>
        <r>
          <rPr>
            <b/>
            <sz val="9"/>
            <color indexed="81"/>
            <rFont val="Tahoma"/>
            <family val="2"/>
          </rPr>
          <t>Indique la magnitud programada</t>
        </r>
      </text>
    </comment>
    <comment ref="AF12" authorId="0" shapeId="0" xr:uid="{00000000-0006-0000-0000-000020000000}">
      <text>
        <r>
          <rPr>
            <b/>
            <sz val="9"/>
            <color indexed="81"/>
            <rFont val="Tahoma"/>
            <family val="2"/>
          </rPr>
          <t>Indique la magnitud ejecutada. Corresponde al resultado de medir el indicador de la meta</t>
        </r>
      </text>
    </comment>
    <comment ref="AG12" authorId="0" shapeId="0" xr:uid="{00000000-0006-0000-0000-000021000000}">
      <text>
        <r>
          <rPr>
            <b/>
            <sz val="9"/>
            <color indexed="81"/>
            <rFont val="Tahoma"/>
            <family val="2"/>
          </rPr>
          <t>Es el resultado porcentual de dividir lo ejecutado vs. lo programado. En caso de sobre ejecución, el resultado máximo es el 100%</t>
        </r>
      </text>
    </comment>
    <comment ref="AH12" authorId="0" shapeId="0" xr:uid="{00000000-0006-0000-0000-000022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I12" authorId="0" shapeId="0" xr:uid="{00000000-0006-0000-0000-000023000000}">
      <text>
        <r>
          <rPr>
            <b/>
            <sz val="9"/>
            <color indexed="81"/>
            <rFont val="Tahoma"/>
            <family val="2"/>
          </rPr>
          <t xml:space="preserve">Indicar el nombre concreto de la evidencia aportada. </t>
        </r>
      </text>
    </comment>
    <comment ref="AJ12" authorId="0" shapeId="0" xr:uid="{00000000-0006-0000-0000-000024000000}">
      <text>
        <r>
          <rPr>
            <b/>
            <sz val="9"/>
            <color indexed="81"/>
            <rFont val="Tahoma"/>
            <family val="2"/>
          </rPr>
          <t>Indique la magnitud programada</t>
        </r>
      </text>
    </comment>
    <comment ref="AK12" authorId="0" shapeId="0" xr:uid="{00000000-0006-0000-0000-000025000000}">
      <text>
        <r>
          <rPr>
            <b/>
            <sz val="9"/>
            <color indexed="81"/>
            <rFont val="Tahoma"/>
            <family val="2"/>
          </rPr>
          <t>Indique la magnitud ejecutada. Corresponde al resultado de medir el indicador de la meta</t>
        </r>
      </text>
    </comment>
    <comment ref="AL12" authorId="0" shapeId="0" xr:uid="{00000000-0006-0000-0000-000026000000}">
      <text>
        <r>
          <rPr>
            <b/>
            <sz val="9"/>
            <color indexed="81"/>
            <rFont val="Tahoma"/>
            <family val="2"/>
          </rPr>
          <t>Es el resultado porcentual de dividir lo ejecutado vs. lo programado. En caso de sobre ejecución, el resultado máximo es el 100%</t>
        </r>
      </text>
    </comment>
    <comment ref="AM12" authorId="0" shapeId="0" xr:uid="{00000000-0006-0000-0000-000027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N12" authorId="0" shapeId="0" xr:uid="{00000000-0006-0000-0000-000028000000}">
      <text>
        <r>
          <rPr>
            <b/>
            <sz val="9"/>
            <color indexed="81"/>
            <rFont val="Tahoma"/>
            <family val="2"/>
          </rPr>
          <t xml:space="preserve">Indicar el nombre concreto de la evidencia aportada. </t>
        </r>
      </text>
    </comment>
    <comment ref="AO12" authorId="0" shapeId="0" xr:uid="{00000000-0006-0000-0000-000029000000}">
      <text>
        <r>
          <rPr>
            <b/>
            <sz val="9"/>
            <color indexed="81"/>
            <rFont val="Tahoma"/>
            <family val="2"/>
          </rPr>
          <t>Indique la magnitud total programada para la vigencia</t>
        </r>
      </text>
    </comment>
    <comment ref="AP12" authorId="0" shapeId="0" xr:uid="{00000000-0006-0000-0000-00002A000000}">
      <text>
        <r>
          <rPr>
            <b/>
            <sz val="9"/>
            <color indexed="81"/>
            <rFont val="Tahoma"/>
            <family val="2"/>
          </rPr>
          <t xml:space="preserve">Indique la magnitud ejecutada acumulada para la vigencia </t>
        </r>
      </text>
    </comment>
    <comment ref="AQ12" authorId="0" shapeId="0" xr:uid="{00000000-0006-0000-0000-00002B000000}">
      <text>
        <r>
          <rPr>
            <b/>
            <sz val="9"/>
            <color indexed="81"/>
            <rFont val="Tahoma"/>
            <family val="2"/>
          </rPr>
          <t>Es el resultado porcentual de dividir lo ejecutado vs. lo programado. En caso de sobre ejecución, el resultado máximo es el 100%</t>
        </r>
      </text>
    </comment>
    <comment ref="AR12" authorId="0" shapeId="0" xr:uid="{00000000-0006-0000-0000-00002C000000}">
      <text>
        <r>
          <rPr>
            <b/>
            <sz val="9"/>
            <color indexed="81"/>
            <rFont val="Tahoma"/>
            <family val="2"/>
          </rPr>
          <t>Es la descripción detallada de los avances y logros obtenidos con la ejecución de la meta acumulados para la vigencia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Yamile Espinosa Galindo</author>
    <author>Usuario</author>
    <author>tc={FEC59DCB-B253-4972-A061-52D57B5DE348}</author>
    <author>tc={FB06B14A-33CC-4621-A674-C5222A4D9515}</author>
    <author>tc={02E622FC-E1D9-4547-9D35-10C97356B1E0}</author>
    <author>tc={DCE46B85-F6FE-4B8B-A06D-FC78C0D41E70}</author>
    <author>tc={02033064-A42C-4736-9A0D-2DD69B8E083D}</author>
    <author>tc={3372D8F6-A9CD-44F9-96CA-6B6F1227EF5C}</author>
    <author>tc={B37A08AE-D78F-415A-BF67-DD0BE578ECF0}</author>
  </authors>
  <commentList>
    <comment ref="E4" authorId="0" shapeId="0" xr:uid="{00000000-0006-0000-0100-000001000000}">
      <text>
        <r>
          <rPr>
            <b/>
            <sz val="9"/>
            <color indexed="81"/>
            <rFont val="Tahoma"/>
            <family val="2"/>
          </rPr>
          <t>Cuadro que resume los cambios realizados de una versión a otra</t>
        </r>
      </text>
    </comment>
    <comment ref="E5" authorId="0" shapeId="0" xr:uid="{00000000-0006-0000-0100-000002000000}">
      <text>
        <r>
          <rPr>
            <b/>
            <sz val="9"/>
            <color indexed="81"/>
            <rFont val="Tahoma"/>
            <family val="2"/>
          </rPr>
          <t xml:space="preserve">Número consecutivo de la versión generada </t>
        </r>
      </text>
    </comment>
    <comment ref="F5" authorId="0" shapeId="0" xr:uid="{00000000-0006-0000-0100-000003000000}">
      <text>
        <r>
          <rPr>
            <b/>
            <sz val="9"/>
            <color indexed="81"/>
            <rFont val="Tahoma"/>
            <family val="2"/>
          </rPr>
          <t>Fecha de la versión generada</t>
        </r>
      </text>
    </comment>
    <comment ref="G5" authorId="0" shapeId="0" xr:uid="{00000000-0006-0000-0100-000004000000}">
      <text>
        <r>
          <rPr>
            <b/>
            <sz val="9"/>
            <color indexed="81"/>
            <rFont val="Tahoma"/>
            <family val="2"/>
          </rPr>
          <t>Breve descripción del cambio realizado en la nueva versión</t>
        </r>
      </text>
    </comment>
    <comment ref="Q12" authorId="1" shapeId="0" xr:uid="{00000000-0006-0000-0100-000005000000}">
      <text>
        <r>
          <rPr>
            <b/>
            <sz val="9"/>
            <color indexed="81"/>
            <rFont val="Tahoma"/>
            <family val="2"/>
          </rPr>
          <t>Seleccione la política de MIPG asociada a la meta</t>
        </r>
      </text>
    </comment>
    <comment ref="R12" authorId="1" shapeId="0" xr:uid="{00000000-0006-0000-0100-000006000000}">
      <text>
        <r>
          <rPr>
            <b/>
            <sz val="9"/>
            <color indexed="81"/>
            <rFont val="Tahoma"/>
            <family val="2"/>
          </rPr>
          <t>Seleccione el proyecto de inversión que financia o aporta al cumplimiento de la meta. En caso contrario, indique NO APLICA</t>
        </r>
      </text>
    </comment>
    <comment ref="A14" authorId="0" shapeId="0" xr:uid="{00000000-0006-0000-0100-000007000000}">
      <text>
        <r>
          <rPr>
            <b/>
            <sz val="9"/>
            <color indexed="81"/>
            <rFont val="Tahoma"/>
            <family val="2"/>
          </rPr>
          <t>Incluya el número del objetivo estratégico, de acuerdo con lo adoptado en el Plan Estratégico Institucional</t>
        </r>
      </text>
    </comment>
    <comment ref="B14" authorId="0" shapeId="0" xr:uid="{00000000-0006-0000-0100-000008000000}">
      <text>
        <r>
          <rPr>
            <b/>
            <sz val="9"/>
            <color indexed="81"/>
            <rFont val="Tahoma"/>
            <family val="2"/>
          </rPr>
          <t>Incluya el objetivo estratégico, de acuerdo con lo adoptado en el Plan Estratégico Institucional, al cual se asocia la meta</t>
        </r>
      </text>
    </comment>
    <comment ref="C14" authorId="0" shapeId="0" xr:uid="{00000000-0006-0000-0100-000009000000}">
      <text>
        <r>
          <rPr>
            <b/>
            <sz val="9"/>
            <color indexed="81"/>
            <rFont val="Tahoma"/>
            <family val="2"/>
          </rPr>
          <t>Escriba el número de la meta, en orden consecutivo</t>
        </r>
      </text>
    </comment>
    <comment ref="D14" authorId="0" shapeId="0" xr:uid="{00000000-0006-0000-0100-00000A000000}">
      <text>
        <r>
          <rPr>
            <b/>
            <sz val="9"/>
            <color indexed="81"/>
            <rFont val="Tahoma"/>
            <family val="2"/>
          </rPr>
          <t xml:space="preserve">Son el resultado aceptable que se espera alcanzar en un periodo de tiempo a través de la ejecución y/o cumplimiento de los entregables. 
Se debe redactar la meta iniciando con un verbo en infinitivo fuerte, seguido de una magnitud o cantidad, una unidad de medida que se encuentre en términos numéricos o porcentuales y finalmente el complemento.
verbo + magnitud + unidad de medida + complemento
</t>
        </r>
      </text>
    </comment>
    <comment ref="E14" authorId="0" shapeId="0" xr:uid="{00000000-0006-0000-0100-00000B000000}">
      <text>
        <r>
          <rPr>
            <b/>
            <sz val="9"/>
            <color indexed="81"/>
            <rFont val="Tahoma"/>
            <family val="2"/>
          </rPr>
          <t xml:space="preserve">Seleccione la opción que corresponda
</t>
        </r>
      </text>
    </comment>
    <comment ref="F14" authorId="0" shapeId="0" xr:uid="{00000000-0006-0000-0100-00000C000000}">
      <text>
        <r>
          <rPr>
            <b/>
            <sz val="9"/>
            <color indexed="81"/>
            <rFont val="Tahoma"/>
            <family val="2"/>
          </rPr>
          <t>Indique un nombre corto que refleje lo que pretende medir. 
Ej. Porcentaje de giros acumulados</t>
        </r>
      </text>
    </comment>
    <comment ref="G14" authorId="0" shapeId="0" xr:uid="{00000000-0006-0000-0100-00000D000000}">
      <text>
        <r>
          <rPr>
            <b/>
            <sz val="9"/>
            <color indexed="81"/>
            <rFont val="Tahoma"/>
            <family val="2"/>
          </rPr>
          <t>Indique la fórmula (relación entre variables) que permite medir el cumplimiento de la meta. Debe existir una coherencia lógica entre la magnitud y unidad de medida de la meta y las variables del indicador</t>
        </r>
      </text>
    </comment>
    <comment ref="H14" authorId="0" shapeId="0" xr:uid="{00000000-0006-0000-0100-00000E000000}">
      <text>
        <r>
          <rPr>
            <b/>
            <sz val="9"/>
            <color indexed="81"/>
            <rFont val="Tahoma"/>
            <family val="2"/>
          </rPr>
          <t>Valor inicial que se toma como referencia para comparar el avance de la meta. Es imporante indicar la magnitud, unidad de medida y la vigencia en la cual se obtuvo</t>
        </r>
      </text>
    </comment>
    <comment ref="I14" authorId="0" shapeId="0" xr:uid="{00000000-0006-0000-0100-00000F000000}">
      <text>
        <r>
          <rPr>
            <b/>
            <sz val="9"/>
            <color indexed="81"/>
            <rFont val="Tahoma"/>
            <family val="2"/>
          </rPr>
          <t>Indique el tipo de programación que corresponde: 
- Suma
- Constante
- Creciente
- Decreciente 
Este tipo depende de la forma en que se acumulan los resultados del indicador trimestralmente para la vigencia. Ver Manual PLE-PIN-M002</t>
        </r>
      </text>
    </comment>
    <comment ref="J14" authorId="0" shapeId="0" xr:uid="{00000000-0006-0000-0100-000010000000}">
      <text>
        <r>
          <rPr>
            <b/>
            <sz val="9"/>
            <color indexed="81"/>
            <rFont val="Tahoma"/>
            <family val="2"/>
          </rPr>
          <t xml:space="preserve">Indique la forma en la que se expresa la magnitud de la meta. Ej. Porcentaje, actuaciones administrativas, informes, etc. </t>
        </r>
        <r>
          <rPr>
            <sz val="9"/>
            <color indexed="81"/>
            <rFont val="Tahoma"/>
            <family val="2"/>
          </rPr>
          <t xml:space="preserve">
</t>
        </r>
      </text>
    </comment>
    <comment ref="K14" authorId="0" shapeId="0" xr:uid="{00000000-0006-0000-0100-000011000000}">
      <text>
        <r>
          <rPr>
            <b/>
            <sz val="9"/>
            <color indexed="81"/>
            <rFont val="Tahoma"/>
            <family val="2"/>
          </rPr>
          <t xml:space="preserve">Indique la magnitud programada para el trimestre. </t>
        </r>
      </text>
    </comment>
    <comment ref="L14" authorId="0" shapeId="0" xr:uid="{00000000-0006-0000-0100-000012000000}">
      <text>
        <r>
          <rPr>
            <b/>
            <sz val="9"/>
            <color indexed="81"/>
            <rFont val="Tahoma"/>
            <family val="2"/>
          </rPr>
          <t xml:space="preserve">Indique la magnitud programada para el trimestre. </t>
        </r>
      </text>
    </comment>
    <comment ref="M14" authorId="0" shapeId="0" xr:uid="{00000000-0006-0000-0100-000013000000}">
      <text>
        <r>
          <rPr>
            <b/>
            <sz val="9"/>
            <color indexed="81"/>
            <rFont val="Tahoma"/>
            <family val="2"/>
          </rPr>
          <t xml:space="preserve">Indique la magnitud programada para el trimestre. </t>
        </r>
      </text>
    </comment>
    <comment ref="N14" authorId="0" shapeId="0" xr:uid="{00000000-0006-0000-0100-000014000000}">
      <text>
        <r>
          <rPr>
            <b/>
            <sz val="9"/>
            <color indexed="81"/>
            <rFont val="Tahoma"/>
            <family val="2"/>
          </rPr>
          <t xml:space="preserve">Indique la magnitud programada para el trimestre. </t>
        </r>
      </text>
    </comment>
    <comment ref="O14" authorId="0" shapeId="0" xr:uid="{00000000-0006-0000-0100-000015000000}">
      <text>
        <r>
          <rPr>
            <b/>
            <sz val="9"/>
            <color indexed="81"/>
            <rFont val="Tahoma"/>
            <family val="2"/>
          </rPr>
          <t>Indique la programación total de la vigencia. 
Debe ser coherente con la meta.</t>
        </r>
      </text>
    </comment>
    <comment ref="P14" authorId="0" shapeId="0" xr:uid="{00000000-0006-0000-0100-000016000000}">
      <text>
        <r>
          <rPr>
            <b/>
            <sz val="9"/>
            <color indexed="81"/>
            <rFont val="Tahoma"/>
            <family val="2"/>
          </rPr>
          <t xml:space="preserve">Indique el tipo de indicador: 
- Eficancia 
- Eficiencia 
- Efectividad </t>
        </r>
      </text>
    </comment>
    <comment ref="S14" authorId="0" shapeId="0" xr:uid="{00000000-0006-0000-0100-000017000000}">
      <text>
        <r>
          <rPr>
            <b/>
            <sz val="9"/>
            <color indexed="81"/>
            <rFont val="Tahoma"/>
            <family val="2"/>
          </rPr>
          <t>Indique la evidencia a presentar del cumplimiento de la meta. Se debe redactar de forma concreta y coherente con la meta</t>
        </r>
      </text>
    </comment>
    <comment ref="T14" authorId="0" shapeId="0" xr:uid="{00000000-0006-0000-0100-000018000000}">
      <text>
        <r>
          <rPr>
            <b/>
            <sz val="9"/>
            <color indexed="81"/>
            <rFont val="Tahoma"/>
            <family val="2"/>
          </rPr>
          <t>Indique la herramienta o aplicativo donde reposa la información que da origen al entregable o en el que es posible contrastar o verificar la información de ser necesario.</t>
        </r>
      </text>
    </comment>
    <comment ref="U14" authorId="0" shapeId="0" xr:uid="{00000000-0006-0000-0100-000019000000}">
      <text>
        <r>
          <rPr>
            <b/>
            <sz val="9"/>
            <color indexed="81"/>
            <rFont val="Tahoma"/>
            <family val="2"/>
          </rPr>
          <t>Indique el área y grupo de trabajo (si se tiene), responsable de cumplir o ejecutar la meta</t>
        </r>
      </text>
    </comment>
    <comment ref="V14" authorId="0" shapeId="0" xr:uid="{00000000-0006-0000-0100-00001A000000}">
      <text>
        <r>
          <rPr>
            <b/>
            <sz val="9"/>
            <color indexed="81"/>
            <rFont val="Tahoma"/>
            <family val="2"/>
          </rPr>
          <t>Indique la magnitud programada</t>
        </r>
      </text>
    </comment>
    <comment ref="W14" authorId="0" shapeId="0" xr:uid="{00000000-0006-0000-0100-00001B000000}">
      <text>
        <r>
          <rPr>
            <b/>
            <sz val="9"/>
            <color indexed="81"/>
            <rFont val="Tahoma"/>
            <family val="2"/>
          </rPr>
          <t>Indique la magnitud ejecutada. Corresponde al resultado de medir el indicador de la meta</t>
        </r>
      </text>
    </comment>
    <comment ref="X14" authorId="0" shapeId="0" xr:uid="{00000000-0006-0000-0100-00001C000000}">
      <text>
        <r>
          <rPr>
            <b/>
            <sz val="9"/>
            <color indexed="81"/>
            <rFont val="Tahoma"/>
            <family val="2"/>
          </rPr>
          <t>Es el resultado porcentual de dividir lo ejecutado vs. lo programado. En caso de sobre ejecución, el resultado máximo es el 100%</t>
        </r>
      </text>
    </comment>
    <comment ref="Y14" authorId="0" shapeId="0" xr:uid="{00000000-0006-0000-0100-00001D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Z14" authorId="0" shapeId="0" xr:uid="{00000000-0006-0000-0100-00001E000000}">
      <text>
        <r>
          <rPr>
            <b/>
            <sz val="9"/>
            <color indexed="81"/>
            <rFont val="Tahoma"/>
            <family val="2"/>
          </rPr>
          <t xml:space="preserve">Indicar el nombre concreto de la evidencia aportada. </t>
        </r>
      </text>
    </comment>
    <comment ref="AA14" authorId="0" shapeId="0" xr:uid="{00000000-0006-0000-0100-00001F000000}">
      <text>
        <r>
          <rPr>
            <b/>
            <sz val="9"/>
            <color indexed="81"/>
            <rFont val="Tahoma"/>
            <family val="2"/>
          </rPr>
          <t>Indique la magnitud programada</t>
        </r>
      </text>
    </comment>
    <comment ref="AB14" authorId="0" shapeId="0" xr:uid="{00000000-0006-0000-0100-000020000000}">
      <text>
        <r>
          <rPr>
            <b/>
            <sz val="9"/>
            <color indexed="81"/>
            <rFont val="Tahoma"/>
            <family val="2"/>
          </rPr>
          <t>Indique la magnitud ejecutada. Corresponde al resultado de medir el indicador de la meta</t>
        </r>
      </text>
    </comment>
    <comment ref="AC14" authorId="0" shapeId="0" xr:uid="{00000000-0006-0000-0100-000021000000}">
      <text>
        <r>
          <rPr>
            <b/>
            <sz val="9"/>
            <color indexed="81"/>
            <rFont val="Tahoma"/>
            <family val="2"/>
          </rPr>
          <t>Es el resultado porcentual de dividir lo ejecutado vs. lo programado. En caso de sobre ejecución, el resultado máximo es el 100%</t>
        </r>
      </text>
    </comment>
    <comment ref="AD14" authorId="0" shapeId="0" xr:uid="{00000000-0006-0000-0100-000022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E14" authorId="0" shapeId="0" xr:uid="{00000000-0006-0000-0100-000023000000}">
      <text>
        <r>
          <rPr>
            <b/>
            <sz val="9"/>
            <color indexed="81"/>
            <rFont val="Tahoma"/>
            <family val="2"/>
          </rPr>
          <t xml:space="preserve">Indicar el nombre concreto de la evidencia aportada. </t>
        </r>
      </text>
    </comment>
    <comment ref="AF14" authorId="0" shapeId="0" xr:uid="{00000000-0006-0000-0100-000024000000}">
      <text>
        <r>
          <rPr>
            <b/>
            <sz val="9"/>
            <color indexed="81"/>
            <rFont val="Tahoma"/>
            <family val="2"/>
          </rPr>
          <t>Indique la magnitud programada</t>
        </r>
      </text>
    </comment>
    <comment ref="AG14" authorId="0" shapeId="0" xr:uid="{00000000-0006-0000-0100-000025000000}">
      <text>
        <r>
          <rPr>
            <b/>
            <sz val="9"/>
            <color indexed="81"/>
            <rFont val="Tahoma"/>
            <family val="2"/>
          </rPr>
          <t>Indique la magnitud ejecutada. Corresponde al resultado de medir el indicador de la meta</t>
        </r>
      </text>
    </comment>
    <comment ref="AH14" authorId="0" shapeId="0" xr:uid="{00000000-0006-0000-0100-000026000000}">
      <text>
        <r>
          <rPr>
            <b/>
            <sz val="9"/>
            <color indexed="81"/>
            <rFont val="Tahoma"/>
            <family val="2"/>
          </rPr>
          <t>Es el resultado porcentual de dividir lo ejecutado vs. lo programado. En caso de sobre ejecución, el resultado máximo es el 100%</t>
        </r>
      </text>
    </comment>
    <comment ref="AI14" authorId="0" shapeId="0" xr:uid="{00000000-0006-0000-0100-000027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J14" authorId="0" shapeId="0" xr:uid="{00000000-0006-0000-0100-000028000000}">
      <text>
        <r>
          <rPr>
            <b/>
            <sz val="9"/>
            <color indexed="81"/>
            <rFont val="Tahoma"/>
            <family val="2"/>
          </rPr>
          <t xml:space="preserve">Indicar el nombre concreto de la evidencia aportada. </t>
        </r>
      </text>
    </comment>
    <comment ref="AK14" authorId="0" shapeId="0" xr:uid="{00000000-0006-0000-0100-000029000000}">
      <text>
        <r>
          <rPr>
            <b/>
            <sz val="9"/>
            <color indexed="81"/>
            <rFont val="Tahoma"/>
            <family val="2"/>
          </rPr>
          <t>Indique la magnitud programada</t>
        </r>
      </text>
    </comment>
    <comment ref="AL14" authorId="0" shapeId="0" xr:uid="{00000000-0006-0000-0100-00002A000000}">
      <text>
        <r>
          <rPr>
            <b/>
            <sz val="9"/>
            <color indexed="81"/>
            <rFont val="Tahoma"/>
            <family val="2"/>
          </rPr>
          <t>Indique la magnitud ejecutada. Corresponde al resultado de medir el indicador de la meta</t>
        </r>
      </text>
    </comment>
    <comment ref="AM14" authorId="0" shapeId="0" xr:uid="{00000000-0006-0000-0100-00002B000000}">
      <text>
        <r>
          <rPr>
            <b/>
            <sz val="9"/>
            <color indexed="81"/>
            <rFont val="Tahoma"/>
            <family val="2"/>
          </rPr>
          <t>Es el resultado porcentual de dividir lo ejecutado vs. lo programado. En caso de sobre ejecución, el resultado máximo es el 100%</t>
        </r>
      </text>
    </comment>
    <comment ref="AN14" authorId="0" shapeId="0" xr:uid="{00000000-0006-0000-0100-00002C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O14" authorId="0" shapeId="0" xr:uid="{00000000-0006-0000-0100-00002D000000}">
      <text>
        <r>
          <rPr>
            <b/>
            <sz val="9"/>
            <color indexed="81"/>
            <rFont val="Tahoma"/>
            <family val="2"/>
          </rPr>
          <t xml:space="preserve">Indicar el nombre concreto de la evidencia aportada. </t>
        </r>
      </text>
    </comment>
    <comment ref="AP14" authorId="0" shapeId="0" xr:uid="{00000000-0006-0000-0100-00002E000000}">
      <text>
        <r>
          <rPr>
            <b/>
            <sz val="9"/>
            <color indexed="81"/>
            <rFont val="Tahoma"/>
            <family val="2"/>
          </rPr>
          <t>Indique la magnitud total programada para la vigencia</t>
        </r>
      </text>
    </comment>
    <comment ref="AQ14" authorId="0" shapeId="0" xr:uid="{00000000-0006-0000-0100-00002F000000}">
      <text>
        <r>
          <rPr>
            <b/>
            <sz val="9"/>
            <color indexed="81"/>
            <rFont val="Tahoma"/>
            <family val="2"/>
          </rPr>
          <t xml:space="preserve">Indique la magnitud ejecutada acumulada para la vigencia </t>
        </r>
      </text>
    </comment>
    <comment ref="AR14" authorId="0" shapeId="0" xr:uid="{00000000-0006-0000-0100-000030000000}">
      <text>
        <r>
          <rPr>
            <b/>
            <sz val="9"/>
            <color indexed="81"/>
            <rFont val="Tahoma"/>
            <family val="2"/>
          </rPr>
          <t>Es el resultado porcentual de dividir lo ejecutado vs. lo programado. En caso de sobre ejecución, el resultado máximo es el 100%</t>
        </r>
      </text>
    </comment>
    <comment ref="AS14" authorId="0" shapeId="0" xr:uid="{00000000-0006-0000-0100-000031000000}">
      <text>
        <r>
          <rPr>
            <b/>
            <sz val="9"/>
            <color indexed="81"/>
            <rFont val="Tahoma"/>
            <family val="2"/>
          </rPr>
          <t>Es la descripción detallada de los avances y logros obtenidos con la ejecución de la meta acumulados para la vigencia</t>
        </r>
      </text>
    </comment>
    <comment ref="D15" authorId="2" shapeId="0" xr:uid="{FEC59DCB-B253-4972-A061-52D57B5DE348}">
      <text>
        <t>[Threaded comment]
Your version of Excel allows you to read this threaded comment; however, any edits to it will get removed if the file is opened in a newer version of Excel. Learn more: https://go.microsoft.com/fwlink/?linkid=870924
Comment:
    Recomiendo no incluir derechos de petición acá , toda vez que ese indicador se medirá  en la meta transversal No 7
Reply:
    Sugerencia acogida</t>
      </text>
    </comment>
    <comment ref="S15" authorId="3" shapeId="0" xr:uid="{FB06B14A-33CC-4621-A674-C5222A4D9515}">
      <text>
        <t>[Threaded comment]
Your version of Excel allows you to read this threaded comment; however, any edits to it will get removed if the file is opened in a newer version of Excel. Learn more: https://go.microsoft.com/fwlink/?linkid=870924
Comment:
    Recomiendo no incluir derechos de petición acá , toda vez que ese indicador se medirá  en la meta transversal No 7 mediante el aplicativo Bogota te Escucha 
Reply:
    Sugerencia acogida</t>
      </text>
    </comment>
    <comment ref="S19" authorId="4" shapeId="0" xr:uid="{02E622FC-E1D9-4547-9D35-10C97356B1E0}">
      <text>
        <t xml:space="preserve">[Threaded comment]
Your version of Excel allows you to read this threaded comment; however, any edits to it will get removed if the file is opened in a newer version of Excel. Learn more: https://go.microsoft.com/fwlink/?linkid=870924
Comment:
    Definir con claridad el tipo de documento y alguna características que pueda ser el resultado de una investigación  
Reply:
    Se ajusta </t>
      </text>
    </comment>
    <comment ref="I20" authorId="5" shapeId="0" xr:uid="{DCE46B85-F6FE-4B8B-A06D-FC78C0D41E70}">
      <text>
        <t>[Threaded comment]
Your version of Excel allows you to read this threaded comment; however, any edits to it will get removed if the file is opened in a newer version of Excel. Learn more: https://go.microsoft.com/fwlink/?linkid=870924
Comment:
    Sugiero que la meta sea de suma para que complete los dos tableros 
Reply:
    Se modifica</t>
      </text>
    </comment>
    <comment ref="S20" authorId="6" shapeId="0" xr:uid="{02033064-A42C-4736-9A0D-2DD69B8E083D}">
      <text>
        <t>[Threaded comment]
Your version of Excel allows you to read this threaded comment; however, any edits to it will get removed if the file is opened in a newer version of Excel. Learn more: https://go.microsoft.com/fwlink/?linkid=870924
Comment:
    Definir el tipo de tablero  
Reply:
    Se ajusta de acuerdo a sugerencia</t>
      </text>
    </comment>
    <comment ref="D21" authorId="0" shapeId="0" xr:uid="{00000000-0006-0000-0100-000032000000}">
      <text>
        <r>
          <rPr>
            <b/>
            <sz val="9"/>
            <color indexed="81"/>
            <rFont val="Tahoma"/>
            <family val="2"/>
          </rPr>
          <t>Promedio obtenido para el periodo x 80%</t>
        </r>
      </text>
    </comment>
    <comment ref="O23" authorId="7" shapeId="0" xr:uid="{3372D8F6-A9CD-44F9-96CA-6B6F1227EF5C}">
      <text>
        <t xml:space="preserve">[Threaded comment]
Your version of Excel allows you to read this threaded comment; however, any edits to it will get removed if the file is opened in a newer version of Excel. Learn more: https://go.microsoft.com/fwlink/?linkid=870924
Comment:
    Para la vigencia  2025 no se tiene programada actualizar documentos del proceso </t>
      </text>
    </comment>
    <comment ref="W23" authorId="8" shapeId="0" xr:uid="{B37A08AE-D78F-415A-BF67-DD0BE578ECF0}">
      <text>
        <t>[Threaded comment]
Your version of Excel allows you to read this threaded comment; however, any edits to it will get removed if the file is opened in a newer version of Excel. Learn more: https://go.microsoft.com/fwlink/?linkid=870924
Comment:
    Esta meta debe ser programada conforme con lo establecido en el cronograma de actualización documental</t>
      </text>
    </comment>
    <comment ref="D29" authorId="0" shapeId="0" xr:uid="{00000000-0006-0000-0100-000033000000}">
      <text>
        <r>
          <rPr>
            <b/>
            <sz val="9"/>
            <color indexed="81"/>
            <rFont val="Tahoma"/>
            <family val="2"/>
          </rPr>
          <t>Promedio obtenido en las metas transversales para el periodo x 20%</t>
        </r>
      </text>
    </comment>
    <comment ref="D30" authorId="0" shapeId="0" xr:uid="{00000000-0006-0000-0100-000034000000}">
      <text>
        <r>
          <rPr>
            <b/>
            <sz val="9"/>
            <color indexed="81"/>
            <rFont val="Tahoma"/>
            <family val="2"/>
          </rPr>
          <t>Sumatoria del total de metas técnicas y metas transversales</t>
        </r>
      </text>
    </comment>
  </commentList>
</comments>
</file>

<file path=xl/sharedStrings.xml><?xml version="1.0" encoding="utf-8"?>
<sst xmlns="http://schemas.openxmlformats.org/spreadsheetml/2006/main" count="509" uniqueCount="271">
  <si>
    <r>
      <rPr>
        <b/>
        <sz val="14"/>
        <rFont val="Calibri Light"/>
        <family val="2"/>
        <scheme val="major"/>
      </rPr>
      <t>FORMULACIÓN Y SEGUIMIENTO PLANES DE GESTIÓN NIVEL CENTRAL</t>
    </r>
    <r>
      <rPr>
        <b/>
        <sz val="11"/>
        <color theme="1"/>
        <rFont val="Calibri Light"/>
        <family val="2"/>
        <scheme val="major"/>
      </rPr>
      <t xml:space="preserve">
PROCESO   _____________</t>
    </r>
  </si>
  <si>
    <r>
      <rPr>
        <b/>
        <sz val="11"/>
        <color theme="1"/>
        <rFont val="Calibri Light"/>
        <family val="2"/>
        <scheme val="major"/>
      </rPr>
      <t xml:space="preserve">Código Formato: </t>
    </r>
    <r>
      <rPr>
        <sz val="11"/>
        <color theme="1"/>
        <rFont val="Calibri Light"/>
        <family val="2"/>
        <scheme val="major"/>
      </rPr>
      <t xml:space="preserve">PLE-PIN-F017
</t>
    </r>
    <r>
      <rPr>
        <b/>
        <sz val="11"/>
        <color theme="1"/>
        <rFont val="Calibri Light"/>
        <family val="2"/>
        <scheme val="major"/>
      </rPr>
      <t xml:space="preserve">Versión: </t>
    </r>
    <r>
      <rPr>
        <sz val="11"/>
        <color theme="1"/>
        <rFont val="Calibri Light"/>
        <family val="2"/>
        <scheme val="major"/>
      </rPr>
      <t xml:space="preserve">
</t>
    </r>
    <r>
      <rPr>
        <b/>
        <sz val="11"/>
        <color theme="1"/>
        <rFont val="Calibri Light"/>
        <family val="2"/>
        <scheme val="major"/>
      </rPr>
      <t xml:space="preserve">Vigencia desde: </t>
    </r>
    <r>
      <rPr>
        <sz val="11"/>
        <color theme="1"/>
        <rFont val="Calibri Light"/>
        <family val="2"/>
        <scheme val="major"/>
      </rPr>
      <t xml:space="preserve">
</t>
    </r>
    <r>
      <rPr>
        <b/>
        <sz val="11"/>
        <color theme="1"/>
        <rFont val="Calibri Light"/>
        <family val="2"/>
        <scheme val="major"/>
      </rPr>
      <t xml:space="preserve">Caso HOLA: </t>
    </r>
  </si>
  <si>
    <t>VIGENCIA DE LA PLANEACIÓN 202__</t>
  </si>
  <si>
    <t>DEPENDENCIAS ASOCIADAS</t>
  </si>
  <si>
    <t>FECHA</t>
  </si>
  <si>
    <t>DESCRIPCIÓN DE LA MODIFICACIÓN</t>
  </si>
  <si>
    <t xml:space="preserve">Publicación del plan de gestión aprobado. Caso HOLA: </t>
  </si>
  <si>
    <t>PLAN ESTRATÉGICO INSTITUCIONAL</t>
  </si>
  <si>
    <t>PRODUCTO</t>
  </si>
  <si>
    <t>INDICADOR</t>
  </si>
  <si>
    <t>POLÍTICA DE GESTIÓN Y DESEMPEÑO ASOCIADA</t>
  </si>
  <si>
    <t>FUENTE DE FINANCIACIÓN</t>
  </si>
  <si>
    <t>I TRIMESTRE</t>
  </si>
  <si>
    <t>II TRIMESTRE</t>
  </si>
  <si>
    <t>III TRIMESTRE</t>
  </si>
  <si>
    <t>IV TRIMESTRE</t>
  </si>
  <si>
    <t>SEGUIMIENTO ACUMULADO PLAN GESTIÓN</t>
  </si>
  <si>
    <t>No OE</t>
  </si>
  <si>
    <t>OBJETIVO ESTRATÉGICO</t>
  </si>
  <si>
    <t xml:space="preserve">ACTIVIDAD </t>
  </si>
  <si>
    <t xml:space="preserve">ENTREGABLE </t>
  </si>
  <si>
    <t xml:space="preserve">META </t>
  </si>
  <si>
    <t>FUENTE DE INFORMACIÓN</t>
  </si>
  <si>
    <t>RESPONSABLES DE LA META</t>
  </si>
  <si>
    <t>NOMBRE DEL INDICADOR</t>
  </si>
  <si>
    <t>FÓRMULA DEL INDICADOR</t>
  </si>
  <si>
    <t>LÍNEA BASE</t>
  </si>
  <si>
    <t xml:space="preserve">TIPO DE PROGRAMACIÓN </t>
  </si>
  <si>
    <t>UNIDAD DE MEDIDA</t>
  </si>
  <si>
    <t>I TRI</t>
  </si>
  <si>
    <t>II TRI</t>
  </si>
  <si>
    <t>III TRI</t>
  </si>
  <si>
    <t>IV TRI</t>
  </si>
  <si>
    <t>TOTAL PROGRAMACIÓN VIGENCIA</t>
  </si>
  <si>
    <t>TIPO DE INDICADOR</t>
  </si>
  <si>
    <t>PROGRAMADO</t>
  </si>
  <si>
    <t>EJECUTADO</t>
  </si>
  <si>
    <t>RESULTADO DE LA MEDICIÓN</t>
  </si>
  <si>
    <t>ANÁLISIS DE AVANCE</t>
  </si>
  <si>
    <t xml:space="preserve">EVIDENCIA </t>
  </si>
  <si>
    <r>
      <rPr>
        <b/>
        <sz val="14"/>
        <rFont val="Calibri Light"/>
        <family val="2"/>
        <scheme val="major"/>
      </rPr>
      <t>FORMULACIÓN Y SEGUIMIENTO PLANES DE GESTIÓN NIVEL CENTRAL</t>
    </r>
    <r>
      <rPr>
        <b/>
        <sz val="11"/>
        <color theme="1"/>
        <rFont val="Calibri Light"/>
        <family val="2"/>
        <scheme val="major"/>
      </rPr>
      <t xml:space="preserve">
PROCESO RELACIONES ESTRATÉGICAS</t>
    </r>
  </si>
  <si>
    <r>
      <rPr>
        <b/>
        <sz val="11"/>
        <color rgb="FF000000"/>
        <rFont val="Calibri Light"/>
      </rPr>
      <t xml:space="preserve">Código: </t>
    </r>
    <r>
      <rPr>
        <sz val="11"/>
        <color rgb="FF000000"/>
        <rFont val="Calibri Light"/>
      </rPr>
      <t xml:space="preserve">PLE-PIN-F017
</t>
    </r>
    <r>
      <rPr>
        <b/>
        <sz val="11"/>
        <color rgb="FF000000"/>
        <rFont val="Calibri Light"/>
      </rPr>
      <t>Versión: 7
Vigencia: 21 de enero de 2025 
Caso HOLA: 113317</t>
    </r>
  </si>
  <si>
    <t>VIGENCIA DE LA PLANEACIÓN 2025</t>
  </si>
  <si>
    <t xml:space="preserve">Dirección de Relaciones Políticas </t>
  </si>
  <si>
    <t>CONTROL DE CAMBIOS</t>
  </si>
  <si>
    <t>VERSIÓN</t>
  </si>
  <si>
    <t>28 de enero de 2025</t>
  </si>
  <si>
    <r>
      <t xml:space="preserve">Publicación del plan de gestión aprobado. Caso HOLA: </t>
    </r>
    <r>
      <rPr>
        <b/>
        <sz val="11"/>
        <color theme="1"/>
        <rFont val="Calibri Light"/>
        <family val="2"/>
        <scheme val="major"/>
      </rPr>
      <t>116038</t>
    </r>
  </si>
  <si>
    <t>16 de abril de 2025</t>
  </si>
  <si>
    <t>Para el primer trimestre de la vigencia 2025, el Plan de Gestión del proceso Relaciones Estrategicas  alcanzó un nivel de desempeño del 76,67% y 24,17% acumulado para la vigencia.</t>
  </si>
  <si>
    <t>16 de julio de 2025</t>
  </si>
  <si>
    <t>Para el II trimestre de la vigencia 2025, el Plan de Gestión del proceso Relaciones Estrategicas  alcanzó un nivel de desempeño del 52,52% y 31,45% acumulado para la vigencia.</t>
  </si>
  <si>
    <t>16 de octubre de 2025</t>
  </si>
  <si>
    <t>Para el III trimestre de la vigencia 2025, el Plan de Gestión del proceso Relaciones Estrategicas  alcanzó un nivel de desempeño del 60,00% y 38,95% acumulado para la vigencia.</t>
  </si>
  <si>
    <t>19 de enero de 2026</t>
  </si>
  <si>
    <t>Para el IV trimestre de la vigencia 2025, el Plan de Gestión del proceso Relaciones Estrategicas  alcanzó un nivel de desempeño del 70,64% y 64,02% acumulado para la vigencia.</t>
  </si>
  <si>
    <t>META</t>
  </si>
  <si>
    <t>RESULTADO</t>
  </si>
  <si>
    <t xml:space="preserve">No. Meta </t>
  </si>
  <si>
    <t>META PLAN DE GESTIÓN VIGENCIA</t>
  </si>
  <si>
    <t>TIPO DE META</t>
  </si>
  <si>
    <t>TIPO DE PROGRAMACIÓN</t>
  </si>
  <si>
    <t>ENTREGABLE</t>
  </si>
  <si>
    <t>Promover la transparencia, la integridad y la participación en la gestión pública, para mejorar la gobernabilidad democrática distrital y local.</t>
  </si>
  <si>
    <t>1</t>
  </si>
  <si>
    <r>
      <t>Tramitar el 100% de los asuntos normativos, legislativos y de control político que realicen las Corporaciones de Elección Popular del orden nacional, distri</t>
    </r>
    <r>
      <rPr>
        <sz val="11"/>
        <rFont val="Calibri Light"/>
        <family val="2"/>
        <scheme val="major"/>
      </rPr>
      <t>tal y local.</t>
    </r>
  </si>
  <si>
    <t>Gestión</t>
  </si>
  <si>
    <t>Porcentaje de trámites realizados en las Corporaciones de Elección Popular</t>
  </si>
  <si>
    <t>(Trámites realizados con las Corporaciones de Elección Popular/Trámites programados con las Corporaciones de Elección Popular)*100</t>
  </si>
  <si>
    <t>100%
Fuente: Plan de Gestión vigencia 2024</t>
  </si>
  <si>
    <t>Constante</t>
  </si>
  <si>
    <t xml:space="preserve">Porcentaje de Trámites con las Corporaciones de Elección Popular realizados </t>
  </si>
  <si>
    <t>Eficacia</t>
  </si>
  <si>
    <t>Política 11. Transparencia, acceso a la información pública y lucha contra la corrupción</t>
  </si>
  <si>
    <t>Proyecto de inversión 8020</t>
  </si>
  <si>
    <t>Reporte de seguimiento a las proposiciones, solicitudes de información de los asuntos normativos, legislativos y de control político remitidos por las Corporaciones de Elección Popular del orden nacional y distrital.</t>
  </si>
  <si>
    <t>Asuntos Normativos: Base de datos del Sistema de Información HESMAP   de los trámites realizados a los proyectos de Acuerdo.
Congreso: Base de datos del Sistema de Información HESMAP   de los trámites realizados a los proyectos de ley. 
Control Político: Base de datos del Sistema de Información HESMAP  de los trámites y respuestas a las proposiciones enviadas por el Concejo de Bogotá, D.C.                       
Derechos de petición: Base de datos del Sistema de información HESMAP de las repuesta a las solicitudes presentadas por el Concejo de Bogota y entes de control.</t>
  </si>
  <si>
    <t>Dirección de Relaciones Políticas</t>
  </si>
  <si>
    <t xml:space="preserve">ASUNTOS NORMATIVOS: Para el primer trimestre de la vigencia 2025 se radicaron 91 posiciones unificadas de la Administración Distrital para primer debate  y 2 para segundo debate; se llevaron a cabo 41 mesas de trabajo; se emitieron 1.491 solicitudes de comentarios para primer debate y 250 solicitudes para segundo debate.
CONGRESO DE LA REPÚBLICA: Durante el Primer trimestre del 2025 se realizó una revisión completa a todos los Proyectos de Ley radicados en Cámara y Senado, elaborando un documento que incluye el listado de todos los Proyectos que posiblemente tienen impacto en el Distrito Capital. Se enviaron treinta y siete (37) solicitudes de comentarios a entidades distritales y se enviaron  trece (13) observaciones distritales a proyectos de ley y/o acto legislativo. De la misma manera, se socializaron las páginas del Senado y la Cámara de Representantes con los enlaces de cada Secretaría para que conforme a sus conocimientos y competencias especificas  informen si algún proyecto adicional requiere priorización.   Adicionalmente, se tramitaron siete (07) invitaciones del Congreso de la República a audiencias públicas y/o proposiciones de control político.
CONTROL POLÍTICO - CONCEJO DE BOGOTÁ, D.C.
Se realizó el 100% de los trámites con el Concejo de Bogotá: Durante el primer trimestre del 2024, se cumplió con el trámite, gestión y seguimiento a la respuesta oportuna de 202 proposiciones en las que fue citado el Secretario Distrital de Gobierno por el Concejo de Bogotá. Así mismo, El Secretario Distrital de Gobierno fue citado a (28) debates de control político de (42) proposiciones programadas, en las cuales la entidad tenía competencia en (28) proposiciones. Se gestionaron las presentaciones y documentos que sirvieron como insumos para los debates. </t>
  </si>
  <si>
    <t>ASUNTOS NORMATIVOS: Registro en excel de las gestiones realizadas.
CONGRESO DE LA REPÚBLICA: Se realiza una matriz que reposa en las carpetas compartidas de one drive de la DRP.
CONTROL POLÍTICO - CONCEJO DE BOGOTÁ, D.C Reporte de proposiciones y debates. Las evidencias reposan en medio físico y magnético (carpetas compartidas de One Drive de la DRP) y datos en la herramienta HESMAP.</t>
  </si>
  <si>
    <t>ASUNTOS NORMATIVOS:  Para el segundo trimestre de la vigencia 2025 se generó respuesta final a 129 proposiciones.
CONTROL POLÍTICO - CONCEJO DE BOGOTÁ, D.C.
Se realizó el 100% de los trámites con el Concejo de Bogotá: Durante el primer trimestre del 2024, se cumplió con el trámite, gestión y seguimiento a la respuesta oportuna de 110 proposiciones en las que fue citado el Secretario Distrital de Gobierno por el Concejo de Bogotá. Así mismo, el Secretario Distrital de Gobierno fue citado a 56 debates de control político. Se gestionaron las presentaciones y documentos que sirvieron como insumos para los debates.
CONGRESO DE LA REPÚBLICA:  Durante el segundo trimestre del 2025 se realizó una revisión completa a todos los Proyectos de Ley radicados en Cámara y Senado, elaborando un documento que incluye el listado de todos los Proyectos que posiblemente tienen impacto en el Distrito Capital. Se priorizaron 53 proyectos y de enviaron 22 observaciones al Congreso de la República. El documento mencionado fue socializado con los enlaces de cada Secretaría para que conforme a sus conocimientos y competencias especificas realicen una verificación  e informen de los que requieren priorización.  Asi mismo, se realizo la verificacion de los proyectos archivados, sancionados y los Proyectos que continuan vigentes. Adicionalmente, en el segundo trimenestre se tramitaron 11 invitaciones a audiencias públicas y/o de control político del Congreso de la Reública</t>
  </si>
  <si>
    <t>ASUNTOS NORMATIVOS: Reporte genetrado por el sistema de información HESMAP
CONTROL POLÍTICO - CONCEJO DE BOGOTÁ, D.C Reporte de proposiciones y debates. Las evidencias reposan en medio físico y magnético (carpetas compartidas de One Drive de la DRP) y datos en la herramienta HESMAP.
CONGRESO DE LA REPÚBLICA: Se realiza una matriz que reposa en las carpetas compartidas de one drive de la DRP y datos en la herramienta HESMAP</t>
  </si>
  <si>
    <t xml:space="preserve">
ASUNTOS NORMATIVOS:  Para el tercer trimestre de la vigencia 2025 se radicaron 69 posiciones unificadas de la Administración Distrital para primer debate  y 28 para segundo debate; se llevaron a cabo 10 mesas de trabajo; se emitieron 1.1.481 solicitudes de comentarios para primer debate y 304 solicitudes para segundo debate.
CONTROL POLÍTICO - CONCEJO DE BOGOTÁ, D.C. 
Se realizó el 100% de los trámites con el Concejo de Bogotá: Durante el Tercer  trimestre del 2025, se cumplió con el trámite, gestión y seguimiento a la respuesta oportuna de (139) proposiciones en las que fue citado el Secretario Distrital de Gobierno por el Concejo de Bogotá. Así mismo, El Secretario Distrital de Gobierno fue citado a (30) debates de control político de (61) proposiciones programadas, en las cuales la entidad tenía competencia en (48) proposiciones. Se gestionaron las presentaciones y documentos que sirvieron como insumos para los debates. 
CONGRESO DE LA REPÚBLICA: Durante el tercer trimestre de 2025, la Dirección de Relaciones Políticas adelantó un seguimiento detallado a los Proyectos de Ley en trámite en Cámara y Senado, consolidando un documento con aquellos que tienen incidencia directa en el Distrito Capital. Dicho documento fue socializado con los enlaces de las diferentes entidades distritales para que, de acuerdo con sus conocimientos técnicos y competencias específicas, identificaran los proyectos que requieren atención prioritaria. Adicionalmente, se verificó el estado de las iniciativas legislativas archivadas, sancionadas y las que continúan en curso, lo cual permitió contar con información actualizada para la toma de decisiones y la coordinación con las entidades competentes.   En este periodo se gestionaron 8 invitaciones a audiencias públicas y/o de control político realizadas por el Congreso de la República, asegurando la participación de la Administración Distrital en escenarios de discusión legislativa y de control. Este acompañamiento no solo fortaleció la representación institucional en el ámbito nacional, sino que también permitió visibilizar las posiciones del Distrito frente a temas de impacto social, económico y territorial. De esta manera, la Dirección garantizó el cumplimiento del Decreto 006 de 2009, aportando a la transparencia en la gestión pública, a la defensa de los intereses del Distrito Capital y a la consolidación de un canal efectivo de interlocución con el poder legislativo.
</t>
  </si>
  <si>
    <t>ASUNTOS NORMATIVOS: Las evidencias se encuentran el one drive y registadas el Sistema de Informacipon HESMAP 
CONTROL POLÍTICO - CONCEJO DE BOGOTÁ, D.C Reporte de proposiciones y debates. Las evidencias reposan en medio físico y magnético (carpetas compartidas de One Drive de la DRP) y datos en la herramienta HESMAP. 
CONGRESO DE LA REPÚBLICA: Se realiza una matriz que reposa en las carpetas compartidas de one drive de la DRP y datos en la herramienta HESMAP</t>
  </si>
  <si>
    <t>ASUNTOS NORMATIVOS: Para el cuarto trimestre de la vigencia 2025 se radicaron 62 posiciones unificadas de la Administración Distrital para primer debate  y 12 para segundo debate; se llevaron a cabo 21 mesas de trabajo; se emitieron 1.116 solicitudes de comentarios para primer debate y 55 solicitudes para segundo debate.
CONTROL POLÍTICO - CONCEJO DE BOGOTÁ, D.C. 
Se realizó el 100% de los trámites con el Concejo de Bogotá: Durante el cuarto trimestre del 2025, se cumplió con el trámite, gestión y seguimiento a la respuesta oportuna de (75) proposiciones en las que fue citado el Secretario Distrital de Gobierno por el Concejo de Bogotá. Así mismo, El Secretario Distrital de Gobierno fue citado a (21) debates de control político de (36) proposiciones programadas, en las cuales la entidad tenía competencia en (22) proposiciones. Se gestionaron las presentaciones y documentos que sirvieron como insumos para los debates. 
CONGRESO DE LA REPÚBLICA: Durante el cuarto trimestre de 2025, la Dirección de Relaciones Políticas adelantó un seguimiento detallado a los Proyectos de Ley en trámite en Cámara y Senado, consolidando un documento con aquellos que tienen incidencia directa en el Distrito Capital. Dicho documento fue socializado con los enlaces de las diferentes entidades distritales para que, de acuerdo con sus conocimientos técnicos y competencias específicas, identificaran los proyectos que requieren atención prioritaria. Adicionalmente, se verificó el estado de las iniciativas legislativas archivadas, sancionadas y las que continúan en curso, lo cual permitió contar con información actualizada para la toma de decisiones y la coordinación con las entidades competentes.   En este periodo se gestionaron 7 invitaciones a audiencias públicas y/o de control político realizadas por el Congreso de la República, asegurando la participación de la Administración Distrital en escenarios de discusión legislativa y de control. Este acompañamiento no solo fortaleció la representación institucional en el ámbito nacional, sino que también permitió visibilizar las posiciones del Distrito frente a temas de impacto social, económico y territorial. En este período se enviaron 8 solicitudes de comentarios y 5 observaciones enviadas al Congreso de la República. De esta manera, la Dirección garantizó el cumplimiento del Decreto 006 de 2009, aportando a la transparencia en la gestión pública, a la defensa de los intereses del Distrito Capital y a la consolidación de un canal efectivo de interlocución con el poder legislativo.</t>
  </si>
  <si>
    <t>ASUNTOS NORMATIVOS: Las evidencias se encuentran el one drive y registadas el Sistema de Informacipon HESMAP
CONTROL POLÍTICO - CONCEJO DE BOGOTÁ, D.C Reporte de proposiciones y debates. Las evidencias reposan en medio físico y magnético (carpetas compartidas de One Drive de la DRP) y datos en la herramienta HESMAP. 
CONGRESO DE LA REPÚBLICA: Se realiza una matriz que reposa en las carpetas compartidas de one drive de la DRP y datos en la herramienta HESMAP</t>
  </si>
  <si>
    <t>Se alcanzó un avance de 100,00% sobre el programado de la vigencia.</t>
  </si>
  <si>
    <t xml:space="preserve">Realizar las actividades para  el trámite de gestión del 100% de las Mesas Territoriales solicitadas por los actores políticos del nivel nacional, distrital y local.
 </t>
  </si>
  <si>
    <t xml:space="preserve">Porcentaje de mesas de gestión territoriales tramitadas </t>
  </si>
  <si>
    <t>(Número de mesas territoriales solicitadas/mesas territoriales tramitadas)*100</t>
  </si>
  <si>
    <t>100%
Fuente: Hesmap 2024</t>
  </si>
  <si>
    <t xml:space="preserve">Porcentaje de mesas territoriales  tramitadas </t>
  </si>
  <si>
    <t xml:space="preserve">Reporte de las actividades realizadas para la gestión de las mesas territoriales. </t>
  </si>
  <si>
    <t xml:space="preserve">Base de datos del Sistema de Informción HESMAP de las mesas de gestión gestionadas </t>
  </si>
  <si>
    <t xml:space="preserve">Para el I trimestre se atendieron 694 mesas de gestión territorial convocadas por actores políticos tales como: Concejales , congresistas o ediles. </t>
  </si>
  <si>
    <t>Registro en excel de las mesas de gestión territorial atendidas</t>
  </si>
  <si>
    <t>Sin reporte</t>
  </si>
  <si>
    <t>Sin soporte.</t>
  </si>
  <si>
    <t>Mesas de Gestión Territorial:
Durante el III trimestre de la vigencia 2025, se realizó la atención y convocatoria de las Mesas de Gestión Territorial citadas por los diferentes actores políticos —Congreso de la República, Juntas Administradoras Locales (JAL) y Concejo de Bogotá—. En total, se atendieron 1.034 mesas, distribuidas de la siguiente manera: 341 en julio, 316 en agosto y 377 en septiembre.</t>
  </si>
  <si>
    <t xml:space="preserve">REPORTE MESAS DE GESTIÓN TERRITORIAL: Se realiza una matriz que reposa en las carpetas compartidas de one drive de la DRP de acuerdo al mes. </t>
  </si>
  <si>
    <t xml:space="preserve">Durante el cuarto trimestre del 2025 se atendió el 100% de las mesas de gestión territorial solicitadas por actores políticos. las cuales se desarrollaron de la siguiente manera: Julio 334 mesas , Agosto 325 mesas , septiembre 364 mesas. Para un total de 1023 mesas de gestión territorial atendidas durante el trimestre en mención. </t>
  </si>
  <si>
    <t>Se realiza una matriz que reposa en las carpetas compartidas de one drive de la DRP y datos en la herramienta HESMAP</t>
  </si>
  <si>
    <t>Se alcanzó un avance de 50,00% sobre el programado de la vigencia.</t>
  </si>
  <si>
    <t>Realizar el 100% de las actividades para la coordinación logística, conforme al calendario remitido por la autoridad electoral en los procesos típicos y atípicos que se convoquen en el Distrito Capital.</t>
  </si>
  <si>
    <t xml:space="preserve">Porcentaje de actividades calendario electoral 2025  </t>
  </si>
  <si>
    <t>(Actividades programadas/Actividades realizadas)*100</t>
  </si>
  <si>
    <t>Calendario Electoral 2024</t>
  </si>
  <si>
    <t xml:space="preserve">Procentaje de actividades realizadas para el  Calendario Electoral </t>
  </si>
  <si>
    <t>Reporte de las actividades realizadas para el Calendario Electoral 2025</t>
  </si>
  <si>
    <t>Informe</t>
  </si>
  <si>
    <t>Para el primer trimestre de 2025, se han ejecutado  procesos y acciones previas a realizar,  para adelantar los compromisos electorales 2025-2026.  Elecciones de Consejos  Locales de  Juventudes,   Elecciones de Consulta de Partidos, Elecciones de Congreso, Elecciones de Presidencia y Vicepresidencia  (primera y segunda vuelta  y las gestiones propias para adelantar los procesos contractuales de acuerdo al listado de necesidades de la Registraduria Distrital del Estado Civil) en cada reunion se rfealiozan actas,  se convocan mediente email a todos los partidos politicos, entidades distritales y nacionales, convovandolos  a las sesiones de Instalacion del Comité Organizador de las Elecciones de Consejos de  Juventud y La Comision para la Coordinacion de las Garantias electorales.</t>
  </si>
  <si>
    <t xml:space="preserve">acta de reunión </t>
  </si>
  <si>
    <t>Para el segundo trimestre del 2025, desde Asuntos Electorales se han ejecutado los procesos y las acciones previas a realizar las eleccionesde los Consejos Locales de Juventud, Congreso y Presidencia, para esto se han realizado las instalaciones del Comité Organizador de las Elecciones de los Consejos Locales de Juventud (7 de abril) y la instalación de la  Comisión para la Coordinación de las Garantías Electorales (8 de abril) en donde se hace el seguimiento y la coordinación de las elecciones de las elecciones de congreso de la República presidencia y vicepresidencia; donde todas y cada una de las entidades que hacen parte de este proceso electoral se han hecho presentes incluyendo a los alcaldes locales, los referentes de juventud y los partidos y movimientos políticos, con personería jurídica.  Así también se adelantó el Comité Técnico Electoral en Seguridad, atendiendo las alertas tempranas emitidas por la Defensoría del Pueblo para establecer, las rutas de atención y coordinación con entidades como la UNP e ICBF, el 19 de junio se realizó la Segunda Reunión de Comité Organizador de las Elecciones de los Consejos Locales de Juventud.    Para garantizar la participación de los candidatos y electores que se encuentran  en el rango  de edad de los 14 a los 28 años de edad, por lo que la Secretaria Distrital de Educación y La Registraduría Distrital tienen agendas conjuntas para realizar las capacitaciones en los colegios.  A la fecha se están coordinando actividades de impacto, para dar a conocer en toda la ciudad, el proceso electoral de CLJ para que participen y sea un evento exitoso, concurrido y garanticemos  la democracia, la participación y  transparencia.  Y en cuanto a los procesos de contratación que debemos adelantar para sacar adelante la entrega de los insumos requeridos por la Registraduría Distrital se dará inicio a ello desde el mes de Julio.</t>
  </si>
  <si>
    <t xml:space="preserve">1- Acta de Instalacion del Comite Organizador de las Elecciones de los Consejos Locales de Juventud. </t>
  </si>
  <si>
    <t xml:space="preserve">Para el tercer trimestre del 2025, desde Asuntos Electorales se han ejecutado los procesos y las acciones previas a realizar las elecciones de los Consejos Locales de Juventud, Congreso y Presidencia, para esto se han realizado:
En el mes de julio:  Se realizan reuniones conjuntas con la Registraduría Distrital para hacer el seguimiento a los  proceso contractuales que se requieren para  hacer la entrega de los insumos y elementos electorales solicitados por la Registraduría Distrital para el proceso  CLJ, y para ello se realizan las reuniones al interior de la entidad con la Dirección de Relaciones Políticas, la Dirección de Tecnología de la Información, La Dirección de Contratación.                                                                                               
Para garantizar la información en el proceso electoral, en especial a los candidatos de los Consejos Locales de Juventud, se envía la solicitud a la unidad nacional de protección UNP, al área encargada de las elecciones de los CLJ, solicitud de la ruta de atención de la UNP para las elecciones de los consejos locales de juventud.                                                                                                                                       
Se realizó en la Registraduría Distrital, donde asistieron la Registradora,  el Director de Relaciones Políticas para programar la  realización de la Mesa Multipartidista,  donde se invitaran a todos los Partidos Políticos para lograr el máximo asistencia,  se dio a conocer la resolución en donde establece que los jóvenes pueden votar en cualquier puesto de votación y se acuerda darla a conocer en la mesa multipartidista,  se solicitó hacer reunión con la secretaría de educación para realizar ferias de recolección de firmas,  se solicitó realizar reunión con el IDRD ya que están solicitando unos permisos adicionales a los que siempre se han manejado siempre, así también en nueva reunión estuvimos con la Secretaria de Educación  para reunión revisar el tema de designación de jurados.
En el mes de agosto:   Se continua las reuniones interadministrativas para acordar tareas con el área de participación de la secretaria para lograr maximizar el trabajo, la participación de los jóvenes eligiendo a sus candidatos a los CLJ quedan compromisos de informes y propuestas entre la secretaria de educación y la registraduría.
En reunión virtual, con carácter de urgencia con la Registradora Distrital, se convoca a la Personería de Bogotá, y se abordan los siguientes temas 1. Sorteos de ubicación en los tarjetones, pre-conteo y digitalización en el día D, transporte pliegos electorales, acto administrativo de puestos de votación, convocatoria de reunión con carácter de urgencia para el día lunes 11 de agosto.
Se realizó en modalidad presencial el Comité Técnico Electoral de Transportes con los enlaces de cada una de las Entidades del Distrito para hacer la coordinación de la logística de manera conjunta con la Registraduría Distrital del Estado Civil, esta se realizó en la Personería de Bogotá
En el mes de septiembre: Se realiza el Comité Técnico Electoral de Seguridad,  a todas las entidades que tienen compromiso y responsabilidad frente al tema para tratar la solicitud que hace la Secretaría de Educación en el acompañamiento a los jóvenes estudiantes candidatos a los diferentes escenarios públicos para promover sus propuestas y la entrega del informe del posible caso de amenaza u hostigamiento a dos jóvenes de Usaquén como candidatos al consejo local de juventud.
Se realiza la tercera y última reunión del Comité Organizador Distrital de las Elecciones de los Consejos Locales de Juventud. Se realiza en la Cinemateca Distrital en el auditorio Sala Capital con una asistencia de 140 personas. </t>
  </si>
  <si>
    <t>El acta del Comité técnico (está en proceso de firma)
-Link de reuniones grabadas
-Registros de asistencia a los eventos y reuniones 
- Acta 3er Comité Organizador</t>
  </si>
  <si>
    <t>Relacionamientos Administrativo e Interadministrativo:
1- Con las 20 alcaldías locales, se realizaron en c/u mesas de trabajo. 
2-  Se convoco a Mesa Distrital del Comité Organizador;  y en coordinación con la Secretaria de Seguridad, se realizo Comité Técnico de Seguridad                                                            
3- Se convoco al último Comité Organizador Distrital.
Solicitudes:         
1-   Talento Humano para convocar a servidores para hacer parte de  la Comisión Escrutadora y Claveros, estos fueron designados por el Comité Organizador mediante resolución Nro. 001-2025
                                                                                                                                                                                                                                                                                                                2-   En Coordinación con la Secretaria de Seguridad Convivencia y Justicia se instalaron los 21 PMU Electorales:  20 Locales y  1 Distrital en el C4
 Entregas:                       
 1-   Se entrega las plantillas de señalética y las cartillas que contienen la DIVIPOL                                                                                                                                                                                                     2- Se entrega a la dirección la proyección de  circular mesas de gestión territorial para entregar al despacho para revisión,  ajustes y envíen  a Jurídica para legalidad  y  firma del secretario.</t>
  </si>
  <si>
    <t>Se alcanzó un avance de 75,00% sobre el programado de la vigencia.</t>
  </si>
  <si>
    <t xml:space="preserve">Tramitar el 100% de las delegaciones a las sesiones  que soliciten la Juntas  Administradoras Locales, en las que sea convocada la Secretaría Distrital de Gobierno. </t>
  </si>
  <si>
    <t>Porcentaje de delegaciones tramitadas</t>
  </si>
  <si>
    <t>(Sesiones JAL que convocan al Secretario de Gobierno/Delegaciones tramitadas)*100</t>
  </si>
  <si>
    <t>Sesiones JAL donde convoca al Secretario de Gobierno 2024</t>
  </si>
  <si>
    <t xml:space="preserve">Porcentaje de delegaciones tramitadas donde sea convocado el Secretario de Gobierno. </t>
  </si>
  <si>
    <t>Reporte de las delegaciones tramitadas para las sesiones JAL donde fue convocado el Secretario de Gobierno</t>
  </si>
  <si>
    <t>Delegaciones</t>
  </si>
  <si>
    <t xml:space="preserve">Meta no reportada </t>
  </si>
  <si>
    <t xml:space="preserve">No reporto ejecucion la dependencia aunque se reitero la solicitud </t>
  </si>
  <si>
    <t xml:space="preserve">No se recibe evidencia de cumplimiento pese a las solicitudes </t>
  </si>
  <si>
    <t>Se alcanzó un avance de 0,00% sobre el programado de la vigencia.</t>
  </si>
  <si>
    <t>5</t>
  </si>
  <si>
    <t>Elaborar 3 documentos de investigación sobre las relaciones de la Secretaría Distrital de Gobierno con los actores estratégicos que intervienen en los asuntos políticos del Distrito, en el marco de las líneas de investigación establecidas.</t>
  </si>
  <si>
    <t>Número de documentos de investigación</t>
  </si>
  <si>
    <t>(Documentos de investigación proyectados a elaborar/documentos de investigación elaborados)/*100</t>
  </si>
  <si>
    <t>Documentos de investigación 2024</t>
  </si>
  <si>
    <t>Suma</t>
  </si>
  <si>
    <t>Número de documentos de investigación elaborados</t>
  </si>
  <si>
    <t>Documentos de investigación  sobre las relaciones de la Secretaría Distrital de Gobierno con los actores estratégicos que intervienen en los asuntos políticos del Distrito, en el marco de las líneas de investigación establecidas.</t>
  </si>
  <si>
    <t xml:space="preserve">Investigaciones </t>
  </si>
  <si>
    <t>No Programada</t>
  </si>
  <si>
    <t>Se finalizó el documento "Puente entre la democracia y los consensos: Análisis del proceso de aprobación del Plan Distrital de Desarrollo 2024-2027", de acuerdo con lo esperado. El documento fue oportunamente publicado en el sitio web del Observatorio de Asuntos Políticos y en Inventario Bogotá, según lo requerido.</t>
  </si>
  <si>
    <t>PDF correspondiente al documento "Puente entre la democracia y los consensos: Análisis del proceso de aprobación del Plan Distrital de Desarrollo 2024-2027".</t>
  </si>
  <si>
    <t>Meta no programada</t>
  </si>
  <si>
    <t xml:space="preserve">Meta no programada </t>
  </si>
  <si>
    <t xml:space="preserve">Se presentaron los documentos "Localización y concentración electoral en Bogotá", "Consejos locales de juventud: Lecciones para construir espacios de participación con articulación efectiva" y "Dinámicas políticas y territoriales de las mesas de gestión en Bogotá: Análisis estratégico 2024-2025" </t>
  </si>
  <si>
    <t>PDF de cada documento</t>
  </si>
  <si>
    <t>6</t>
  </si>
  <si>
    <t>Elaborar 2 tableros que sinteticen el desarrollo de las relaciones políticas entre los actores estratégicos y el Distrito a partir de la información consolidada en la Herramienta Estratégica de Seguimiento y Monitoreo de Actores Políticos (HESMAP).</t>
  </si>
  <si>
    <t xml:space="preserve">Número de tableros </t>
  </si>
  <si>
    <t>(número de tableros programados/número de tableros elaborados)*100</t>
  </si>
  <si>
    <t>Información HESMPA 2024</t>
  </si>
  <si>
    <t>Núermo de tableros elaborados</t>
  </si>
  <si>
    <t>Tableros que sinteticen el desarrollo de las relaciones políticas entre los actores estratégicos y el Distrito a partir de la información consolidada en la Herramienta Estratégica de Seguimiento y Monitoreo de Actores Políticos (HESMAP).</t>
  </si>
  <si>
    <t xml:space="preserve">Base de datos del Sistema de Informción HESMAP </t>
  </si>
  <si>
    <t>Se comenzó el desarrollo de cuatro tableros (Derechos de Petición, Control Político, Gestión Territorial y Asuntos Normativos) con la prooducción de diagnóstico del proceso, necesidades de información e inventarios de existencia y brechas de información. Pero no se logró finalizar al menos uno de los tableros. Se requiere presentar el total de la meta anual para el segundo semestre de este año.</t>
  </si>
  <si>
    <t>Cuatro (4) conjuntos de documentos que comprenden las etapas preliminares del desarrollo de los tableros de control y que comprenden acta de inicio (formalización de objetivos, alcance y metodología), matriz de stakeholders y el mapa de procesos (alineación de actores y flujos de trabajo), inventario de fuentes y variables (orígenes de datos, volumen y brechas) y resumen de entrevistas e insights de usuarios (necesidades y expectativas). Esto se presenta para los tableros de Derechos de Petición, Control Político, Gestión Territorial y Asuntos Normativos.</t>
  </si>
  <si>
    <t>Tablero de "Derechos de petición" y "Mesas de gestión territorial"</t>
  </si>
  <si>
    <t>Total metas técnicas (80%)</t>
  </si>
  <si>
    <t>Propiciar la revolución del servicio público con criterios de calidad, calidez, eficacia, oportunidad, sostenibilidad y transformación digital.</t>
  </si>
  <si>
    <t>MT1</t>
  </si>
  <si>
    <t>Obtener una calificación semestral del 80% en la medición de desempeño ambiental, de acuerdo a los criterios establecidos para el Sistema de Gestión Ambiental</t>
  </si>
  <si>
    <t>Sostenibilidad del sistema de gestión</t>
  </si>
  <si>
    <t>Porcentaje de cumplimiento de los criteros ambientales</t>
  </si>
  <si>
    <t>Número de criterios ambientales cumplidos / Número total de criterios ambientales establecidos * 100</t>
  </si>
  <si>
    <t>80% meta 2024</t>
  </si>
  <si>
    <t>Porcentaje de cumplimiento de los criterios ambientales</t>
  </si>
  <si>
    <t>No programada</t>
  </si>
  <si>
    <t>No Aplica</t>
  </si>
  <si>
    <t>8179- Fortalecimiento de la gestión administrativa y operativa de la Secretaria Distrital de Gobierno Bogotá D.C.</t>
  </si>
  <si>
    <t xml:space="preserve">Reporte de cumplimiento porcentual de los criterios ambientales </t>
  </si>
  <si>
    <t>Herramienta de medición de criterios ambientales</t>
  </si>
  <si>
    <t>Aplicación de la meta: dependencias del proceso.
Reporte de la meta: Oficina Asesora de Planeación</t>
  </si>
  <si>
    <t xml:space="preserve">Dirección de Relaciones Políticas: calificación 64%
Reporte consumo de papel: Información al día con corte a 30 de mayo de 2025.
Impresiones: Presenta un incremento en las impresiones del 135 % en comparación con el periodo enero-mayo 2024.
Participación en actividades: participación promedio tres personas
Circular 26:de 40 personas de la dependencia participó 1 persona.
Economía circular:de 40 personas de la dependencia no participó nunguna.
Semana ambiental:de 40 personas de la dependencia participaron 8 personas.
Campaña puesto a puesto: reciben puntuación máxima por su participación.
Adopta tu punto ecológico: En las inspecciones efectuados el 06 de mayo y 13 de junio se identificó mezcla en dos de tres contenedores y en los tres contenedores respectivamente.
Socialización Sistema de Gestión Ambiental: de 40 personas de la dependencia participaron 24 personas.
Indicadores de agua y energía: De acuerdo con reporte con corte a 30 de mayo de 2025 presentado en Comité Institucional de Gestión y Desempeño se van cumpliendo las meta de consumo de agua 1m3 y energía 38 kw/h
</t>
  </si>
  <si>
    <t>Reporte realizado por la OAP - Gestión Ambiental el día 07-07-2025 a traves de correo electrónico.</t>
  </si>
  <si>
    <t>Dirección de Relaciones Políticas calificación 77,5%
Reporte consumo de papel: Se presenta reporte hasta el mes de diciembre de 2025
Impresiones: Se evidencia aumento en el consumo con respecto al periodo anterior
Participación en actividades: Socialización reglamentos técnicos seguridad eléctrica en casa y Jornada cultura del agua y estrategias para el consumo sostenible: no participaron de la dependencia.
Adopta tu punto ecológico: En las inspecciones efectuados el 22 de agosto y 19 de diciembre se identificó mezcla de residuos en los contenedores.
Indicadores de agua y energía: De acuerdo con reporte con corte a 30 de noviembre de 2025 presentado en Comité Institucional de Gestión y Desempeño se van cumpliendo las meta de consumo de agua 0,9 m3 y energía 70,7 kw/h</t>
  </si>
  <si>
    <t>Segun reporte de la meta ambiental de la OAP</t>
  </si>
  <si>
    <t>Se alcanzó un avance de78,93% sobre el programado de la vigencia.</t>
  </si>
  <si>
    <t>MT2</t>
  </si>
  <si>
    <t>Actualizar el 100% los documentos del proceso conforme al plan de trabajo definido.</t>
  </si>
  <si>
    <t>Porcentaje de actualización documental</t>
  </si>
  <si>
    <t>(Número de documentos del proceso actualizados y publicados en MATIZ/ Número de documentos programados en el trimestre )*100</t>
  </si>
  <si>
    <t>100% vigencia 2024</t>
  </si>
  <si>
    <t>Política 6. Fortalecimiento organizacional y simplificación de procesos</t>
  </si>
  <si>
    <t>Gastos de Funcionamiento</t>
  </si>
  <si>
    <t>Herramienta de actualización documental</t>
  </si>
  <si>
    <t xml:space="preserve">Casos Hola de actualización generados
Listado Maestro de Documentos 
Matiz </t>
  </si>
  <si>
    <t>Aplicación de la meta: Dependencias del proceso.
Reporte de la meta:  Oficina Asesora de Planeación</t>
  </si>
  <si>
    <t xml:space="preserve">El proceso dio cumplimiento en un 50% de lo programado para el periodo </t>
  </si>
  <si>
    <t>Reporte de actualizacion documental y Listado maestro de documentos</t>
  </si>
  <si>
    <t>MT3</t>
  </si>
  <si>
    <t xml:space="preserve">Realizar dos jornadas de capacitación o entrenamiento por parte de los promotores de mejora sobre el Sistema de Gestión y/o los procesos, dirigidas al personal de planta y contratistas para el fortalecimiento del Modelo Integrado de Planeación y Gestión. </t>
  </si>
  <si>
    <t>Jornadas de capacitación sobre el Sistema de Gestión realizadas</t>
  </si>
  <si>
    <t xml:space="preserve">Número de jornadas de capacitación sobre el Sistema de Gestión realizadas </t>
  </si>
  <si>
    <t>N/A</t>
  </si>
  <si>
    <t>Registro de asistencia y presentación realizada (o estrategia desarrollada)</t>
  </si>
  <si>
    <t>Promotor de mejora</t>
  </si>
  <si>
    <t xml:space="preserve">El proceso /alcaldía local no realizó jornada de capacitación programada. 
</t>
  </si>
  <si>
    <t>Reporte de la meta del grupo de  sistema de gestion de la OAP</t>
  </si>
  <si>
    <t>MT4</t>
  </si>
  <si>
    <t>Dar respuesta al 100% de los requerimientos ciudadanos asignados a las dependencias de nivel central con corte a 31 de diciembre de 2024 tipificadas como Derechos de Petición registradas en el aplicativo Bogotá Te Escucha y gestor documental ORFEO</t>
  </si>
  <si>
    <t>Porcentaje de requerimientos ciudadanos con respuesta definitiva</t>
  </si>
  <si>
    <t>(No. de respuestas efectuadas / No. requerimientos instaurados antes del 31 de diciembre 2024 pendientes por gestionar) X 100</t>
  </si>
  <si>
    <t>Peticiones pendientes por gestionar al 31 de diciembre de  2024</t>
  </si>
  <si>
    <t>Política 7. Servicio al Ciudadano</t>
  </si>
  <si>
    <t>Reporte de peticiones ciudadanas gestionadas (con respuesta definitiva o traslado por competencia)</t>
  </si>
  <si>
    <t xml:space="preserve">Reporte Sistema Distrital de Gestión de Peticiones Ciudadanas - Bogotá te  Escucha </t>
  </si>
  <si>
    <t>Dependencias de Nivel Central asociadas al proceso
Reporte de la meta:  Subsecretaría de Gestión Institucional - Servicio de atención a la ciudadanía</t>
  </si>
  <si>
    <t xml:space="preserve">El proceso dio cumplimiento al 100% de la meta establecida para el periodo  </t>
  </si>
  <si>
    <t>Segun respuesta de requerimientos ciudadanos Radicado No. 20254600138593
Fecha: 07-04-2025</t>
  </si>
  <si>
    <t>MT5</t>
  </si>
  <si>
    <t>Gestionar oportunamente el 100% de los requerimientos  que se tipifiquen como derecho de petición ciudadano en los aplicativos Bogotá Te Escucha y  ORFEO, que  sean asignados a las dependencias del Nivel Central durante la vigencia 2025.</t>
  </si>
  <si>
    <t>Porcentaje de requerimientos ciudadanos  gestionados dentro del término de ley.</t>
  </si>
  <si>
    <t>(No. de peticiones gestionadas en los términos de ley / No. Requerimientos recibidos en la vigencia 2025 que deben tener respuesta) X 100</t>
  </si>
  <si>
    <t>100% en 2024</t>
  </si>
  <si>
    <t>Porcentaje de requerimientos ciudadanos gestionados en los términos de ley</t>
  </si>
  <si>
    <t xml:space="preserve">Eficiencia </t>
  </si>
  <si>
    <t>Segun respuesta de requerimientos ciudadanos Radicado No. 20254600138593
Fecha: 07-04-2026</t>
  </si>
  <si>
    <t>DRP: Se gestionó oportunamente 0 de 0 solicitudes registradas.</t>
  </si>
  <si>
    <t>Reporte realizado por la SGI-SAC el día 08-07-2025 a traves de memorando 20254600258433.</t>
  </si>
  <si>
    <t>Segun reporte de requerimientos ciudadanos de la Oficina de atencion al ciudadano</t>
  </si>
  <si>
    <t>Radicado No. 20254600383923</t>
  </si>
  <si>
    <t>Reporte de la meta:  Subsecretaría de Gestión Institucional - Servicio de atención a la ciudadanía</t>
  </si>
  <si>
    <t>Radicado
 No. 20264600004113</t>
  </si>
  <si>
    <t>MT6</t>
  </si>
  <si>
    <t>Contar con una matriz de activos de información del proceso en el formato GDI-TIC-F032, aprobada por la Dirección de Tecnologías e Información.</t>
  </si>
  <si>
    <t>Matriz de activos de información aprobada por la Dirección de Tecnologías e Información</t>
  </si>
  <si>
    <t>Número de matrices de activos de información aprobadas</t>
  </si>
  <si>
    <t>Política 12. Seguridad Digital</t>
  </si>
  <si>
    <t>Catálogo de componentes de Información</t>
  </si>
  <si>
    <t>Dependencias de Nivel Central asociadas al proceso
Reporte de la meta:  Dirección de Tecnologías e Información</t>
  </si>
  <si>
    <t>DRPS: Seguridad de la información les realizó observaciones, no entregaron la matriz de activos.</t>
  </si>
  <si>
    <t xml:space="preserve">Reporte realizado por la DTI el día 02-07-2025 a traves de memorando </t>
  </si>
  <si>
    <t>Fecha: 07-1</t>
  </si>
  <si>
    <t>Se alcanzó un avance de 70,00% sobre el programado de la vigencia.</t>
  </si>
  <si>
    <t>MT7</t>
  </si>
  <si>
    <t>Contar con una matriz de riesgos de seguridad de la información del proceso, en el formato GDI-TIC-F042, aprobada por la Dirección de Tecnologías e Información</t>
  </si>
  <si>
    <t>Matriz de matriz de riesgos de seguridad de la información aprobada por la Dirección de Tecnologías e Información</t>
  </si>
  <si>
    <t>Número de matrices de riesgos de seguridad de la información aprobadas</t>
  </si>
  <si>
    <t>Matriz de riesgos de seguridad de la información aprobada por la Dirección de Tecnologías e Información</t>
  </si>
  <si>
    <t>Matriz de activos de información</t>
  </si>
  <si>
    <t>No entregó matriz de activos y por tanto no podía trabajar riesgos</t>
  </si>
  <si>
    <t>Radicado No. 20254400489193</t>
  </si>
  <si>
    <t>Se alcanzó un avance de 0,00% sobre el programado de la vigencia.
Meta no programada para los trimestres I ni II de 2025.</t>
  </si>
  <si>
    <t>Total metas transversales (20%)</t>
  </si>
  <si>
    <t xml:space="preserve">Total plan de gestión </t>
  </si>
  <si>
    <t>Política 1. Gestión Estratégica del Talento Humano</t>
  </si>
  <si>
    <t>7952 - Fortalecimiento institucional de la gestión local en las localidades de Bogotá D.C.</t>
  </si>
  <si>
    <t>Política 2. Integridad</t>
  </si>
  <si>
    <t>7983-Fortalecimiento de la gestión policiva en Bogotá D.C.</t>
  </si>
  <si>
    <t>Política 3. Planeación institucional</t>
  </si>
  <si>
    <t>7988 - Fortalecimiento de la capacidad institucional y de los actores sociales para la garantía, promoción y protección de los derechos humanos y de libertad religiosa y de conciencia en Bogotá D.C.</t>
  </si>
  <si>
    <t>Política 4. Gestión Presupuestal y Eficiencia del Gasto Público</t>
  </si>
  <si>
    <t>7993 - Fortalecimiento del tejido social y la reconstrucción de la confianza con la ciudadanía para promover la cultura de la convivencia basada en el diálogo</t>
  </si>
  <si>
    <t>Política 5. Compras y Contratación Pública</t>
  </si>
  <si>
    <t>7999 - Implementación de estrategias de innovación publica y social para el fomento de la gestión del conocimiento en Bogotá D.C.</t>
  </si>
  <si>
    <t>8004 - Implementación de la estrategia de participación ciudadana en espacios de toma de decisiones públicas en Bogotá D.C.</t>
  </si>
  <si>
    <t>8010 - Fortalecimiento de la capacidad institucional y de los actores sociales para la garantía, promoción y protección de los derechos de las comunidades étnicas en Bogotá D.C.</t>
  </si>
  <si>
    <t>Política 8. Simplificación, Racionalización y Estandarización de trámites</t>
  </si>
  <si>
    <t>8020-Fortalecimiento de las relaciones estratégicas de los actores políticos de los diferentes niveles que influyan en la implementación de los programas de la administración Distrital Bogotá D.C.</t>
  </si>
  <si>
    <t>Política 9. Participación Ciudadana en la Gestión Pública</t>
  </si>
  <si>
    <t>8037- Implementación de acciones orientadas a la gestión pública efectiva y transparente en la Secretaria Distrital de Gobierno de Bogotá D.C.</t>
  </si>
  <si>
    <t>Política 10. Gobierno Digital</t>
  </si>
  <si>
    <t>8048-Fortalecimiento Tecnológico para una Administración Más Eficiente en la Secretaría Distrital de Gobierno Bogotá D.C.</t>
  </si>
  <si>
    <t>No aplica</t>
  </si>
  <si>
    <t>Política 13. Defensa Jurídica</t>
  </si>
  <si>
    <t>Política 14. Mejora normativa</t>
  </si>
  <si>
    <t>Política 15. Seguimiento y evaluación de la gestión institucional</t>
  </si>
  <si>
    <t>Política 16. Gestión Documental</t>
  </si>
  <si>
    <t>Política 17. Gestión de la Información Estadística</t>
  </si>
  <si>
    <t>Política 18. Gestión del Conocimiento y la Innovación</t>
  </si>
  <si>
    <t>Política 19. Control Interno</t>
  </si>
  <si>
    <t>Retadora (mejora)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</si>
</sst>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0_-;\-* #,##0_-;_-* &quot;-&quot;_-;_-@_-"/>
    <numFmt numFmtId="164" formatCode="0.0%"/>
    <numFmt numFmtId="165" formatCode="0.0"/>
  </numFmts>
  <fonts count="25">
    <font>
      <sz val="11"/>
      <color theme="1"/>
      <name val="Calibri"/>
      <family val="2"/>
      <scheme val="minor"/>
    </font>
    <font>
      <sz val="11"/>
      <color theme="1"/>
      <name val="Calibri Light"/>
      <family val="2"/>
      <scheme val="major"/>
    </font>
    <font>
      <b/>
      <sz val="11"/>
      <color theme="1"/>
      <name val="Calibri Light"/>
      <family val="2"/>
      <scheme val="major"/>
    </font>
    <font>
      <sz val="11"/>
      <name val="Calibri Light"/>
      <family val="2"/>
      <scheme val="major"/>
    </font>
    <font>
      <sz val="11"/>
      <color theme="1"/>
      <name val="Calibri"/>
      <family val="2"/>
      <scheme val="minor"/>
    </font>
    <font>
      <sz val="11"/>
      <color rgb="FF0070C0"/>
      <name val="Calibri Light"/>
      <family val="2"/>
      <scheme val="major"/>
    </font>
    <font>
      <sz val="12"/>
      <color theme="1"/>
      <name val="Calibri Light"/>
      <family val="2"/>
      <scheme val="major"/>
    </font>
    <font>
      <b/>
      <sz val="12"/>
      <color theme="1"/>
      <name val="Calibri Light"/>
      <family val="2"/>
      <scheme val="major"/>
    </font>
    <font>
      <sz val="14"/>
      <color theme="1"/>
      <name val="Calibri Light"/>
      <family val="2"/>
      <scheme val="major"/>
    </font>
    <font>
      <b/>
      <sz val="14"/>
      <color theme="1"/>
      <name val="Calibri Light"/>
      <family val="2"/>
      <scheme val="major"/>
    </font>
    <font>
      <b/>
      <sz val="12"/>
      <color rgb="FF0070C0"/>
      <name val="Calibri Light"/>
      <family val="2"/>
      <scheme val="major"/>
    </font>
    <font>
      <b/>
      <sz val="14"/>
      <name val="Calibri Light"/>
      <family val="2"/>
      <scheme val="major"/>
    </font>
    <font>
      <b/>
      <sz val="9"/>
      <color indexed="81"/>
      <name val="Tahoma"/>
      <family val="2"/>
    </font>
    <font>
      <sz val="9"/>
      <color indexed="81"/>
      <name val="Tahoma"/>
      <family val="2"/>
    </font>
    <font>
      <sz val="11"/>
      <color theme="1"/>
      <name val="Aptos"/>
      <family val="2"/>
      <charset val="1"/>
    </font>
    <font>
      <sz val="11"/>
      <color theme="1"/>
      <name val="Calibri Light"/>
      <scheme val="major"/>
    </font>
    <font>
      <sz val="11"/>
      <color rgb="FF000000"/>
      <name val="Calibri Light"/>
      <family val="2"/>
    </font>
    <font>
      <sz val="11"/>
      <name val="Calibri Light"/>
      <family val="2"/>
    </font>
    <font>
      <sz val="11"/>
      <color rgb="FF000000"/>
      <name val="Calibri Light"/>
    </font>
    <font>
      <sz val="8"/>
      <name val="Calibri"/>
      <family val="2"/>
      <scheme val="minor"/>
    </font>
    <font>
      <sz val="11"/>
      <color theme="8" tint="-0.249977111117893"/>
      <name val="Calibri Light"/>
      <family val="2"/>
      <scheme val="major"/>
    </font>
    <font>
      <b/>
      <sz val="11"/>
      <color rgb="FF000000"/>
      <name val="Calibri Light"/>
    </font>
    <font>
      <sz val="11"/>
      <color rgb="FF0070C0"/>
      <name val="Calibri Light"/>
      <family val="2"/>
    </font>
    <font>
      <b/>
      <sz val="11"/>
      <color rgb="FF0070C0"/>
      <name val="Calibri Light"/>
      <family val="2"/>
      <scheme val="major"/>
    </font>
    <font>
      <sz val="11"/>
      <color rgb="FF0070C0"/>
      <name val="Calibri"/>
      <family val="2"/>
      <scheme val="minor"/>
    </font>
  </fonts>
  <fills count="13">
    <fill>
      <patternFill patternType="none"/>
    </fill>
    <fill>
      <patternFill patternType="gray125"/>
    </fill>
    <fill>
      <patternFill patternType="solid">
        <fgColor theme="7" tint="0.59999389629810485"/>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rgb="FF0070C0"/>
        <bgColor indexed="64"/>
      </patternFill>
    </fill>
    <fill>
      <patternFill patternType="solid">
        <fgColor theme="9" tint="0.59999389629810485"/>
        <bgColor indexed="64"/>
      </patternFill>
    </fill>
    <fill>
      <patternFill patternType="solid">
        <fgColor theme="0"/>
        <bgColor indexed="64"/>
      </patternFill>
    </fill>
    <fill>
      <patternFill patternType="solid">
        <fgColor theme="3" tint="0.59999389629810485"/>
        <bgColor indexed="64"/>
      </patternFill>
    </fill>
    <fill>
      <patternFill patternType="solid">
        <fgColor rgb="FFFF0000"/>
        <bgColor indexed="64"/>
      </patternFill>
    </fill>
    <fill>
      <patternFill patternType="solid">
        <fgColor rgb="FFFFFFFF"/>
        <bgColor rgb="FF000000"/>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s>
  <cellStyleXfs count="3">
    <xf numFmtId="0" fontId="0" fillId="0" borderId="0"/>
    <xf numFmtId="9" fontId="4" fillId="0" borderId="0" applyFont="0" applyFill="0" applyBorder="0" applyAlignment="0" applyProtection="0"/>
    <xf numFmtId="41" fontId="4" fillId="0" borderId="0" applyFont="0" applyFill="0" applyBorder="0" applyAlignment="0" applyProtection="0"/>
  </cellStyleXfs>
  <cellXfs count="166">
    <xf numFmtId="0" fontId="0" fillId="0" borderId="0" xfId="0"/>
    <xf numFmtId="0" fontId="1" fillId="0" borderId="0" xfId="0" applyFont="1" applyAlignment="1">
      <alignment wrapText="1"/>
    </xf>
    <xf numFmtId="0" fontId="2" fillId="3"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8" borderId="1" xfId="0" applyFont="1" applyFill="1" applyBorder="1" applyAlignment="1">
      <alignment horizontal="center" vertical="center" wrapText="1"/>
    </xf>
    <xf numFmtId="0" fontId="6" fillId="0" borderId="0" xfId="0" applyFont="1" applyAlignment="1">
      <alignment wrapText="1"/>
    </xf>
    <xf numFmtId="0" fontId="8" fillId="2" borderId="1" xfId="0" applyFont="1" applyFill="1" applyBorder="1" applyAlignment="1">
      <alignment wrapText="1"/>
    </xf>
    <xf numFmtId="0" fontId="9" fillId="2" borderId="1" xfId="0" applyFont="1" applyFill="1" applyBorder="1" applyAlignment="1">
      <alignment wrapText="1"/>
    </xf>
    <xf numFmtId="9" fontId="8" fillId="2" borderId="1" xfId="1" applyFont="1" applyFill="1" applyBorder="1" applyAlignment="1">
      <alignment wrapText="1"/>
    </xf>
    <xf numFmtId="0" fontId="8" fillId="0" borderId="0" xfId="0" applyFont="1" applyAlignment="1">
      <alignment wrapText="1"/>
    </xf>
    <xf numFmtId="0" fontId="6" fillId="3" borderId="1" xfId="0" applyFont="1" applyFill="1" applyBorder="1" applyAlignment="1">
      <alignment wrapText="1"/>
    </xf>
    <xf numFmtId="0" fontId="10" fillId="3" borderId="1" xfId="0" applyFont="1" applyFill="1" applyBorder="1" applyAlignment="1">
      <alignment wrapText="1"/>
    </xf>
    <xf numFmtId="9" fontId="10" fillId="3" borderId="1" xfId="0" applyNumberFormat="1" applyFont="1" applyFill="1" applyBorder="1" applyAlignment="1">
      <alignment wrapText="1"/>
    </xf>
    <xf numFmtId="0" fontId="7" fillId="3" borderId="1" xfId="0" applyFont="1" applyFill="1" applyBorder="1"/>
    <xf numFmtId="0" fontId="7" fillId="3" borderId="1" xfId="0" applyFont="1" applyFill="1" applyBorder="1" applyAlignment="1">
      <alignment wrapText="1"/>
    </xf>
    <xf numFmtId="9" fontId="7" fillId="3" borderId="1" xfId="1" applyFont="1" applyFill="1" applyBorder="1" applyAlignment="1">
      <alignment wrapText="1"/>
    </xf>
    <xf numFmtId="9" fontId="7" fillId="3" borderId="1" xfId="1" applyFont="1" applyFill="1" applyBorder="1" applyAlignment="1">
      <alignment horizontal="right" wrapText="1"/>
    </xf>
    <xf numFmtId="9" fontId="10" fillId="3" borderId="1" xfId="0" applyNumberFormat="1" applyFont="1" applyFill="1" applyBorder="1" applyAlignment="1">
      <alignment horizontal="right" wrapText="1"/>
    </xf>
    <xf numFmtId="9" fontId="8" fillId="2" borderId="1" xfId="1" applyFont="1" applyFill="1" applyBorder="1" applyAlignment="1">
      <alignment horizontal="right" wrapText="1"/>
    </xf>
    <xf numFmtId="9" fontId="9" fillId="2" borderId="1" xfId="0" applyNumberFormat="1" applyFont="1" applyFill="1" applyBorder="1" applyAlignment="1">
      <alignment wrapText="1"/>
    </xf>
    <xf numFmtId="0" fontId="2" fillId="2" borderId="1" xfId="0" applyFont="1" applyFill="1" applyBorder="1" applyAlignment="1">
      <alignment horizontal="center" vertical="center" wrapText="1"/>
    </xf>
    <xf numFmtId="0" fontId="1" fillId="0" borderId="1" xfId="0" applyFont="1" applyBorder="1" applyAlignment="1">
      <alignment horizontal="justify" vertical="center" wrapText="1"/>
    </xf>
    <xf numFmtId="0" fontId="1" fillId="0" borderId="1" xfId="0" applyFont="1" applyBorder="1" applyAlignment="1">
      <alignment horizontal="center" vertical="center" wrapText="1"/>
    </xf>
    <xf numFmtId="0" fontId="2" fillId="5" borderId="1" xfId="0" applyFont="1" applyFill="1" applyBorder="1" applyAlignment="1">
      <alignment horizontal="center" vertical="center" wrapText="1"/>
    </xf>
    <xf numFmtId="0" fontId="2" fillId="6" borderId="1" xfId="0" applyFont="1" applyFill="1" applyBorder="1" applyAlignment="1">
      <alignment horizontal="center" vertical="center" wrapText="1"/>
    </xf>
    <xf numFmtId="0" fontId="2" fillId="7" borderId="1" xfId="0" applyFont="1" applyFill="1" applyBorder="1" applyAlignment="1">
      <alignment horizontal="center" vertical="center" wrapText="1"/>
    </xf>
    <xf numFmtId="49" fontId="1" fillId="0" borderId="1" xfId="0" applyNumberFormat="1" applyFont="1" applyBorder="1" applyAlignment="1">
      <alignment horizontal="center" vertical="center" wrapText="1"/>
    </xf>
    <xf numFmtId="0" fontId="5" fillId="0" borderId="1" xfId="0" applyFont="1" applyBorder="1" applyAlignment="1">
      <alignment horizontal="justify" vertical="center" wrapText="1"/>
    </xf>
    <xf numFmtId="0" fontId="5" fillId="9" borderId="1" xfId="0" applyFont="1" applyFill="1" applyBorder="1" applyAlignment="1">
      <alignment horizontal="justify" vertical="center" wrapText="1"/>
    </xf>
    <xf numFmtId="0" fontId="5" fillId="9" borderId="1" xfId="0" applyFont="1" applyFill="1" applyBorder="1" applyAlignment="1" applyProtection="1">
      <alignment horizontal="justify" vertical="center" wrapText="1"/>
      <protection locked="0"/>
    </xf>
    <xf numFmtId="9" fontId="5" fillId="9" borderId="1" xfId="0" applyNumberFormat="1" applyFont="1" applyFill="1" applyBorder="1" applyAlignment="1" applyProtection="1">
      <alignment horizontal="justify" vertical="center" wrapText="1"/>
      <protection locked="0"/>
    </xf>
    <xf numFmtId="1" fontId="1" fillId="0" borderId="1" xfId="0" applyNumberFormat="1" applyFont="1" applyBorder="1" applyAlignment="1">
      <alignment horizontal="justify" vertical="center" wrapText="1"/>
    </xf>
    <xf numFmtId="0" fontId="1" fillId="0" borderId="0" xfId="0" applyFont="1" applyAlignment="1">
      <alignment horizontal="justify" vertical="center" wrapText="1"/>
    </xf>
    <xf numFmtId="9" fontId="5" fillId="9" borderId="1" xfId="1" applyFont="1" applyFill="1" applyBorder="1" applyAlignment="1">
      <alignment horizontal="justify" vertical="center" wrapText="1"/>
    </xf>
    <xf numFmtId="9" fontId="5" fillId="9" borderId="1" xfId="0" applyNumberFormat="1" applyFont="1" applyFill="1" applyBorder="1" applyAlignment="1">
      <alignment horizontal="justify" vertical="center" wrapText="1"/>
    </xf>
    <xf numFmtId="10" fontId="1" fillId="0" borderId="1" xfId="0" applyNumberFormat="1" applyFont="1" applyBorder="1" applyAlignment="1">
      <alignment horizontal="justify" vertical="center" wrapText="1"/>
    </xf>
    <xf numFmtId="9" fontId="1" fillId="0" borderId="1" xfId="0" applyNumberFormat="1" applyFont="1" applyBorder="1" applyAlignment="1">
      <alignment horizontal="justify" vertical="center" wrapText="1"/>
    </xf>
    <xf numFmtId="9" fontId="1" fillId="0" borderId="1" xfId="1" applyFont="1" applyBorder="1" applyAlignment="1">
      <alignment horizontal="justify" vertical="center" wrapText="1"/>
    </xf>
    <xf numFmtId="0" fontId="3" fillId="0" borderId="1" xfId="0" applyFont="1" applyBorder="1" applyAlignment="1">
      <alignment horizontal="justify" vertical="center" wrapText="1"/>
    </xf>
    <xf numFmtId="41" fontId="1" fillId="0" borderId="1" xfId="2" applyFont="1" applyBorder="1" applyAlignment="1">
      <alignment horizontal="justify" vertical="center" wrapText="1"/>
    </xf>
    <xf numFmtId="41" fontId="1" fillId="0" borderId="1" xfId="0" applyNumberFormat="1" applyFont="1" applyBorder="1" applyAlignment="1">
      <alignment horizontal="justify" vertical="center" wrapText="1"/>
    </xf>
    <xf numFmtId="0" fontId="5" fillId="0" borderId="1" xfId="0" applyFont="1" applyBorder="1" applyAlignment="1">
      <alignment horizontal="center" vertical="center" wrapText="1"/>
    </xf>
    <xf numFmtId="0" fontId="1" fillId="9" borderId="0" xfId="0" applyFont="1" applyFill="1" applyAlignment="1">
      <alignment wrapText="1"/>
    </xf>
    <xf numFmtId="0" fontId="2" fillId="9" borderId="0" xfId="0" applyFont="1" applyFill="1" applyAlignment="1">
      <alignment vertical="center" wrapText="1"/>
    </xf>
    <xf numFmtId="0" fontId="1" fillId="9" borderId="0" xfId="0" applyFont="1" applyFill="1" applyAlignment="1">
      <alignment vertical="center" wrapText="1"/>
    </xf>
    <xf numFmtId="0" fontId="1" fillId="9" borderId="1" xfId="0" applyFont="1" applyFill="1" applyBorder="1" applyAlignment="1">
      <alignment horizontal="center" vertical="center" wrapText="1"/>
    </xf>
    <xf numFmtId="0" fontId="14" fillId="0" borderId="0" xfId="0" applyFont="1" applyAlignment="1">
      <alignment wrapText="1"/>
    </xf>
    <xf numFmtId="0" fontId="0" fillId="0" borderId="0" xfId="0" applyAlignment="1">
      <alignment wrapText="1"/>
    </xf>
    <xf numFmtId="0" fontId="2" fillId="3" borderId="4" xfId="0" applyFont="1" applyFill="1" applyBorder="1" applyAlignment="1">
      <alignment horizontal="center" vertical="center" wrapText="1"/>
    </xf>
    <xf numFmtId="0" fontId="2" fillId="11" borderId="1" xfId="0" applyFont="1" applyFill="1" applyBorder="1" applyAlignment="1">
      <alignment horizontal="center" vertical="center" wrapText="1"/>
    </xf>
    <xf numFmtId="0" fontId="1" fillId="9" borderId="1" xfId="0" applyFont="1" applyFill="1" applyBorder="1" applyAlignment="1">
      <alignment horizontal="justify" vertical="center" wrapText="1"/>
    </xf>
    <xf numFmtId="10" fontId="1" fillId="0" borderId="1" xfId="0" applyNumberFormat="1" applyFont="1" applyBorder="1" applyAlignment="1">
      <alignment horizontal="center" vertical="center" wrapText="1"/>
    </xf>
    <xf numFmtId="9" fontId="1" fillId="0" borderId="1" xfId="0" applyNumberFormat="1" applyFont="1" applyBorder="1" applyAlignment="1">
      <alignment horizontal="center" vertical="center" wrapText="1"/>
    </xf>
    <xf numFmtId="0" fontId="15" fillId="0" borderId="1" xfId="0" applyFont="1" applyBorder="1" applyAlignment="1">
      <alignment horizontal="left" vertical="center" wrapText="1"/>
    </xf>
    <xf numFmtId="0" fontId="1" fillId="0" borderId="1" xfId="0" applyFont="1" applyBorder="1" applyAlignment="1">
      <alignment horizontal="left" vertical="center" wrapText="1"/>
    </xf>
    <xf numFmtId="0" fontId="16" fillId="12" borderId="1" xfId="0" applyFont="1" applyFill="1" applyBorder="1" applyAlignment="1">
      <alignment horizontal="justify" vertical="center" wrapText="1"/>
    </xf>
    <xf numFmtId="0" fontId="16" fillId="12" borderId="1" xfId="0" applyFont="1" applyFill="1" applyBorder="1" applyAlignment="1">
      <alignment horizontal="center" vertical="center" wrapText="1"/>
    </xf>
    <xf numFmtId="0" fontId="17" fillId="12" borderId="1" xfId="0" applyFont="1" applyFill="1" applyBorder="1" applyAlignment="1">
      <alignment horizontal="justify" vertical="center" wrapText="1"/>
    </xf>
    <xf numFmtId="1" fontId="1" fillId="0" borderId="1" xfId="1" applyNumberFormat="1" applyFont="1" applyBorder="1" applyAlignment="1">
      <alignment horizontal="center" vertical="center" wrapText="1"/>
    </xf>
    <xf numFmtId="1" fontId="1" fillId="0" borderId="1" xfId="0" applyNumberFormat="1" applyFont="1" applyBorder="1" applyAlignment="1">
      <alignment horizontal="center" vertical="center" wrapText="1"/>
    </xf>
    <xf numFmtId="9" fontId="1"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7" fillId="0" borderId="11" xfId="0" applyFont="1" applyBorder="1" applyAlignment="1">
      <alignment horizontal="justify" vertical="center" wrapText="1"/>
    </xf>
    <xf numFmtId="0" fontId="20" fillId="0" borderId="1" xfId="0" applyFont="1" applyBorder="1" applyAlignment="1">
      <alignment horizontal="justify" vertical="center" wrapText="1"/>
    </xf>
    <xf numFmtId="0" fontId="3" fillId="0" borderId="1" xfId="0" applyFont="1" applyBorder="1" applyAlignment="1">
      <alignment vertical="center" wrapText="1"/>
    </xf>
    <xf numFmtId="9" fontId="1" fillId="0" borderId="1" xfId="1" applyFont="1" applyBorder="1" applyAlignment="1">
      <alignment horizontal="right" vertical="center" wrapText="1"/>
    </xf>
    <xf numFmtId="9" fontId="1" fillId="0" borderId="1" xfId="0" applyNumberFormat="1" applyFont="1" applyBorder="1" applyAlignment="1">
      <alignment horizontal="right" vertical="center" wrapText="1"/>
    </xf>
    <xf numFmtId="10" fontId="1" fillId="0" borderId="1" xfId="0" applyNumberFormat="1" applyFont="1" applyBorder="1" applyAlignment="1">
      <alignment horizontal="right" vertical="center" wrapText="1"/>
    </xf>
    <xf numFmtId="9" fontId="18" fillId="0" borderId="1" xfId="0" applyNumberFormat="1" applyFont="1" applyBorder="1" applyAlignment="1">
      <alignment horizontal="right" vertical="center" wrapText="1"/>
    </xf>
    <xf numFmtId="0" fontId="1" fillId="0" borderId="1" xfId="0" applyFont="1" applyBorder="1" applyAlignment="1">
      <alignment horizontal="right" vertical="center" wrapText="1"/>
    </xf>
    <xf numFmtId="10" fontId="7" fillId="3" borderId="1" xfId="1" applyNumberFormat="1" applyFont="1" applyFill="1" applyBorder="1" applyAlignment="1">
      <alignment horizontal="right" wrapText="1"/>
    </xf>
    <xf numFmtId="164" fontId="1" fillId="0" borderId="1" xfId="0" applyNumberFormat="1" applyFont="1" applyBorder="1" applyAlignment="1">
      <alignment horizontal="right" vertical="center" wrapText="1"/>
    </xf>
    <xf numFmtId="9" fontId="5" fillId="0" borderId="1" xfId="0" applyNumberFormat="1" applyFont="1" applyBorder="1" applyAlignment="1">
      <alignment horizontal="right" vertical="center" wrapText="1"/>
    </xf>
    <xf numFmtId="164" fontId="5" fillId="0" borderId="1" xfId="0" applyNumberFormat="1" applyFont="1" applyBorder="1" applyAlignment="1">
      <alignment horizontal="right" vertical="center" wrapText="1"/>
    </xf>
    <xf numFmtId="9" fontId="5" fillId="0" borderId="1" xfId="1" applyFont="1" applyBorder="1" applyAlignment="1">
      <alignment horizontal="right" vertical="center" wrapText="1"/>
    </xf>
    <xf numFmtId="0" fontId="5" fillId="0" borderId="1" xfId="0" applyFont="1" applyBorder="1" applyAlignment="1">
      <alignment horizontal="right" vertical="center" wrapText="1"/>
    </xf>
    <xf numFmtId="0" fontId="16" fillId="0" borderId="1" xfId="0" applyFont="1" applyBorder="1" applyAlignment="1">
      <alignment vertical="center" wrapText="1"/>
    </xf>
    <xf numFmtId="0" fontId="22" fillId="0" borderId="1" xfId="0" applyFont="1" applyBorder="1" applyAlignment="1">
      <alignment vertical="center" wrapText="1"/>
    </xf>
    <xf numFmtId="10" fontId="7" fillId="3" borderId="1" xfId="0" applyNumberFormat="1" applyFont="1" applyFill="1" applyBorder="1" applyAlignment="1">
      <alignment horizontal="right" wrapText="1"/>
    </xf>
    <xf numFmtId="10" fontId="9" fillId="2" borderId="1" xfId="0" applyNumberFormat="1" applyFont="1" applyFill="1" applyBorder="1" applyAlignment="1">
      <alignment horizontal="right" wrapText="1"/>
    </xf>
    <xf numFmtId="1" fontId="1" fillId="0" borderId="1" xfId="0" applyNumberFormat="1" applyFont="1" applyBorder="1" applyAlignment="1">
      <alignment horizontal="right" vertical="center" wrapText="1"/>
    </xf>
    <xf numFmtId="1" fontId="1" fillId="0" borderId="1" xfId="1" applyNumberFormat="1" applyFont="1" applyBorder="1" applyAlignment="1">
      <alignment horizontal="right" vertical="center" wrapText="1"/>
    </xf>
    <xf numFmtId="165" fontId="1" fillId="0" borderId="1" xfId="0" applyNumberFormat="1" applyFont="1" applyBorder="1" applyAlignment="1">
      <alignment horizontal="right" vertical="center" wrapText="1"/>
    </xf>
    <xf numFmtId="165" fontId="5" fillId="0" borderId="1" xfId="0" applyNumberFormat="1" applyFont="1" applyBorder="1" applyAlignment="1">
      <alignment horizontal="right" vertical="center" wrapText="1"/>
    </xf>
    <xf numFmtId="1" fontId="5" fillId="0" borderId="1" xfId="0" applyNumberFormat="1" applyFont="1" applyBorder="1" applyAlignment="1">
      <alignment horizontal="right" vertical="center" wrapText="1"/>
    </xf>
    <xf numFmtId="9" fontId="5" fillId="9" borderId="1" xfId="0" applyNumberFormat="1" applyFont="1" applyFill="1" applyBorder="1" applyAlignment="1" applyProtection="1">
      <alignment horizontal="right" vertical="center" wrapText="1"/>
      <protection locked="0"/>
    </xf>
    <xf numFmtId="9" fontId="5" fillId="9" borderId="1" xfId="1" applyFont="1" applyFill="1" applyBorder="1" applyAlignment="1">
      <alignment horizontal="right" vertical="center" wrapText="1"/>
    </xf>
    <xf numFmtId="1" fontId="5" fillId="9" borderId="1" xfId="1" applyNumberFormat="1" applyFont="1" applyFill="1" applyBorder="1" applyAlignment="1">
      <alignment horizontal="right" vertical="center" wrapText="1"/>
    </xf>
    <xf numFmtId="9" fontId="5" fillId="9" borderId="1" xfId="0" applyNumberFormat="1" applyFont="1" applyFill="1" applyBorder="1" applyAlignment="1">
      <alignment horizontal="right" vertical="center" wrapText="1"/>
    </xf>
    <xf numFmtId="10" fontId="5" fillId="0" borderId="1" xfId="0" applyNumberFormat="1" applyFont="1" applyBorder="1" applyAlignment="1">
      <alignment horizontal="right" vertical="center" wrapText="1"/>
    </xf>
    <xf numFmtId="0" fontId="6" fillId="3" borderId="1" xfId="0" applyFont="1" applyFill="1" applyBorder="1" applyAlignment="1">
      <alignment horizontal="center" wrapText="1"/>
    </xf>
    <xf numFmtId="0" fontId="5" fillId="9" borderId="1" xfId="0" applyFont="1" applyFill="1" applyBorder="1" applyAlignment="1">
      <alignment horizontal="center" vertical="center" wrapText="1"/>
    </xf>
    <xf numFmtId="0" fontId="23" fillId="9" borderId="1" xfId="0" applyFont="1" applyFill="1" applyBorder="1" applyAlignment="1">
      <alignment horizontal="center" vertical="center" wrapText="1"/>
    </xf>
    <xf numFmtId="0" fontId="5" fillId="0" borderId="1" xfId="0" applyFont="1" applyBorder="1" applyAlignment="1">
      <alignment horizontal="left" vertical="center" wrapText="1"/>
    </xf>
    <xf numFmtId="0" fontId="1" fillId="0" borderId="1" xfId="0" applyFont="1" applyBorder="1" applyAlignment="1">
      <alignment horizontal="left" vertical="top" wrapText="1"/>
    </xf>
    <xf numFmtId="164" fontId="18" fillId="0" borderId="1" xfId="0" applyNumberFormat="1" applyFont="1" applyBorder="1" applyAlignment="1">
      <alignment horizontal="right" vertical="center" wrapText="1"/>
    </xf>
    <xf numFmtId="9" fontId="1" fillId="0" borderId="1" xfId="1" applyFont="1" applyFill="1" applyBorder="1" applyAlignment="1">
      <alignment horizontal="justify" vertical="center" wrapText="1"/>
    </xf>
    <xf numFmtId="0" fontId="1" fillId="0" borderId="1" xfId="0" applyFont="1" applyBorder="1" applyAlignment="1">
      <alignment horizontal="justify" vertical="top" wrapText="1"/>
    </xf>
    <xf numFmtId="0" fontId="1" fillId="9" borderId="11"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1" fillId="9" borderId="3" xfId="0" applyFont="1" applyFill="1" applyBorder="1" applyAlignment="1">
      <alignment horizontal="center" vertical="center" wrapText="1"/>
    </xf>
    <xf numFmtId="0" fontId="1" fillId="9" borderId="7" xfId="0" applyFont="1" applyFill="1" applyBorder="1" applyAlignment="1">
      <alignment horizontal="center" vertical="center" wrapText="1"/>
    </xf>
    <xf numFmtId="0" fontId="1" fillId="9" borderId="15" xfId="0" applyFont="1" applyFill="1" applyBorder="1" applyAlignment="1">
      <alignment horizontal="center" vertical="center" wrapText="1"/>
    </xf>
    <xf numFmtId="0" fontId="1" fillId="9" borderId="16" xfId="0" applyFont="1" applyFill="1" applyBorder="1" applyAlignment="1">
      <alignment horizontal="center" vertical="center" wrapText="1"/>
    </xf>
    <xf numFmtId="0" fontId="24" fillId="0" borderId="0" xfId="0" applyFont="1" applyAlignment="1">
      <alignment vertical="center" wrapText="1"/>
    </xf>
    <xf numFmtId="0" fontId="1" fillId="9" borderId="17" xfId="0" applyFont="1" applyFill="1" applyBorder="1" applyAlignment="1">
      <alignment horizontal="center" vertical="center" wrapText="1"/>
    </xf>
    <xf numFmtId="0" fontId="1" fillId="0" borderId="14" xfId="0" applyFont="1" applyBorder="1" applyAlignment="1">
      <alignment horizontal="center" vertical="center" wrapText="1"/>
    </xf>
    <xf numFmtId="0" fontId="2" fillId="9" borderId="1" xfId="0" applyFont="1" applyFill="1" applyBorder="1" applyAlignment="1">
      <alignment horizontal="center" vertical="center" wrapText="1"/>
    </xf>
    <xf numFmtId="0" fontId="1" fillId="9" borderId="1" xfId="0" applyFont="1" applyFill="1" applyBorder="1" applyAlignment="1">
      <alignment horizontal="center" vertical="center" wrapText="1"/>
    </xf>
    <xf numFmtId="0" fontId="1" fillId="9" borderId="1" xfId="0" applyFont="1" applyFill="1" applyBorder="1" applyAlignment="1">
      <alignment horizontal="left" vertical="top" wrapText="1"/>
    </xf>
    <xf numFmtId="0" fontId="2" fillId="9" borderId="5" xfId="0" applyFont="1" applyFill="1" applyBorder="1" applyAlignment="1">
      <alignment horizontal="center" vertical="center" wrapText="1"/>
    </xf>
    <xf numFmtId="0" fontId="2" fillId="9" borderId="6"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1" fillId="9" borderId="1" xfId="0" applyFont="1" applyFill="1" applyBorder="1" applyAlignment="1">
      <alignment horizontal="justify" vertical="center" wrapText="1"/>
    </xf>
    <xf numFmtId="0" fontId="2" fillId="2" borderId="1" xfId="0" applyFont="1" applyFill="1" applyBorder="1" applyAlignment="1">
      <alignment horizontal="center" vertical="center" wrapText="1"/>
    </xf>
    <xf numFmtId="0" fontId="2" fillId="10" borderId="11" xfId="0" applyFont="1" applyFill="1" applyBorder="1" applyAlignment="1">
      <alignment horizontal="center" vertical="center" wrapText="1"/>
    </xf>
    <xf numFmtId="0" fontId="2" fillId="10" borderId="12" xfId="0" applyFont="1" applyFill="1" applyBorder="1" applyAlignment="1">
      <alignment horizontal="center" vertical="center" wrapText="1"/>
    </xf>
    <xf numFmtId="0" fontId="2" fillId="10" borderId="13" xfId="0" applyFont="1" applyFill="1" applyBorder="1" applyAlignment="1">
      <alignment horizontal="center" vertical="center" wrapText="1"/>
    </xf>
    <xf numFmtId="0" fontId="2" fillId="11" borderId="5" xfId="0" applyFont="1" applyFill="1" applyBorder="1" applyAlignment="1">
      <alignment horizontal="center" vertical="center" wrapText="1"/>
    </xf>
    <xf numFmtId="0" fontId="2" fillId="11" borderId="6" xfId="0" applyFont="1" applyFill="1" applyBorder="1" applyAlignment="1">
      <alignment horizontal="center" vertical="center" wrapText="1"/>
    </xf>
    <xf numFmtId="0" fontId="2" fillId="11" borderId="7" xfId="0" applyFont="1" applyFill="1" applyBorder="1" applyAlignment="1">
      <alignment horizontal="center" vertical="center" wrapText="1"/>
    </xf>
    <xf numFmtId="0" fontId="2" fillId="11" borderId="8" xfId="0" applyFont="1" applyFill="1" applyBorder="1" applyAlignment="1">
      <alignment horizontal="center" vertical="center" wrapText="1"/>
    </xf>
    <xf numFmtId="0" fontId="2" fillId="11" borderId="9" xfId="0" applyFont="1" applyFill="1" applyBorder="1" applyAlignment="1">
      <alignment horizontal="center" vertical="center" wrapText="1"/>
    </xf>
    <xf numFmtId="0" fontId="2" fillId="11" borderId="10"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7" xfId="0" applyFont="1" applyFill="1" applyBorder="1" applyAlignment="1">
      <alignment horizontal="center" vertical="center" wrapText="1"/>
    </xf>
    <xf numFmtId="0" fontId="2" fillId="4" borderId="8" xfId="0" applyFont="1" applyFill="1" applyBorder="1" applyAlignment="1">
      <alignment horizontal="center" vertical="center" wrapText="1"/>
    </xf>
    <xf numFmtId="0" fontId="2" fillId="4" borderId="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2" fillId="5" borderId="6" xfId="0" applyFont="1" applyFill="1" applyBorder="1" applyAlignment="1">
      <alignment horizontal="center" vertical="center" wrapText="1"/>
    </xf>
    <xf numFmtId="0" fontId="2" fillId="5" borderId="7" xfId="0" applyFont="1" applyFill="1" applyBorder="1" applyAlignment="1">
      <alignment horizontal="center" vertical="center" wrapText="1"/>
    </xf>
    <xf numFmtId="0" fontId="2" fillId="5" borderId="8"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2" fillId="5" borderId="10" xfId="0" applyFont="1" applyFill="1" applyBorder="1" applyAlignment="1">
      <alignment horizontal="center" vertical="center" wrapText="1"/>
    </xf>
    <xf numFmtId="0" fontId="2" fillId="6" borderId="5" xfId="0" applyFont="1" applyFill="1" applyBorder="1" applyAlignment="1">
      <alignment horizontal="center" vertical="center" wrapText="1"/>
    </xf>
    <xf numFmtId="0" fontId="2" fillId="6" borderId="6" xfId="0" applyFont="1" applyFill="1" applyBorder="1" applyAlignment="1">
      <alignment horizontal="center" vertical="center" wrapText="1"/>
    </xf>
    <xf numFmtId="0" fontId="2" fillId="6" borderId="7" xfId="0" applyFont="1" applyFill="1" applyBorder="1" applyAlignment="1">
      <alignment horizontal="center" vertical="center" wrapText="1"/>
    </xf>
    <xf numFmtId="0" fontId="2" fillId="6" borderId="8" xfId="0" applyFont="1" applyFill="1" applyBorder="1" applyAlignment="1">
      <alignment horizontal="center" vertical="center" wrapText="1"/>
    </xf>
    <xf numFmtId="0" fontId="2" fillId="6" borderId="9" xfId="0" applyFont="1" applyFill="1" applyBorder="1" applyAlignment="1">
      <alignment horizontal="center" vertical="center" wrapText="1"/>
    </xf>
    <xf numFmtId="0" fontId="2" fillId="6" borderId="10" xfId="0" applyFont="1" applyFill="1" applyBorder="1" applyAlignment="1">
      <alignment horizontal="center" vertical="center" wrapText="1"/>
    </xf>
    <xf numFmtId="0" fontId="2" fillId="7" borderId="5" xfId="0" applyFont="1" applyFill="1" applyBorder="1" applyAlignment="1">
      <alignment horizontal="center" vertical="center" wrapText="1"/>
    </xf>
    <xf numFmtId="0" fontId="2" fillId="7" borderId="6" xfId="0" applyFont="1" applyFill="1" applyBorder="1" applyAlignment="1">
      <alignment horizontal="center" vertical="center" wrapText="1"/>
    </xf>
    <xf numFmtId="0" fontId="2" fillId="7" borderId="7" xfId="0" applyFont="1" applyFill="1" applyBorder="1" applyAlignment="1">
      <alignment horizontal="center" vertical="center" wrapText="1"/>
    </xf>
    <xf numFmtId="0" fontId="2" fillId="7" borderId="8" xfId="0" applyFont="1" applyFill="1" applyBorder="1" applyAlignment="1">
      <alignment horizontal="center" vertical="center" wrapText="1"/>
    </xf>
    <xf numFmtId="0" fontId="2" fillId="7" borderId="9" xfId="0" applyFont="1" applyFill="1" applyBorder="1" applyAlignment="1">
      <alignment horizontal="center" vertical="center" wrapText="1"/>
    </xf>
    <xf numFmtId="0" fontId="2" fillId="7" borderId="10" xfId="0" applyFont="1" applyFill="1" applyBorder="1" applyAlignment="1">
      <alignment horizontal="center" vertical="center" wrapText="1"/>
    </xf>
    <xf numFmtId="0" fontId="2" fillId="8" borderId="5" xfId="0" applyFont="1" applyFill="1" applyBorder="1" applyAlignment="1">
      <alignment horizontal="center" vertical="center" wrapText="1"/>
    </xf>
    <xf numFmtId="0" fontId="2" fillId="8" borderId="6" xfId="0" applyFont="1" applyFill="1" applyBorder="1" applyAlignment="1">
      <alignment horizontal="center" vertical="center" wrapText="1"/>
    </xf>
    <xf numFmtId="0" fontId="2" fillId="8" borderId="7" xfId="0" applyFont="1" applyFill="1" applyBorder="1" applyAlignment="1">
      <alignment horizontal="center" vertical="center" wrapText="1"/>
    </xf>
    <xf numFmtId="0" fontId="2" fillId="8" borderId="8" xfId="0" applyFont="1" applyFill="1" applyBorder="1" applyAlignment="1">
      <alignment horizontal="center" vertical="center" wrapText="1"/>
    </xf>
    <xf numFmtId="0" fontId="2" fillId="8" borderId="9" xfId="0" applyFont="1" applyFill="1" applyBorder="1" applyAlignment="1">
      <alignment horizontal="center" vertical="center" wrapText="1"/>
    </xf>
    <xf numFmtId="0" fontId="2" fillId="8" borderId="10" xfId="0" applyFont="1" applyFill="1" applyBorder="1" applyAlignment="1">
      <alignment horizontal="center" vertical="center" wrapText="1"/>
    </xf>
    <xf numFmtId="0" fontId="18" fillId="9" borderId="1" xfId="0" applyFont="1" applyFill="1" applyBorder="1" applyAlignment="1">
      <alignment horizontal="left" vertical="top" wrapText="1"/>
    </xf>
    <xf numFmtId="0" fontId="2" fillId="3" borderId="14" xfId="0" applyFont="1" applyFill="1" applyBorder="1" applyAlignment="1">
      <alignment horizontal="center" vertical="center" wrapText="1"/>
    </xf>
    <xf numFmtId="0" fontId="2" fillId="0" borderId="14" xfId="0" applyFont="1" applyBorder="1" applyAlignment="1">
      <alignment horizontal="center" vertical="center" wrapText="1"/>
    </xf>
    <xf numFmtId="0" fontId="1" fillId="0" borderId="11" xfId="0" applyFont="1" applyBorder="1" applyAlignment="1">
      <alignment horizontal="justify" vertical="center" wrapText="1"/>
    </xf>
    <xf numFmtId="0" fontId="1" fillId="0" borderId="16" xfId="0" applyFont="1" applyBorder="1" applyAlignment="1">
      <alignment horizontal="left" vertical="center" wrapText="1"/>
    </xf>
    <xf numFmtId="9" fontId="1" fillId="9" borderId="1" xfId="0" applyNumberFormat="1" applyFont="1" applyFill="1" applyBorder="1" applyAlignment="1">
      <alignment horizontal="right" vertical="center" wrapText="1"/>
    </xf>
    <xf numFmtId="10" fontId="1" fillId="9" borderId="1" xfId="0" applyNumberFormat="1" applyFont="1" applyFill="1" applyBorder="1" applyAlignment="1">
      <alignment horizontal="right" vertical="center" wrapText="1"/>
    </xf>
    <xf numFmtId="0" fontId="16" fillId="9" borderId="1" xfId="0" applyFont="1" applyFill="1" applyBorder="1" applyAlignment="1">
      <alignment vertical="center" wrapText="1"/>
    </xf>
    <xf numFmtId="0" fontId="1" fillId="9" borderId="14" xfId="0" applyFont="1" applyFill="1" applyBorder="1" applyAlignment="1">
      <alignment horizontal="left" vertical="center" wrapText="1"/>
    </xf>
  </cellXfs>
  <cellStyles count="3">
    <cellStyle name="Millares [0]" xfId="2" builtinId="6"/>
    <cellStyle name="Normal" xfId="0" builtinId="0"/>
    <cellStyle name="Porcentaje" xfId="1" builtinId="5"/>
  </cellStyles>
  <dxfs count="0"/>
  <tableStyles count="0" defaultTableStyle="TableStyleMedium2" defaultPivotStyle="PivotStyleLight16"/>
  <colors>
    <mruColors>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2.xml"/><Relationship Id="rId5" Type="http://schemas.openxmlformats.org/officeDocument/2006/relationships/theme" Target="theme/theme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1</xdr:col>
      <xdr:colOff>1556286</xdr:colOff>
      <xdr:row>0</xdr:row>
      <xdr:rowOff>742950</xdr:rowOff>
    </xdr:to>
    <xdr:pic>
      <xdr:nvPicPr>
        <xdr:cNvPr id="2" name="Imagen 1">
          <a:extLst>
            <a:ext uri="{FF2B5EF4-FFF2-40B4-BE49-F238E27FC236}">
              <a16:creationId xmlns:a16="http://schemas.microsoft.com/office/drawing/2014/main" id="{86D0E856-07AB-44EF-938E-D50840470DFD}"/>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9050"/>
          <a:ext cx="2280186" cy="7239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2</xdr:col>
      <xdr:colOff>298986</xdr:colOff>
      <xdr:row>0</xdr:row>
      <xdr:rowOff>742950</xdr:rowOff>
    </xdr:to>
    <xdr:pic>
      <xdr:nvPicPr>
        <xdr:cNvPr id="2" name="Imagen 1">
          <a:extLst>
            <a:ext uri="{FF2B5EF4-FFF2-40B4-BE49-F238E27FC236}">
              <a16:creationId xmlns:a16="http://schemas.microsoft.com/office/drawing/2014/main" id="{0D703797-4AAF-448D-A59A-0DA885684A1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9050"/>
          <a:ext cx="2374900" cy="723900"/>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Elcy Guevara A" id="{CD4BB7E1-05E1-42FE-908C-3DAA9B14D804}" userId="f71585992275b3c7" providerId="Windows Live"/>
  <person displayName="Viviana Turriago Mejia" id="{4B97C7B2-4A43-48C0-B194-848207432908}" userId="S::viviana.turriago@gobiernobogota.gov.co::cff52909-d74a-4169-a45e-87f225fddeb6"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D15" dT="2024-11-05T19:58:48.37" personId="{CD4BB7E1-05E1-42FE-908C-3DAA9B14D804}" id="{FEC59DCB-B253-4972-A061-52D57B5DE348}">
    <text>Recomiendo no incluir derechos de petición acá , toda vez que ese indicador se medirá  en la meta transversal No 7</text>
  </threadedComment>
  <threadedComment ref="D15" dT="2024-11-06T15:52:11.83" personId="{4B97C7B2-4A43-48C0-B194-848207432908}" id="{50DF3C54-89F6-4FC2-8B21-576B03DA12AD}" parentId="{FEC59DCB-B253-4972-A061-52D57B5DE348}">
    <text>Sugerencia acogida</text>
  </threadedComment>
  <threadedComment ref="S15" dT="2024-11-05T20:22:30.03" personId="{CD4BB7E1-05E1-42FE-908C-3DAA9B14D804}" id="{FB06B14A-33CC-4621-A674-C5222A4D9515}">
    <text xml:space="preserve">Recomiendo no incluir derechos de petición acá , toda vez que ese indicador se medirá  en la meta transversal No 7 mediante el aplicativo Bogota te Escucha 
</text>
  </threadedComment>
  <threadedComment ref="S15" dT="2024-11-06T15:52:00.17" personId="{4B97C7B2-4A43-48C0-B194-848207432908}" id="{3E98F4DD-D8A3-4EC4-84A6-C2C90E9802EA}" parentId="{FB06B14A-33CC-4621-A674-C5222A4D9515}">
    <text>Sugerencia acogida</text>
  </threadedComment>
  <threadedComment ref="S19" dT="2024-11-05T20:26:12.88" personId="{CD4BB7E1-05E1-42FE-908C-3DAA9B14D804}" id="{02E622FC-E1D9-4547-9D35-10C97356B1E0}">
    <text xml:space="preserve">Definir con claridad el tipo de documento y alguna características que pueda ser el resultado de una investigación  </text>
  </threadedComment>
  <threadedComment ref="S19" dT="2024-11-06T15:53:25.88" personId="{4B97C7B2-4A43-48C0-B194-848207432908}" id="{BCDF5BB6-79C7-4975-8796-9E5A5FE85F92}" parentId="{02E622FC-E1D9-4547-9D35-10C97356B1E0}">
    <text xml:space="preserve">Se ajusta </text>
  </threadedComment>
  <threadedComment ref="I20" dT="2024-11-05T20:32:46.15" personId="{CD4BB7E1-05E1-42FE-908C-3DAA9B14D804}" id="{DCE46B85-F6FE-4B8B-A06D-FC78C0D41E70}">
    <text xml:space="preserve">Sugiero que la meta sea de suma para que complete los dos tableros </text>
  </threadedComment>
  <threadedComment ref="I20" dT="2024-11-06T15:55:16.05" personId="{4B97C7B2-4A43-48C0-B194-848207432908}" id="{031E3ADF-84AD-44B5-9ADE-B7BB60E67870}" parentId="{DCE46B85-F6FE-4B8B-A06D-FC78C0D41E70}">
    <text>Se modifica</text>
  </threadedComment>
  <threadedComment ref="S20" dT="2024-11-05T20:30:53.21" personId="{CD4BB7E1-05E1-42FE-908C-3DAA9B14D804}" id="{02033064-A42C-4736-9A0D-2DD69B8E083D}">
    <text xml:space="preserve">Definir el tipo de tablero  </text>
  </threadedComment>
  <threadedComment ref="S20" dT="2024-11-06T15:54:02.11" personId="{4B97C7B2-4A43-48C0-B194-848207432908}" id="{546DD398-0AE6-4105-B9B7-46E658842C0B}" parentId="{02033064-A42C-4736-9A0D-2DD69B8E083D}">
    <text>Se ajusta de acuerdo a sugerencia</text>
  </threadedComment>
  <threadedComment ref="O23" dT="2024-11-06T15:56:14.53" personId="{4B97C7B2-4A43-48C0-B194-848207432908}" id="{3372D8F6-A9CD-44F9-96CA-6B6F1227EF5C}">
    <text xml:space="preserve">Para la vigencia  2025 no se tiene programada actualizar documentos del proceso </text>
  </threadedComment>
  <threadedComment ref="W23" dT="2024-11-05T20:04:30.42" personId="{CD4BB7E1-05E1-42FE-908C-3DAA9B14D804}" id="{B37A08AE-D78F-415A-BF67-DD0BE578ECF0}">
    <text>Esta meta debe ser programada conforme con lo establecido en el cronograma de actualización documental</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R42"/>
  <sheetViews>
    <sheetView topLeftCell="A2" zoomScale="90" zoomScaleNormal="90" workbookViewId="0">
      <selection activeCell="C12" sqref="C12"/>
    </sheetView>
  </sheetViews>
  <sheetFormatPr defaultColWidth="10.85546875" defaultRowHeight="15"/>
  <cols>
    <col min="1" max="1" width="10.85546875" style="1" customWidth="1"/>
    <col min="2" max="7" width="25.5703125" style="1" customWidth="1"/>
    <col min="8" max="8" width="24.42578125" style="1" customWidth="1"/>
    <col min="9" max="9" width="23.5703125" style="1" customWidth="1"/>
    <col min="10" max="10" width="10" style="1" customWidth="1"/>
    <col min="11" max="11" width="18.42578125" style="1" customWidth="1"/>
    <col min="12" max="12" width="15.85546875" style="1" customWidth="1"/>
    <col min="13" max="16" width="7.28515625" style="1" customWidth="1"/>
    <col min="17" max="17" width="22.5703125" style="1" customWidth="1"/>
    <col min="18" max="18" width="17.85546875" style="1" customWidth="1"/>
    <col min="19" max="19" width="24.42578125" style="1" customWidth="1"/>
    <col min="20" max="20" width="17.85546875" style="1" customWidth="1"/>
    <col min="21" max="23" width="16.5703125" style="1" customWidth="1"/>
    <col min="24" max="24" width="40.28515625" style="1" customWidth="1"/>
    <col min="25" max="28" width="16.5703125" style="1" customWidth="1"/>
    <col min="29" max="29" width="33.42578125" style="1" customWidth="1"/>
    <col min="30" max="33" width="16.5703125" style="1" customWidth="1"/>
    <col min="34" max="34" width="43.7109375" style="1" customWidth="1"/>
    <col min="35" max="35" width="16.5703125" style="1" customWidth="1"/>
    <col min="36" max="37" width="22" style="1" customWidth="1"/>
    <col min="38" max="38" width="16.5703125" style="1" customWidth="1"/>
    <col min="39" max="39" width="34.85546875" style="1" customWidth="1"/>
    <col min="40" max="42" width="16.5703125" style="1" customWidth="1"/>
    <col min="43" max="43" width="21.5703125" style="1" customWidth="1"/>
    <col min="44" max="44" width="39.42578125" style="1" customWidth="1"/>
    <col min="45" max="16384" width="10.85546875" style="1"/>
  </cols>
  <sheetData>
    <row r="1" spans="1:44" s="42" customFormat="1" ht="70.5" customHeight="1">
      <c r="A1" s="107" t="s">
        <v>0</v>
      </c>
      <c r="B1" s="108"/>
      <c r="C1" s="108"/>
      <c r="D1" s="108"/>
      <c r="E1" s="108"/>
      <c r="F1" s="108"/>
      <c r="G1" s="108"/>
      <c r="H1" s="108"/>
      <c r="I1" s="108"/>
      <c r="J1" s="108"/>
      <c r="K1" s="108"/>
      <c r="L1" s="108"/>
      <c r="M1" s="109" t="s">
        <v>1</v>
      </c>
      <c r="N1" s="109"/>
      <c r="O1" s="109"/>
      <c r="P1" s="109"/>
      <c r="Q1" s="109"/>
    </row>
    <row r="2" spans="1:44" s="44" customFormat="1" ht="23.45" customHeight="1">
      <c r="A2" s="110" t="s">
        <v>2</v>
      </c>
      <c r="B2" s="111"/>
      <c r="C2" s="111"/>
      <c r="D2" s="111"/>
      <c r="E2" s="111"/>
      <c r="F2" s="111"/>
      <c r="G2" s="111"/>
      <c r="H2" s="111"/>
      <c r="I2" s="111"/>
      <c r="J2" s="111"/>
      <c r="K2" s="111"/>
      <c r="L2" s="111"/>
      <c r="M2" s="43"/>
      <c r="N2" s="43"/>
      <c r="O2" s="43"/>
      <c r="P2" s="43"/>
      <c r="Q2" s="43"/>
    </row>
    <row r="3" spans="1:44" s="42" customFormat="1"/>
    <row r="4" spans="1:44" s="42" customFormat="1" ht="29.1" customHeight="1">
      <c r="A4" s="112" t="s">
        <v>3</v>
      </c>
      <c r="B4" s="112"/>
      <c r="C4" s="112"/>
      <c r="D4" s="112"/>
      <c r="E4" s="48"/>
      <c r="F4" s="48"/>
      <c r="G4" s="48"/>
      <c r="H4" s="113"/>
      <c r="I4" s="113"/>
      <c r="J4" s="113"/>
      <c r="K4" s="113"/>
      <c r="L4" s="114"/>
    </row>
    <row r="5" spans="1:44" s="42" customFormat="1" ht="15" customHeight="1">
      <c r="A5" s="112"/>
      <c r="B5" s="112"/>
      <c r="C5" s="112"/>
      <c r="D5" s="112"/>
      <c r="E5" s="2"/>
      <c r="F5" s="2"/>
      <c r="G5" s="2"/>
      <c r="H5" s="2" t="s">
        <v>4</v>
      </c>
      <c r="I5" s="115" t="s">
        <v>5</v>
      </c>
      <c r="J5" s="113"/>
      <c r="K5" s="113"/>
      <c r="L5" s="114"/>
    </row>
    <row r="6" spans="1:44" s="42" customFormat="1">
      <c r="A6" s="112"/>
      <c r="B6" s="112"/>
      <c r="C6" s="112"/>
      <c r="D6" s="112"/>
      <c r="E6" s="2"/>
      <c r="F6" s="2"/>
      <c r="G6" s="2"/>
      <c r="H6" s="45"/>
      <c r="I6" s="116" t="s">
        <v>6</v>
      </c>
      <c r="J6" s="116"/>
      <c r="K6" s="116"/>
      <c r="L6" s="116"/>
    </row>
    <row r="7" spans="1:44" s="42" customFormat="1">
      <c r="A7" s="112"/>
      <c r="B7" s="112"/>
      <c r="C7" s="112"/>
      <c r="D7" s="112"/>
      <c r="E7" s="2"/>
      <c r="F7" s="2"/>
      <c r="G7" s="2"/>
      <c r="H7" s="45"/>
      <c r="I7" s="116"/>
      <c r="J7" s="116"/>
      <c r="K7" s="116"/>
      <c r="L7" s="116"/>
    </row>
    <row r="8" spans="1:44" s="42" customFormat="1">
      <c r="A8" s="112"/>
      <c r="B8" s="112"/>
      <c r="C8" s="112"/>
      <c r="D8" s="112"/>
      <c r="E8" s="2"/>
      <c r="F8" s="2"/>
      <c r="G8" s="2"/>
      <c r="H8" s="45"/>
      <c r="I8" s="116"/>
      <c r="J8" s="116"/>
      <c r="K8" s="116"/>
      <c r="L8" s="116"/>
    </row>
    <row r="9" spans="1:44" s="42" customFormat="1"/>
    <row r="10" spans="1:44" ht="14.45" customHeight="1">
      <c r="A10" s="112" t="s">
        <v>7</v>
      </c>
      <c r="B10" s="112"/>
      <c r="C10" s="121" t="s">
        <v>8</v>
      </c>
      <c r="D10" s="122"/>
      <c r="E10" s="122"/>
      <c r="F10" s="122"/>
      <c r="G10" s="123"/>
      <c r="H10" s="117" t="s">
        <v>9</v>
      </c>
      <c r="I10" s="117"/>
      <c r="J10" s="117"/>
      <c r="K10" s="117"/>
      <c r="L10" s="117"/>
      <c r="M10" s="117"/>
      <c r="N10" s="117"/>
      <c r="O10" s="117"/>
      <c r="P10" s="117"/>
      <c r="Q10" s="117"/>
      <c r="R10" s="117"/>
      <c r="S10" s="118" t="s">
        <v>10</v>
      </c>
      <c r="T10" s="118" t="s">
        <v>11</v>
      </c>
      <c r="U10" s="127" t="s">
        <v>12</v>
      </c>
      <c r="V10" s="128"/>
      <c r="W10" s="128"/>
      <c r="X10" s="128"/>
      <c r="Y10" s="129"/>
      <c r="Z10" s="133" t="s">
        <v>13</v>
      </c>
      <c r="AA10" s="134"/>
      <c r="AB10" s="134"/>
      <c r="AC10" s="134"/>
      <c r="AD10" s="135"/>
      <c r="AE10" s="139" t="s">
        <v>14</v>
      </c>
      <c r="AF10" s="140"/>
      <c r="AG10" s="140"/>
      <c r="AH10" s="140"/>
      <c r="AI10" s="141"/>
      <c r="AJ10" s="145" t="s">
        <v>15</v>
      </c>
      <c r="AK10" s="146"/>
      <c r="AL10" s="146"/>
      <c r="AM10" s="146"/>
      <c r="AN10" s="147"/>
      <c r="AO10" s="151" t="s">
        <v>16</v>
      </c>
      <c r="AP10" s="152"/>
      <c r="AQ10" s="152"/>
      <c r="AR10" s="153"/>
    </row>
    <row r="11" spans="1:44" ht="14.45" customHeight="1">
      <c r="A11" s="112"/>
      <c r="B11" s="112"/>
      <c r="C11" s="124"/>
      <c r="D11" s="125"/>
      <c r="E11" s="125"/>
      <c r="F11" s="125"/>
      <c r="G11" s="126"/>
      <c r="H11" s="117"/>
      <c r="I11" s="117"/>
      <c r="J11" s="117"/>
      <c r="K11" s="117"/>
      <c r="L11" s="117"/>
      <c r="M11" s="117"/>
      <c r="N11" s="117"/>
      <c r="O11" s="117"/>
      <c r="P11" s="117"/>
      <c r="Q11" s="117"/>
      <c r="R11" s="117"/>
      <c r="S11" s="119"/>
      <c r="T11" s="119"/>
      <c r="U11" s="130"/>
      <c r="V11" s="131"/>
      <c r="W11" s="131"/>
      <c r="X11" s="131"/>
      <c r="Y11" s="132"/>
      <c r="Z11" s="136"/>
      <c r="AA11" s="137"/>
      <c r="AB11" s="137"/>
      <c r="AC11" s="137"/>
      <c r="AD11" s="138"/>
      <c r="AE11" s="142"/>
      <c r="AF11" s="143"/>
      <c r="AG11" s="143"/>
      <c r="AH11" s="143"/>
      <c r="AI11" s="144"/>
      <c r="AJ11" s="148"/>
      <c r="AK11" s="149"/>
      <c r="AL11" s="149"/>
      <c r="AM11" s="149"/>
      <c r="AN11" s="150"/>
      <c r="AO11" s="154"/>
      <c r="AP11" s="155"/>
      <c r="AQ11" s="155"/>
      <c r="AR11" s="156"/>
    </row>
    <row r="12" spans="1:44" ht="45">
      <c r="A12" s="2" t="s">
        <v>17</v>
      </c>
      <c r="B12" s="2" t="s">
        <v>18</v>
      </c>
      <c r="C12" s="49" t="s">
        <v>19</v>
      </c>
      <c r="D12" s="49" t="s">
        <v>20</v>
      </c>
      <c r="E12" s="49" t="s">
        <v>21</v>
      </c>
      <c r="F12" s="49" t="s">
        <v>22</v>
      </c>
      <c r="G12" s="49" t="s">
        <v>23</v>
      </c>
      <c r="H12" s="20" t="s">
        <v>24</v>
      </c>
      <c r="I12" s="20" t="s">
        <v>25</v>
      </c>
      <c r="J12" s="20" t="s">
        <v>26</v>
      </c>
      <c r="K12" s="20" t="s">
        <v>27</v>
      </c>
      <c r="L12" s="20" t="s">
        <v>28</v>
      </c>
      <c r="M12" s="20" t="s">
        <v>29</v>
      </c>
      <c r="N12" s="20" t="s">
        <v>30</v>
      </c>
      <c r="O12" s="20" t="s">
        <v>31</v>
      </c>
      <c r="P12" s="20" t="s">
        <v>32</v>
      </c>
      <c r="Q12" s="20" t="s">
        <v>33</v>
      </c>
      <c r="R12" s="20" t="s">
        <v>34</v>
      </c>
      <c r="S12" s="120"/>
      <c r="T12" s="120"/>
      <c r="U12" s="3" t="s">
        <v>35</v>
      </c>
      <c r="V12" s="3" t="s">
        <v>36</v>
      </c>
      <c r="W12" s="3" t="s">
        <v>37</v>
      </c>
      <c r="X12" s="3" t="s">
        <v>38</v>
      </c>
      <c r="Y12" s="3" t="s">
        <v>39</v>
      </c>
      <c r="Z12" s="23" t="s">
        <v>35</v>
      </c>
      <c r="AA12" s="23" t="s">
        <v>36</v>
      </c>
      <c r="AB12" s="23" t="s">
        <v>37</v>
      </c>
      <c r="AC12" s="23" t="s">
        <v>38</v>
      </c>
      <c r="AD12" s="23" t="s">
        <v>39</v>
      </c>
      <c r="AE12" s="24" t="s">
        <v>35</v>
      </c>
      <c r="AF12" s="24" t="s">
        <v>36</v>
      </c>
      <c r="AG12" s="24" t="s">
        <v>37</v>
      </c>
      <c r="AH12" s="24" t="s">
        <v>38</v>
      </c>
      <c r="AI12" s="24" t="s">
        <v>39</v>
      </c>
      <c r="AJ12" s="25" t="s">
        <v>35</v>
      </c>
      <c r="AK12" s="25" t="s">
        <v>36</v>
      </c>
      <c r="AL12" s="25" t="s">
        <v>37</v>
      </c>
      <c r="AM12" s="25" t="s">
        <v>38</v>
      </c>
      <c r="AN12" s="25" t="s">
        <v>39</v>
      </c>
      <c r="AO12" s="4" t="s">
        <v>35</v>
      </c>
      <c r="AP12" s="4" t="s">
        <v>36</v>
      </c>
      <c r="AQ12" s="4" t="s">
        <v>37</v>
      </c>
      <c r="AR12" s="4" t="s">
        <v>38</v>
      </c>
    </row>
    <row r="13" spans="1:44" s="32" customFormat="1">
      <c r="A13" s="22"/>
      <c r="B13" s="21"/>
      <c r="C13" s="21"/>
      <c r="D13" s="21"/>
      <c r="E13" s="21"/>
      <c r="F13" s="21"/>
      <c r="G13" s="21"/>
      <c r="H13" s="21"/>
      <c r="I13" s="21"/>
      <c r="J13" s="35"/>
      <c r="K13" s="21"/>
      <c r="L13" s="21"/>
      <c r="M13" s="36"/>
      <c r="N13" s="36"/>
      <c r="O13" s="36"/>
      <c r="P13" s="36"/>
      <c r="Q13" s="36"/>
      <c r="R13" s="21"/>
      <c r="S13" s="21"/>
      <c r="T13" s="21"/>
      <c r="U13" s="31">
        <f t="shared" ref="U13:U34" si="0">M13</f>
        <v>0</v>
      </c>
      <c r="V13" s="21"/>
      <c r="W13" s="21" t="e">
        <f>IF(V13/U13&gt;100%,100%,V13/U13)</f>
        <v>#DIV/0!</v>
      </c>
      <c r="X13" s="21"/>
      <c r="Y13" s="21"/>
      <c r="Z13" s="31">
        <f t="shared" ref="Z13:Z34" si="1">N13</f>
        <v>0</v>
      </c>
      <c r="AA13" s="21"/>
      <c r="AB13" s="21" t="e">
        <f>IF(AA13/Z13&gt;100%,100%,AA13/Z13)</f>
        <v>#DIV/0!</v>
      </c>
      <c r="AC13" s="21"/>
      <c r="AD13" s="21"/>
      <c r="AE13" s="31">
        <f t="shared" ref="AE13:AE34" si="2">O13</f>
        <v>0</v>
      </c>
      <c r="AF13" s="21"/>
      <c r="AG13" s="21" t="e">
        <f>IF(AF13/AE13&gt;100%,100%,AF13/AE13)</f>
        <v>#DIV/0!</v>
      </c>
      <c r="AH13" s="21"/>
      <c r="AI13" s="21"/>
      <c r="AJ13" s="31">
        <f t="shared" ref="AJ13:AJ34" si="3">P13</f>
        <v>0</v>
      </c>
      <c r="AK13" s="21"/>
      <c r="AL13" s="21" t="e">
        <f>IF(AK13/AJ13&gt;100%,100%,AK13/AJ13)</f>
        <v>#DIV/0!</v>
      </c>
      <c r="AM13" s="21"/>
      <c r="AN13" s="21"/>
      <c r="AO13" s="21">
        <f t="shared" ref="AO13:AO34" si="4">Q13</f>
        <v>0</v>
      </c>
      <c r="AP13" s="21"/>
      <c r="AQ13" s="21" t="e">
        <f>IF(AP13/AO13&gt;100%,100%,AP13/AO13)</f>
        <v>#DIV/0!</v>
      </c>
      <c r="AR13" s="21"/>
    </row>
    <row r="14" spans="1:44" s="32" customFormat="1">
      <c r="A14" s="22"/>
      <c r="B14" s="21"/>
      <c r="C14" s="21"/>
      <c r="D14" s="21"/>
      <c r="E14" s="21"/>
      <c r="F14" s="21"/>
      <c r="G14" s="21"/>
      <c r="H14" s="21"/>
      <c r="I14" s="21"/>
      <c r="J14" s="21"/>
      <c r="K14" s="21"/>
      <c r="L14" s="21"/>
      <c r="M14" s="36"/>
      <c r="N14" s="36"/>
      <c r="O14" s="36"/>
      <c r="P14" s="36"/>
      <c r="Q14" s="36"/>
      <c r="R14" s="21"/>
      <c r="S14" s="21"/>
      <c r="T14" s="21"/>
      <c r="U14" s="31">
        <f t="shared" si="0"/>
        <v>0</v>
      </c>
      <c r="V14" s="21"/>
      <c r="W14" s="21" t="e">
        <f t="shared" ref="W14:W40" si="5">IF(V14/U14&gt;100%,100%,V14/U14)</f>
        <v>#DIV/0!</v>
      </c>
      <c r="X14" s="21"/>
      <c r="Y14" s="21"/>
      <c r="Z14" s="31">
        <f t="shared" si="1"/>
        <v>0</v>
      </c>
      <c r="AA14" s="21"/>
      <c r="AB14" s="21" t="e">
        <f t="shared" ref="AB14:AB40" si="6">IF(AA14/Z14&gt;100%,100%,AA14/Z14)</f>
        <v>#DIV/0!</v>
      </c>
      <c r="AC14" s="21"/>
      <c r="AD14" s="21"/>
      <c r="AE14" s="31">
        <f t="shared" si="2"/>
        <v>0</v>
      </c>
      <c r="AF14" s="21"/>
      <c r="AG14" s="21" t="e">
        <f t="shared" ref="AG14:AG40" si="7">IF(AF14/AE14&gt;100%,100%,AF14/AE14)</f>
        <v>#DIV/0!</v>
      </c>
      <c r="AH14" s="21"/>
      <c r="AI14" s="21"/>
      <c r="AJ14" s="31">
        <f t="shared" si="3"/>
        <v>0</v>
      </c>
      <c r="AK14" s="21"/>
      <c r="AL14" s="21" t="e">
        <f t="shared" ref="AL14:AL40" si="8">IF(AK14/AJ14&gt;100%,100%,AK14/AJ14)</f>
        <v>#DIV/0!</v>
      </c>
      <c r="AM14" s="21"/>
      <c r="AN14" s="21"/>
      <c r="AO14" s="21">
        <f t="shared" si="4"/>
        <v>0</v>
      </c>
      <c r="AP14" s="21"/>
      <c r="AQ14" s="21" t="e">
        <f t="shared" ref="AQ14:AQ40" si="9">IF(AP14/AO14&gt;100%,100%,AP14/AO14)</f>
        <v>#DIV/0!</v>
      </c>
      <c r="AR14" s="21"/>
    </row>
    <row r="15" spans="1:44" s="32" customFormat="1">
      <c r="A15" s="22"/>
      <c r="B15" s="21"/>
      <c r="C15" s="21"/>
      <c r="D15" s="21"/>
      <c r="E15" s="21"/>
      <c r="F15" s="21"/>
      <c r="G15" s="21"/>
      <c r="H15" s="21"/>
      <c r="I15" s="21"/>
      <c r="J15" s="21"/>
      <c r="K15" s="21"/>
      <c r="L15" s="21"/>
      <c r="M15" s="36"/>
      <c r="N15" s="36"/>
      <c r="O15" s="36"/>
      <c r="P15" s="36"/>
      <c r="Q15" s="36"/>
      <c r="R15" s="21"/>
      <c r="S15" s="21"/>
      <c r="T15" s="21"/>
      <c r="U15" s="31">
        <f t="shared" si="0"/>
        <v>0</v>
      </c>
      <c r="V15" s="21"/>
      <c r="W15" s="21" t="e">
        <f t="shared" si="5"/>
        <v>#DIV/0!</v>
      </c>
      <c r="X15" s="21"/>
      <c r="Y15" s="21"/>
      <c r="Z15" s="31">
        <f t="shared" si="1"/>
        <v>0</v>
      </c>
      <c r="AA15" s="21"/>
      <c r="AB15" s="21" t="e">
        <f t="shared" si="6"/>
        <v>#DIV/0!</v>
      </c>
      <c r="AC15" s="21"/>
      <c r="AD15" s="21"/>
      <c r="AE15" s="31">
        <f t="shared" si="2"/>
        <v>0</v>
      </c>
      <c r="AF15" s="21"/>
      <c r="AG15" s="21" t="e">
        <f t="shared" si="7"/>
        <v>#DIV/0!</v>
      </c>
      <c r="AH15" s="21"/>
      <c r="AI15" s="21"/>
      <c r="AJ15" s="31">
        <f t="shared" si="3"/>
        <v>0</v>
      </c>
      <c r="AK15" s="21"/>
      <c r="AL15" s="21" t="e">
        <f t="shared" si="8"/>
        <v>#DIV/0!</v>
      </c>
      <c r="AM15" s="21"/>
      <c r="AN15" s="21"/>
      <c r="AO15" s="21">
        <f t="shared" si="4"/>
        <v>0</v>
      </c>
      <c r="AP15" s="21"/>
      <c r="AQ15" s="21" t="e">
        <f t="shared" si="9"/>
        <v>#DIV/0!</v>
      </c>
      <c r="AR15" s="21"/>
    </row>
    <row r="16" spans="1:44" s="32" customFormat="1">
      <c r="A16" s="22"/>
      <c r="B16" s="21"/>
      <c r="C16" s="21"/>
      <c r="D16" s="21"/>
      <c r="E16" s="21"/>
      <c r="F16" s="21"/>
      <c r="G16" s="21"/>
      <c r="H16" s="21"/>
      <c r="I16" s="21"/>
      <c r="J16" s="36"/>
      <c r="K16" s="21"/>
      <c r="L16" s="21"/>
      <c r="M16" s="36"/>
      <c r="N16" s="36"/>
      <c r="O16" s="37"/>
      <c r="P16" s="37"/>
      <c r="Q16" s="36"/>
      <c r="R16" s="21"/>
      <c r="S16" s="21"/>
      <c r="T16" s="21"/>
      <c r="U16" s="31">
        <f t="shared" si="0"/>
        <v>0</v>
      </c>
      <c r="V16" s="21"/>
      <c r="W16" s="21" t="e">
        <f t="shared" si="5"/>
        <v>#DIV/0!</v>
      </c>
      <c r="X16" s="21"/>
      <c r="Y16" s="21"/>
      <c r="Z16" s="31">
        <f t="shared" si="1"/>
        <v>0</v>
      </c>
      <c r="AA16" s="21"/>
      <c r="AB16" s="21" t="e">
        <f t="shared" si="6"/>
        <v>#DIV/0!</v>
      </c>
      <c r="AC16" s="21"/>
      <c r="AD16" s="21"/>
      <c r="AE16" s="31">
        <f t="shared" si="2"/>
        <v>0</v>
      </c>
      <c r="AF16" s="21"/>
      <c r="AG16" s="21" t="e">
        <f t="shared" si="7"/>
        <v>#DIV/0!</v>
      </c>
      <c r="AH16" s="21"/>
      <c r="AI16" s="21"/>
      <c r="AJ16" s="31">
        <f t="shared" si="3"/>
        <v>0</v>
      </c>
      <c r="AK16" s="21"/>
      <c r="AL16" s="21" t="e">
        <f t="shared" si="8"/>
        <v>#DIV/0!</v>
      </c>
      <c r="AM16" s="21"/>
      <c r="AN16" s="21"/>
      <c r="AO16" s="21">
        <f t="shared" si="4"/>
        <v>0</v>
      </c>
      <c r="AP16" s="21"/>
      <c r="AQ16" s="21" t="e">
        <f t="shared" si="9"/>
        <v>#DIV/0!</v>
      </c>
      <c r="AR16" s="21"/>
    </row>
    <row r="17" spans="1:44" s="32" customFormat="1">
      <c r="A17" s="22"/>
      <c r="B17" s="21"/>
      <c r="C17" s="21"/>
      <c r="D17" s="21"/>
      <c r="E17" s="21"/>
      <c r="F17" s="21"/>
      <c r="G17" s="21"/>
      <c r="H17" s="21"/>
      <c r="I17" s="21"/>
      <c r="J17" s="36"/>
      <c r="K17" s="21"/>
      <c r="L17" s="21"/>
      <c r="M17" s="36"/>
      <c r="N17" s="36"/>
      <c r="O17" s="37"/>
      <c r="P17" s="37"/>
      <c r="Q17" s="36"/>
      <c r="R17" s="21"/>
      <c r="S17" s="21"/>
      <c r="T17" s="21"/>
      <c r="U17" s="31">
        <f t="shared" si="0"/>
        <v>0</v>
      </c>
      <c r="V17" s="21"/>
      <c r="W17" s="21" t="e">
        <f t="shared" si="5"/>
        <v>#DIV/0!</v>
      </c>
      <c r="X17" s="21"/>
      <c r="Y17" s="21"/>
      <c r="Z17" s="31">
        <f t="shared" si="1"/>
        <v>0</v>
      </c>
      <c r="AA17" s="21"/>
      <c r="AB17" s="21" t="e">
        <f t="shared" si="6"/>
        <v>#DIV/0!</v>
      </c>
      <c r="AC17" s="21"/>
      <c r="AD17" s="21"/>
      <c r="AE17" s="31">
        <f t="shared" si="2"/>
        <v>0</v>
      </c>
      <c r="AF17" s="21"/>
      <c r="AG17" s="21" t="e">
        <f t="shared" si="7"/>
        <v>#DIV/0!</v>
      </c>
      <c r="AH17" s="21"/>
      <c r="AI17" s="21"/>
      <c r="AJ17" s="31">
        <f t="shared" si="3"/>
        <v>0</v>
      </c>
      <c r="AK17" s="21"/>
      <c r="AL17" s="21" t="e">
        <f t="shared" si="8"/>
        <v>#DIV/0!</v>
      </c>
      <c r="AM17" s="21"/>
      <c r="AN17" s="21"/>
      <c r="AO17" s="21">
        <f t="shared" si="4"/>
        <v>0</v>
      </c>
      <c r="AP17" s="21"/>
      <c r="AQ17" s="21" t="e">
        <f t="shared" si="9"/>
        <v>#DIV/0!</v>
      </c>
      <c r="AR17" s="21"/>
    </row>
    <row r="18" spans="1:44" s="32" customFormat="1">
      <c r="A18" s="22"/>
      <c r="B18" s="21"/>
      <c r="C18" s="21"/>
      <c r="D18" s="21"/>
      <c r="E18" s="21"/>
      <c r="F18" s="21"/>
      <c r="G18" s="21"/>
      <c r="H18" s="21"/>
      <c r="I18" s="21"/>
      <c r="J18" s="21"/>
      <c r="K18" s="21"/>
      <c r="L18" s="21"/>
      <c r="M18" s="36"/>
      <c r="N18" s="36"/>
      <c r="O18" s="36"/>
      <c r="P18" s="36"/>
      <c r="Q18" s="36"/>
      <c r="R18" s="21"/>
      <c r="S18" s="21"/>
      <c r="T18" s="21"/>
      <c r="U18" s="31">
        <f t="shared" si="0"/>
        <v>0</v>
      </c>
      <c r="V18" s="21"/>
      <c r="W18" s="21" t="e">
        <f t="shared" si="5"/>
        <v>#DIV/0!</v>
      </c>
      <c r="X18" s="21"/>
      <c r="Y18" s="21"/>
      <c r="Z18" s="31">
        <f t="shared" si="1"/>
        <v>0</v>
      </c>
      <c r="AA18" s="21"/>
      <c r="AB18" s="21" t="e">
        <f t="shared" si="6"/>
        <v>#DIV/0!</v>
      </c>
      <c r="AC18" s="21"/>
      <c r="AD18" s="21"/>
      <c r="AE18" s="31">
        <f t="shared" si="2"/>
        <v>0</v>
      </c>
      <c r="AF18" s="21"/>
      <c r="AG18" s="21" t="e">
        <f t="shared" si="7"/>
        <v>#DIV/0!</v>
      </c>
      <c r="AH18" s="21"/>
      <c r="AI18" s="21"/>
      <c r="AJ18" s="31">
        <f t="shared" si="3"/>
        <v>0</v>
      </c>
      <c r="AK18" s="21"/>
      <c r="AL18" s="21" t="e">
        <f t="shared" si="8"/>
        <v>#DIV/0!</v>
      </c>
      <c r="AM18" s="21"/>
      <c r="AN18" s="21"/>
      <c r="AO18" s="21">
        <f t="shared" si="4"/>
        <v>0</v>
      </c>
      <c r="AP18" s="21"/>
      <c r="AQ18" s="21" t="e">
        <f t="shared" si="9"/>
        <v>#DIV/0!</v>
      </c>
      <c r="AR18" s="21"/>
    </row>
    <row r="19" spans="1:44" s="32" customFormat="1">
      <c r="A19" s="22"/>
      <c r="B19" s="21"/>
      <c r="C19" s="21"/>
      <c r="D19" s="21"/>
      <c r="E19" s="21"/>
      <c r="F19" s="21"/>
      <c r="G19" s="21"/>
      <c r="H19" s="21"/>
      <c r="I19" s="21"/>
      <c r="J19" s="21"/>
      <c r="K19" s="21"/>
      <c r="L19" s="21"/>
      <c r="M19" s="36"/>
      <c r="N19" s="36"/>
      <c r="O19" s="36"/>
      <c r="P19" s="36"/>
      <c r="Q19" s="36"/>
      <c r="R19" s="21"/>
      <c r="S19" s="21"/>
      <c r="T19" s="21"/>
      <c r="U19" s="31">
        <f t="shared" si="0"/>
        <v>0</v>
      </c>
      <c r="V19" s="21"/>
      <c r="W19" s="21" t="e">
        <f t="shared" si="5"/>
        <v>#DIV/0!</v>
      </c>
      <c r="X19" s="21"/>
      <c r="Y19" s="21"/>
      <c r="Z19" s="31">
        <f t="shared" si="1"/>
        <v>0</v>
      </c>
      <c r="AA19" s="21"/>
      <c r="AB19" s="21" t="e">
        <f t="shared" si="6"/>
        <v>#DIV/0!</v>
      </c>
      <c r="AC19" s="21"/>
      <c r="AD19" s="21"/>
      <c r="AE19" s="31">
        <f t="shared" si="2"/>
        <v>0</v>
      </c>
      <c r="AF19" s="21"/>
      <c r="AG19" s="21" t="e">
        <f t="shared" si="7"/>
        <v>#DIV/0!</v>
      </c>
      <c r="AH19" s="21"/>
      <c r="AI19" s="21"/>
      <c r="AJ19" s="31">
        <f t="shared" si="3"/>
        <v>0</v>
      </c>
      <c r="AK19" s="21"/>
      <c r="AL19" s="21" t="e">
        <f t="shared" si="8"/>
        <v>#DIV/0!</v>
      </c>
      <c r="AM19" s="21"/>
      <c r="AN19" s="21"/>
      <c r="AO19" s="21">
        <f t="shared" si="4"/>
        <v>0</v>
      </c>
      <c r="AP19" s="21"/>
      <c r="AQ19" s="21" t="e">
        <f t="shared" si="9"/>
        <v>#DIV/0!</v>
      </c>
      <c r="AR19" s="21"/>
    </row>
    <row r="20" spans="1:44" s="32" customFormat="1">
      <c r="A20" s="22"/>
      <c r="B20" s="21"/>
      <c r="C20" s="21"/>
      <c r="D20" s="21"/>
      <c r="E20" s="21"/>
      <c r="F20" s="21"/>
      <c r="G20" s="21"/>
      <c r="H20" s="21"/>
      <c r="I20" s="21"/>
      <c r="J20" s="21"/>
      <c r="K20" s="21"/>
      <c r="L20" s="21"/>
      <c r="M20" s="36"/>
      <c r="N20" s="36"/>
      <c r="O20" s="36"/>
      <c r="P20" s="36"/>
      <c r="Q20" s="36"/>
      <c r="R20" s="21"/>
      <c r="S20" s="21"/>
      <c r="T20" s="21"/>
      <c r="U20" s="31">
        <f t="shared" si="0"/>
        <v>0</v>
      </c>
      <c r="V20" s="21"/>
      <c r="W20" s="21" t="e">
        <f t="shared" si="5"/>
        <v>#DIV/0!</v>
      </c>
      <c r="X20" s="21"/>
      <c r="Y20" s="21"/>
      <c r="Z20" s="31">
        <f t="shared" si="1"/>
        <v>0</v>
      </c>
      <c r="AA20" s="21"/>
      <c r="AB20" s="21" t="e">
        <f t="shared" si="6"/>
        <v>#DIV/0!</v>
      </c>
      <c r="AC20" s="21"/>
      <c r="AD20" s="21"/>
      <c r="AE20" s="31">
        <f t="shared" si="2"/>
        <v>0</v>
      </c>
      <c r="AF20" s="21"/>
      <c r="AG20" s="21" t="e">
        <f t="shared" si="7"/>
        <v>#DIV/0!</v>
      </c>
      <c r="AH20" s="21"/>
      <c r="AI20" s="21"/>
      <c r="AJ20" s="31">
        <f t="shared" si="3"/>
        <v>0</v>
      </c>
      <c r="AK20" s="21"/>
      <c r="AL20" s="21" t="e">
        <f t="shared" si="8"/>
        <v>#DIV/0!</v>
      </c>
      <c r="AM20" s="21"/>
      <c r="AN20" s="21"/>
      <c r="AO20" s="21">
        <f t="shared" si="4"/>
        <v>0</v>
      </c>
      <c r="AP20" s="21"/>
      <c r="AQ20" s="21" t="e">
        <f t="shared" si="9"/>
        <v>#DIV/0!</v>
      </c>
      <c r="AR20" s="21"/>
    </row>
    <row r="21" spans="1:44" s="32" customFormat="1">
      <c r="A21" s="22"/>
      <c r="B21" s="21"/>
      <c r="C21" s="21"/>
      <c r="D21" s="21"/>
      <c r="E21" s="21"/>
      <c r="F21" s="21"/>
      <c r="G21" s="21"/>
      <c r="H21" s="21"/>
      <c r="I21" s="21"/>
      <c r="J21" s="21"/>
      <c r="K21" s="21"/>
      <c r="L21" s="21"/>
      <c r="M21" s="36"/>
      <c r="N21" s="36"/>
      <c r="O21" s="36"/>
      <c r="P21" s="36"/>
      <c r="Q21" s="36"/>
      <c r="R21" s="21"/>
      <c r="S21" s="21"/>
      <c r="T21" s="21"/>
      <c r="U21" s="31">
        <f t="shared" si="0"/>
        <v>0</v>
      </c>
      <c r="V21" s="21"/>
      <c r="W21" s="21" t="e">
        <f t="shared" si="5"/>
        <v>#DIV/0!</v>
      </c>
      <c r="X21" s="21"/>
      <c r="Y21" s="21"/>
      <c r="Z21" s="31">
        <f t="shared" si="1"/>
        <v>0</v>
      </c>
      <c r="AA21" s="21"/>
      <c r="AB21" s="21" t="e">
        <f t="shared" si="6"/>
        <v>#DIV/0!</v>
      </c>
      <c r="AC21" s="21"/>
      <c r="AD21" s="21"/>
      <c r="AE21" s="31">
        <f t="shared" si="2"/>
        <v>0</v>
      </c>
      <c r="AF21" s="21"/>
      <c r="AG21" s="21" t="e">
        <f t="shared" si="7"/>
        <v>#DIV/0!</v>
      </c>
      <c r="AH21" s="21"/>
      <c r="AI21" s="21"/>
      <c r="AJ21" s="31">
        <f t="shared" si="3"/>
        <v>0</v>
      </c>
      <c r="AK21" s="21"/>
      <c r="AL21" s="21" t="e">
        <f t="shared" si="8"/>
        <v>#DIV/0!</v>
      </c>
      <c r="AM21" s="21"/>
      <c r="AN21" s="21"/>
      <c r="AO21" s="21">
        <f t="shared" si="4"/>
        <v>0</v>
      </c>
      <c r="AP21" s="21"/>
      <c r="AQ21" s="21" t="e">
        <f t="shared" si="9"/>
        <v>#DIV/0!</v>
      </c>
      <c r="AR21" s="21"/>
    </row>
    <row r="22" spans="1:44" s="32" customFormat="1">
      <c r="A22" s="22"/>
      <c r="B22" s="21"/>
      <c r="C22" s="21"/>
      <c r="D22" s="21"/>
      <c r="E22" s="21"/>
      <c r="F22" s="21"/>
      <c r="G22" s="21"/>
      <c r="H22" s="21"/>
      <c r="I22" s="21"/>
      <c r="J22" s="21"/>
      <c r="K22" s="21"/>
      <c r="L22" s="21"/>
      <c r="M22" s="36"/>
      <c r="N22" s="36"/>
      <c r="O22" s="36"/>
      <c r="P22" s="36"/>
      <c r="Q22" s="36"/>
      <c r="R22" s="21"/>
      <c r="S22" s="21"/>
      <c r="T22" s="21"/>
      <c r="U22" s="31">
        <f t="shared" si="0"/>
        <v>0</v>
      </c>
      <c r="V22" s="21"/>
      <c r="W22" s="21" t="e">
        <f t="shared" si="5"/>
        <v>#DIV/0!</v>
      </c>
      <c r="X22" s="21"/>
      <c r="Y22" s="21"/>
      <c r="Z22" s="31">
        <f t="shared" si="1"/>
        <v>0</v>
      </c>
      <c r="AA22" s="21"/>
      <c r="AB22" s="21" t="e">
        <f t="shared" si="6"/>
        <v>#DIV/0!</v>
      </c>
      <c r="AC22" s="21"/>
      <c r="AD22" s="21"/>
      <c r="AE22" s="31">
        <f t="shared" si="2"/>
        <v>0</v>
      </c>
      <c r="AF22" s="21"/>
      <c r="AG22" s="21" t="e">
        <f t="shared" si="7"/>
        <v>#DIV/0!</v>
      </c>
      <c r="AH22" s="21"/>
      <c r="AI22" s="21"/>
      <c r="AJ22" s="31">
        <f t="shared" si="3"/>
        <v>0</v>
      </c>
      <c r="AK22" s="21"/>
      <c r="AL22" s="21" t="e">
        <f t="shared" si="8"/>
        <v>#DIV/0!</v>
      </c>
      <c r="AM22" s="21"/>
      <c r="AN22" s="21"/>
      <c r="AO22" s="21">
        <f t="shared" si="4"/>
        <v>0</v>
      </c>
      <c r="AP22" s="21"/>
      <c r="AQ22" s="21" t="e">
        <f t="shared" si="9"/>
        <v>#DIV/0!</v>
      </c>
      <c r="AR22" s="21"/>
    </row>
    <row r="23" spans="1:44" s="32" customFormat="1">
      <c r="A23" s="22"/>
      <c r="B23" s="21"/>
      <c r="C23" s="21"/>
      <c r="D23" s="21"/>
      <c r="E23" s="21"/>
      <c r="F23" s="21"/>
      <c r="G23" s="21"/>
      <c r="H23" s="21"/>
      <c r="I23" s="21"/>
      <c r="J23" s="21"/>
      <c r="K23" s="21"/>
      <c r="L23" s="21"/>
      <c r="M23" s="39"/>
      <c r="N23" s="39"/>
      <c r="O23" s="39"/>
      <c r="P23" s="39"/>
      <c r="Q23" s="40"/>
      <c r="R23" s="21"/>
      <c r="S23" s="21"/>
      <c r="T23" s="21"/>
      <c r="U23" s="31">
        <f t="shared" si="0"/>
        <v>0</v>
      </c>
      <c r="V23" s="21"/>
      <c r="W23" s="21" t="e">
        <f t="shared" si="5"/>
        <v>#DIV/0!</v>
      </c>
      <c r="X23" s="21"/>
      <c r="Y23" s="21"/>
      <c r="Z23" s="31">
        <f t="shared" si="1"/>
        <v>0</v>
      </c>
      <c r="AA23" s="21"/>
      <c r="AB23" s="21" t="e">
        <f t="shared" si="6"/>
        <v>#DIV/0!</v>
      </c>
      <c r="AC23" s="21"/>
      <c r="AD23" s="21"/>
      <c r="AE23" s="31">
        <f t="shared" si="2"/>
        <v>0</v>
      </c>
      <c r="AF23" s="21"/>
      <c r="AG23" s="21" t="e">
        <f t="shared" si="7"/>
        <v>#DIV/0!</v>
      </c>
      <c r="AH23" s="21"/>
      <c r="AI23" s="21"/>
      <c r="AJ23" s="31">
        <f t="shared" si="3"/>
        <v>0</v>
      </c>
      <c r="AK23" s="21"/>
      <c r="AL23" s="21" t="e">
        <f t="shared" si="8"/>
        <v>#DIV/0!</v>
      </c>
      <c r="AM23" s="21"/>
      <c r="AN23" s="21"/>
      <c r="AO23" s="21">
        <f t="shared" si="4"/>
        <v>0</v>
      </c>
      <c r="AP23" s="21"/>
      <c r="AQ23" s="21" t="e">
        <f t="shared" si="9"/>
        <v>#DIV/0!</v>
      </c>
      <c r="AR23" s="21"/>
    </row>
    <row r="24" spans="1:44" s="32" customFormat="1">
      <c r="A24" s="22"/>
      <c r="B24" s="21"/>
      <c r="C24" s="21"/>
      <c r="D24" s="21"/>
      <c r="E24" s="21"/>
      <c r="F24" s="21"/>
      <c r="G24" s="21"/>
      <c r="H24" s="21"/>
      <c r="I24" s="21"/>
      <c r="J24" s="21"/>
      <c r="K24" s="21"/>
      <c r="L24" s="21"/>
      <c r="M24" s="39"/>
      <c r="N24" s="39"/>
      <c r="O24" s="39"/>
      <c r="P24" s="39"/>
      <c r="Q24" s="40"/>
      <c r="R24" s="21"/>
      <c r="S24" s="21"/>
      <c r="T24" s="21"/>
      <c r="U24" s="31">
        <f t="shared" si="0"/>
        <v>0</v>
      </c>
      <c r="V24" s="21"/>
      <c r="W24" s="21" t="e">
        <f t="shared" si="5"/>
        <v>#DIV/0!</v>
      </c>
      <c r="X24" s="21"/>
      <c r="Y24" s="21"/>
      <c r="Z24" s="31">
        <f t="shared" si="1"/>
        <v>0</v>
      </c>
      <c r="AA24" s="21"/>
      <c r="AB24" s="21" t="e">
        <f t="shared" si="6"/>
        <v>#DIV/0!</v>
      </c>
      <c r="AC24" s="21"/>
      <c r="AD24" s="21"/>
      <c r="AE24" s="31">
        <f t="shared" si="2"/>
        <v>0</v>
      </c>
      <c r="AF24" s="21"/>
      <c r="AG24" s="21" t="e">
        <f t="shared" si="7"/>
        <v>#DIV/0!</v>
      </c>
      <c r="AH24" s="21"/>
      <c r="AI24" s="21"/>
      <c r="AJ24" s="31">
        <f t="shared" si="3"/>
        <v>0</v>
      </c>
      <c r="AK24" s="21"/>
      <c r="AL24" s="21" t="e">
        <f t="shared" si="8"/>
        <v>#DIV/0!</v>
      </c>
      <c r="AM24" s="21"/>
      <c r="AN24" s="21"/>
      <c r="AO24" s="21">
        <f t="shared" si="4"/>
        <v>0</v>
      </c>
      <c r="AP24" s="21"/>
      <c r="AQ24" s="21" t="e">
        <f t="shared" si="9"/>
        <v>#DIV/0!</v>
      </c>
      <c r="AR24" s="21"/>
    </row>
    <row r="25" spans="1:44" s="32" customFormat="1">
      <c r="A25" s="22"/>
      <c r="B25" s="21"/>
      <c r="C25" s="21"/>
      <c r="D25" s="21"/>
      <c r="E25" s="21"/>
      <c r="F25" s="21"/>
      <c r="G25" s="21"/>
      <c r="H25" s="21"/>
      <c r="I25" s="21"/>
      <c r="J25" s="21"/>
      <c r="K25" s="21"/>
      <c r="L25" s="21"/>
      <c r="M25" s="21"/>
      <c r="N25" s="21"/>
      <c r="O25" s="21"/>
      <c r="P25" s="21"/>
      <c r="Q25" s="40"/>
      <c r="R25" s="21"/>
      <c r="S25" s="21"/>
      <c r="T25" s="21"/>
      <c r="U25" s="31">
        <f t="shared" si="0"/>
        <v>0</v>
      </c>
      <c r="V25" s="21"/>
      <c r="W25" s="21" t="e">
        <f t="shared" si="5"/>
        <v>#DIV/0!</v>
      </c>
      <c r="X25" s="21"/>
      <c r="Y25" s="21"/>
      <c r="Z25" s="31">
        <f t="shared" si="1"/>
        <v>0</v>
      </c>
      <c r="AA25" s="21"/>
      <c r="AB25" s="21" t="e">
        <f t="shared" si="6"/>
        <v>#DIV/0!</v>
      </c>
      <c r="AC25" s="21"/>
      <c r="AD25" s="21"/>
      <c r="AE25" s="31">
        <f t="shared" si="2"/>
        <v>0</v>
      </c>
      <c r="AF25" s="21"/>
      <c r="AG25" s="21" t="e">
        <f t="shared" si="7"/>
        <v>#DIV/0!</v>
      </c>
      <c r="AH25" s="21"/>
      <c r="AI25" s="21"/>
      <c r="AJ25" s="31">
        <f t="shared" si="3"/>
        <v>0</v>
      </c>
      <c r="AK25" s="21"/>
      <c r="AL25" s="21" t="e">
        <f t="shared" si="8"/>
        <v>#DIV/0!</v>
      </c>
      <c r="AM25" s="21"/>
      <c r="AN25" s="21"/>
      <c r="AO25" s="21">
        <f t="shared" si="4"/>
        <v>0</v>
      </c>
      <c r="AP25" s="21"/>
      <c r="AQ25" s="21" t="e">
        <f t="shared" si="9"/>
        <v>#DIV/0!</v>
      </c>
      <c r="AR25" s="21"/>
    </row>
    <row r="26" spans="1:44" s="32" customFormat="1">
      <c r="A26" s="22"/>
      <c r="B26" s="21"/>
      <c r="C26" s="21"/>
      <c r="D26" s="21"/>
      <c r="E26" s="21"/>
      <c r="F26" s="21"/>
      <c r="G26" s="21"/>
      <c r="H26" s="21"/>
      <c r="I26" s="21"/>
      <c r="J26" s="21"/>
      <c r="K26" s="21"/>
      <c r="L26" s="21"/>
      <c r="M26" s="21"/>
      <c r="N26" s="21"/>
      <c r="O26" s="21"/>
      <c r="P26" s="21"/>
      <c r="Q26" s="40"/>
      <c r="R26" s="21"/>
      <c r="S26" s="21"/>
      <c r="T26" s="21"/>
      <c r="U26" s="31">
        <f t="shared" si="0"/>
        <v>0</v>
      </c>
      <c r="V26" s="21"/>
      <c r="W26" s="21" t="e">
        <f t="shared" si="5"/>
        <v>#DIV/0!</v>
      </c>
      <c r="X26" s="21"/>
      <c r="Y26" s="21"/>
      <c r="Z26" s="31">
        <f t="shared" si="1"/>
        <v>0</v>
      </c>
      <c r="AA26" s="21"/>
      <c r="AB26" s="21" t="e">
        <f t="shared" si="6"/>
        <v>#DIV/0!</v>
      </c>
      <c r="AC26" s="21"/>
      <c r="AD26" s="21"/>
      <c r="AE26" s="31">
        <f t="shared" si="2"/>
        <v>0</v>
      </c>
      <c r="AF26" s="21"/>
      <c r="AG26" s="21" t="e">
        <f t="shared" si="7"/>
        <v>#DIV/0!</v>
      </c>
      <c r="AH26" s="21"/>
      <c r="AI26" s="21"/>
      <c r="AJ26" s="31">
        <f t="shared" si="3"/>
        <v>0</v>
      </c>
      <c r="AK26" s="21"/>
      <c r="AL26" s="21" t="e">
        <f t="shared" si="8"/>
        <v>#DIV/0!</v>
      </c>
      <c r="AM26" s="21"/>
      <c r="AN26" s="21"/>
      <c r="AO26" s="21">
        <f t="shared" si="4"/>
        <v>0</v>
      </c>
      <c r="AP26" s="21"/>
      <c r="AQ26" s="21" t="e">
        <f t="shared" si="9"/>
        <v>#DIV/0!</v>
      </c>
      <c r="AR26" s="21"/>
    </row>
    <row r="27" spans="1:44" s="32" customFormat="1">
      <c r="A27" s="22"/>
      <c r="B27" s="21"/>
      <c r="C27" s="21"/>
      <c r="D27" s="21"/>
      <c r="E27" s="21"/>
      <c r="F27" s="21"/>
      <c r="G27" s="21"/>
      <c r="H27" s="21"/>
      <c r="I27" s="21"/>
      <c r="J27" s="21"/>
      <c r="K27" s="21"/>
      <c r="L27" s="21"/>
      <c r="M27" s="21"/>
      <c r="N27" s="21"/>
      <c r="O27" s="21"/>
      <c r="P27" s="21"/>
      <c r="Q27" s="40"/>
      <c r="R27" s="21"/>
      <c r="S27" s="21"/>
      <c r="T27" s="21"/>
      <c r="U27" s="31">
        <f t="shared" si="0"/>
        <v>0</v>
      </c>
      <c r="V27" s="21"/>
      <c r="W27" s="21" t="e">
        <f t="shared" si="5"/>
        <v>#DIV/0!</v>
      </c>
      <c r="X27" s="21"/>
      <c r="Y27" s="21"/>
      <c r="Z27" s="31">
        <f t="shared" si="1"/>
        <v>0</v>
      </c>
      <c r="AA27" s="21"/>
      <c r="AB27" s="21" t="e">
        <f t="shared" si="6"/>
        <v>#DIV/0!</v>
      </c>
      <c r="AC27" s="21"/>
      <c r="AD27" s="21"/>
      <c r="AE27" s="31">
        <f t="shared" si="2"/>
        <v>0</v>
      </c>
      <c r="AF27" s="21"/>
      <c r="AG27" s="21" t="e">
        <f t="shared" si="7"/>
        <v>#DIV/0!</v>
      </c>
      <c r="AH27" s="21"/>
      <c r="AI27" s="21"/>
      <c r="AJ27" s="31">
        <f t="shared" si="3"/>
        <v>0</v>
      </c>
      <c r="AK27" s="21"/>
      <c r="AL27" s="21" t="e">
        <f t="shared" si="8"/>
        <v>#DIV/0!</v>
      </c>
      <c r="AM27" s="21"/>
      <c r="AN27" s="21"/>
      <c r="AO27" s="21">
        <f t="shared" si="4"/>
        <v>0</v>
      </c>
      <c r="AP27" s="21"/>
      <c r="AQ27" s="21" t="e">
        <f t="shared" si="9"/>
        <v>#DIV/0!</v>
      </c>
      <c r="AR27" s="21"/>
    </row>
    <row r="28" spans="1:44" s="32" customFormat="1">
      <c r="A28" s="22"/>
      <c r="B28" s="21"/>
      <c r="C28" s="21"/>
      <c r="D28" s="21"/>
      <c r="E28" s="21"/>
      <c r="F28" s="21"/>
      <c r="G28" s="21"/>
      <c r="H28" s="21"/>
      <c r="I28" s="21"/>
      <c r="J28" s="21"/>
      <c r="K28" s="21"/>
      <c r="L28" s="21"/>
      <c r="M28" s="21"/>
      <c r="N28" s="21"/>
      <c r="O28" s="21"/>
      <c r="P28" s="21"/>
      <c r="Q28" s="40"/>
      <c r="R28" s="21"/>
      <c r="S28" s="21"/>
      <c r="T28" s="21"/>
      <c r="U28" s="31">
        <f t="shared" si="0"/>
        <v>0</v>
      </c>
      <c r="V28" s="21"/>
      <c r="W28" s="21" t="e">
        <f t="shared" si="5"/>
        <v>#DIV/0!</v>
      </c>
      <c r="X28" s="21"/>
      <c r="Y28" s="21"/>
      <c r="Z28" s="31">
        <f t="shared" si="1"/>
        <v>0</v>
      </c>
      <c r="AA28" s="21"/>
      <c r="AB28" s="21" t="e">
        <f t="shared" si="6"/>
        <v>#DIV/0!</v>
      </c>
      <c r="AC28" s="21"/>
      <c r="AD28" s="21"/>
      <c r="AE28" s="31">
        <f t="shared" si="2"/>
        <v>0</v>
      </c>
      <c r="AF28" s="21"/>
      <c r="AG28" s="21" t="e">
        <f t="shared" si="7"/>
        <v>#DIV/0!</v>
      </c>
      <c r="AH28" s="21"/>
      <c r="AI28" s="21"/>
      <c r="AJ28" s="31">
        <f t="shared" si="3"/>
        <v>0</v>
      </c>
      <c r="AK28" s="21"/>
      <c r="AL28" s="21" t="e">
        <f t="shared" si="8"/>
        <v>#DIV/0!</v>
      </c>
      <c r="AM28" s="21"/>
      <c r="AN28" s="21"/>
      <c r="AO28" s="21">
        <f t="shared" si="4"/>
        <v>0</v>
      </c>
      <c r="AP28" s="21"/>
      <c r="AQ28" s="21" t="e">
        <f t="shared" si="9"/>
        <v>#DIV/0!</v>
      </c>
      <c r="AR28" s="21"/>
    </row>
    <row r="29" spans="1:44" s="32" customFormat="1">
      <c r="A29" s="22"/>
      <c r="B29" s="21"/>
      <c r="C29" s="21"/>
      <c r="D29" s="21"/>
      <c r="E29" s="21"/>
      <c r="F29" s="21"/>
      <c r="G29" s="21"/>
      <c r="H29" s="21"/>
      <c r="I29" s="21"/>
      <c r="J29" s="21"/>
      <c r="K29" s="21"/>
      <c r="L29" s="21"/>
      <c r="M29" s="21"/>
      <c r="N29" s="21"/>
      <c r="O29" s="21"/>
      <c r="P29" s="21"/>
      <c r="Q29" s="40"/>
      <c r="R29" s="21"/>
      <c r="S29" s="21"/>
      <c r="T29" s="21"/>
      <c r="U29" s="31">
        <f t="shared" si="0"/>
        <v>0</v>
      </c>
      <c r="V29" s="21"/>
      <c r="W29" s="21" t="e">
        <f t="shared" si="5"/>
        <v>#DIV/0!</v>
      </c>
      <c r="X29" s="21"/>
      <c r="Y29" s="21"/>
      <c r="Z29" s="31">
        <f t="shared" si="1"/>
        <v>0</v>
      </c>
      <c r="AA29" s="21"/>
      <c r="AB29" s="21" t="e">
        <f t="shared" si="6"/>
        <v>#DIV/0!</v>
      </c>
      <c r="AC29" s="21"/>
      <c r="AD29" s="21"/>
      <c r="AE29" s="31">
        <f t="shared" si="2"/>
        <v>0</v>
      </c>
      <c r="AF29" s="21"/>
      <c r="AG29" s="21" t="e">
        <f t="shared" si="7"/>
        <v>#DIV/0!</v>
      </c>
      <c r="AH29" s="21"/>
      <c r="AI29" s="21"/>
      <c r="AJ29" s="31">
        <f t="shared" si="3"/>
        <v>0</v>
      </c>
      <c r="AK29" s="21"/>
      <c r="AL29" s="21" t="e">
        <f t="shared" si="8"/>
        <v>#DIV/0!</v>
      </c>
      <c r="AM29" s="21"/>
      <c r="AN29" s="21"/>
      <c r="AO29" s="21">
        <f t="shared" si="4"/>
        <v>0</v>
      </c>
      <c r="AP29" s="21"/>
      <c r="AQ29" s="21" t="e">
        <f t="shared" si="9"/>
        <v>#DIV/0!</v>
      </c>
      <c r="AR29" s="21"/>
    </row>
    <row r="30" spans="1:44" s="32" customFormat="1">
      <c r="A30" s="22"/>
      <c r="B30" s="21"/>
      <c r="C30" s="21"/>
      <c r="D30" s="21"/>
      <c r="E30" s="21"/>
      <c r="F30" s="21"/>
      <c r="G30" s="21"/>
      <c r="H30" s="21"/>
      <c r="I30" s="21"/>
      <c r="J30" s="21"/>
      <c r="K30" s="21"/>
      <c r="L30" s="21"/>
      <c r="M30" s="21"/>
      <c r="N30" s="21"/>
      <c r="O30" s="21"/>
      <c r="P30" s="21"/>
      <c r="Q30" s="40"/>
      <c r="R30" s="21"/>
      <c r="S30" s="21"/>
      <c r="T30" s="21"/>
      <c r="U30" s="31">
        <f t="shared" si="0"/>
        <v>0</v>
      </c>
      <c r="V30" s="21"/>
      <c r="W30" s="21" t="e">
        <f t="shared" si="5"/>
        <v>#DIV/0!</v>
      </c>
      <c r="X30" s="21"/>
      <c r="Y30" s="21"/>
      <c r="Z30" s="31">
        <f t="shared" si="1"/>
        <v>0</v>
      </c>
      <c r="AA30" s="21"/>
      <c r="AB30" s="21" t="e">
        <f t="shared" si="6"/>
        <v>#DIV/0!</v>
      </c>
      <c r="AC30" s="21"/>
      <c r="AD30" s="21"/>
      <c r="AE30" s="31">
        <f t="shared" si="2"/>
        <v>0</v>
      </c>
      <c r="AF30" s="21"/>
      <c r="AG30" s="21" t="e">
        <f t="shared" si="7"/>
        <v>#DIV/0!</v>
      </c>
      <c r="AH30" s="21"/>
      <c r="AI30" s="21"/>
      <c r="AJ30" s="31">
        <f t="shared" si="3"/>
        <v>0</v>
      </c>
      <c r="AK30" s="21"/>
      <c r="AL30" s="21" t="e">
        <f t="shared" si="8"/>
        <v>#DIV/0!</v>
      </c>
      <c r="AM30" s="21"/>
      <c r="AN30" s="21"/>
      <c r="AO30" s="21">
        <f t="shared" si="4"/>
        <v>0</v>
      </c>
      <c r="AP30" s="21"/>
      <c r="AQ30" s="21" t="e">
        <f t="shared" si="9"/>
        <v>#DIV/0!</v>
      </c>
      <c r="AR30" s="21"/>
    </row>
    <row r="31" spans="1:44" s="32" customFormat="1">
      <c r="A31" s="22"/>
      <c r="B31" s="21"/>
      <c r="C31" s="21"/>
      <c r="D31" s="21"/>
      <c r="E31" s="21"/>
      <c r="F31" s="21"/>
      <c r="G31" s="21"/>
      <c r="H31" s="21"/>
      <c r="I31" s="21"/>
      <c r="J31" s="21"/>
      <c r="K31" s="21"/>
      <c r="L31" s="21"/>
      <c r="M31" s="21"/>
      <c r="N31" s="21"/>
      <c r="O31" s="21"/>
      <c r="P31" s="21"/>
      <c r="Q31" s="40"/>
      <c r="R31" s="21"/>
      <c r="S31" s="21"/>
      <c r="T31" s="21"/>
      <c r="U31" s="31">
        <f t="shared" si="0"/>
        <v>0</v>
      </c>
      <c r="V31" s="21"/>
      <c r="W31" s="21" t="e">
        <f t="shared" si="5"/>
        <v>#DIV/0!</v>
      </c>
      <c r="X31" s="21"/>
      <c r="Y31" s="21"/>
      <c r="Z31" s="31">
        <f t="shared" si="1"/>
        <v>0</v>
      </c>
      <c r="AA31" s="21"/>
      <c r="AB31" s="21" t="e">
        <f t="shared" si="6"/>
        <v>#DIV/0!</v>
      </c>
      <c r="AC31" s="21"/>
      <c r="AD31" s="21"/>
      <c r="AE31" s="31">
        <f t="shared" si="2"/>
        <v>0</v>
      </c>
      <c r="AF31" s="21"/>
      <c r="AG31" s="21" t="e">
        <f t="shared" si="7"/>
        <v>#DIV/0!</v>
      </c>
      <c r="AH31" s="21"/>
      <c r="AI31" s="21"/>
      <c r="AJ31" s="31">
        <f t="shared" si="3"/>
        <v>0</v>
      </c>
      <c r="AK31" s="21"/>
      <c r="AL31" s="21" t="e">
        <f t="shared" si="8"/>
        <v>#DIV/0!</v>
      </c>
      <c r="AM31" s="21"/>
      <c r="AN31" s="21"/>
      <c r="AO31" s="21">
        <f t="shared" si="4"/>
        <v>0</v>
      </c>
      <c r="AP31" s="21"/>
      <c r="AQ31" s="21" t="e">
        <f t="shared" si="9"/>
        <v>#DIV/0!</v>
      </c>
      <c r="AR31" s="21"/>
    </row>
    <row r="32" spans="1:44" s="32" customFormat="1">
      <c r="A32" s="22"/>
      <c r="B32" s="21"/>
      <c r="C32" s="21"/>
      <c r="D32" s="21"/>
      <c r="E32" s="21"/>
      <c r="F32" s="21"/>
      <c r="G32" s="21"/>
      <c r="H32" s="21"/>
      <c r="I32" s="21"/>
      <c r="J32" s="21"/>
      <c r="K32" s="21"/>
      <c r="L32" s="21"/>
      <c r="M32" s="21"/>
      <c r="N32" s="21"/>
      <c r="O32" s="21"/>
      <c r="P32" s="21"/>
      <c r="Q32" s="40"/>
      <c r="R32" s="21"/>
      <c r="S32" s="21"/>
      <c r="T32" s="21"/>
      <c r="U32" s="31">
        <f t="shared" si="0"/>
        <v>0</v>
      </c>
      <c r="V32" s="21"/>
      <c r="W32" s="21" t="e">
        <f t="shared" si="5"/>
        <v>#DIV/0!</v>
      </c>
      <c r="X32" s="21"/>
      <c r="Y32" s="21"/>
      <c r="Z32" s="31">
        <f t="shared" si="1"/>
        <v>0</v>
      </c>
      <c r="AA32" s="21"/>
      <c r="AB32" s="21" t="e">
        <f t="shared" si="6"/>
        <v>#DIV/0!</v>
      </c>
      <c r="AC32" s="21"/>
      <c r="AD32" s="21"/>
      <c r="AE32" s="31">
        <f t="shared" si="2"/>
        <v>0</v>
      </c>
      <c r="AF32" s="21"/>
      <c r="AG32" s="21" t="e">
        <f t="shared" si="7"/>
        <v>#DIV/0!</v>
      </c>
      <c r="AH32" s="21"/>
      <c r="AI32" s="21"/>
      <c r="AJ32" s="31">
        <f t="shared" si="3"/>
        <v>0</v>
      </c>
      <c r="AK32" s="21"/>
      <c r="AL32" s="21" t="e">
        <f t="shared" si="8"/>
        <v>#DIV/0!</v>
      </c>
      <c r="AM32" s="21"/>
      <c r="AN32" s="21"/>
      <c r="AO32" s="21">
        <f t="shared" si="4"/>
        <v>0</v>
      </c>
      <c r="AP32" s="21"/>
      <c r="AQ32" s="21" t="e">
        <f t="shared" si="9"/>
        <v>#DIV/0!</v>
      </c>
      <c r="AR32" s="21"/>
    </row>
    <row r="33" spans="1:44" s="32" customFormat="1">
      <c r="A33" s="22"/>
      <c r="B33" s="21"/>
      <c r="C33" s="21"/>
      <c r="D33" s="21"/>
      <c r="E33" s="21"/>
      <c r="F33" s="21"/>
      <c r="G33" s="21"/>
      <c r="H33" s="21"/>
      <c r="I33" s="21"/>
      <c r="J33" s="21"/>
      <c r="K33" s="21"/>
      <c r="L33" s="21"/>
      <c r="M33" s="21"/>
      <c r="N33" s="21"/>
      <c r="O33" s="21"/>
      <c r="P33" s="21"/>
      <c r="Q33" s="40"/>
      <c r="R33" s="21"/>
      <c r="S33" s="21"/>
      <c r="T33" s="21"/>
      <c r="U33" s="31">
        <f t="shared" si="0"/>
        <v>0</v>
      </c>
      <c r="V33" s="21"/>
      <c r="W33" s="21" t="e">
        <f t="shared" si="5"/>
        <v>#DIV/0!</v>
      </c>
      <c r="X33" s="21"/>
      <c r="Y33" s="21"/>
      <c r="Z33" s="31">
        <f t="shared" si="1"/>
        <v>0</v>
      </c>
      <c r="AA33" s="21"/>
      <c r="AB33" s="21" t="e">
        <f t="shared" si="6"/>
        <v>#DIV/0!</v>
      </c>
      <c r="AC33" s="21"/>
      <c r="AD33" s="21"/>
      <c r="AE33" s="31">
        <f t="shared" si="2"/>
        <v>0</v>
      </c>
      <c r="AF33" s="21"/>
      <c r="AG33" s="21" t="e">
        <f t="shared" si="7"/>
        <v>#DIV/0!</v>
      </c>
      <c r="AH33" s="21"/>
      <c r="AI33" s="21"/>
      <c r="AJ33" s="31">
        <f t="shared" si="3"/>
        <v>0</v>
      </c>
      <c r="AK33" s="21"/>
      <c r="AL33" s="21" t="e">
        <f t="shared" si="8"/>
        <v>#DIV/0!</v>
      </c>
      <c r="AM33" s="21"/>
      <c r="AN33" s="21"/>
      <c r="AO33" s="21">
        <f t="shared" si="4"/>
        <v>0</v>
      </c>
      <c r="AP33" s="21"/>
      <c r="AQ33" s="21" t="e">
        <f t="shared" si="9"/>
        <v>#DIV/0!</v>
      </c>
      <c r="AR33" s="21"/>
    </row>
    <row r="34" spans="1:44" s="32" customFormat="1">
      <c r="A34" s="22"/>
      <c r="B34" s="21"/>
      <c r="C34" s="21"/>
      <c r="D34" s="21"/>
      <c r="E34" s="21"/>
      <c r="F34" s="21"/>
      <c r="G34" s="21"/>
      <c r="H34" s="21"/>
      <c r="I34" s="21"/>
      <c r="J34" s="21"/>
      <c r="K34" s="21"/>
      <c r="L34" s="21"/>
      <c r="M34" s="21"/>
      <c r="N34" s="21"/>
      <c r="O34" s="21"/>
      <c r="P34" s="21"/>
      <c r="Q34" s="40"/>
      <c r="R34" s="21"/>
      <c r="S34" s="21"/>
      <c r="T34" s="21"/>
      <c r="U34" s="31">
        <f t="shared" si="0"/>
        <v>0</v>
      </c>
      <c r="V34" s="21"/>
      <c r="W34" s="21" t="e">
        <f t="shared" si="5"/>
        <v>#DIV/0!</v>
      </c>
      <c r="X34" s="21"/>
      <c r="Y34" s="21"/>
      <c r="Z34" s="31">
        <f t="shared" si="1"/>
        <v>0</v>
      </c>
      <c r="AA34" s="21"/>
      <c r="AB34" s="21" t="e">
        <f t="shared" si="6"/>
        <v>#DIV/0!</v>
      </c>
      <c r="AC34" s="21"/>
      <c r="AD34" s="21"/>
      <c r="AE34" s="31">
        <f t="shared" si="2"/>
        <v>0</v>
      </c>
      <c r="AF34" s="21"/>
      <c r="AG34" s="21" t="e">
        <f t="shared" si="7"/>
        <v>#DIV/0!</v>
      </c>
      <c r="AH34" s="21"/>
      <c r="AI34" s="21"/>
      <c r="AJ34" s="31">
        <f t="shared" si="3"/>
        <v>0</v>
      </c>
      <c r="AK34" s="21"/>
      <c r="AL34" s="21" t="e">
        <f t="shared" si="8"/>
        <v>#DIV/0!</v>
      </c>
      <c r="AM34" s="21"/>
      <c r="AN34" s="21"/>
      <c r="AO34" s="21">
        <f t="shared" si="4"/>
        <v>0</v>
      </c>
      <c r="AP34" s="21"/>
      <c r="AQ34" s="21" t="e">
        <f t="shared" si="9"/>
        <v>#DIV/0!</v>
      </c>
      <c r="AR34" s="21"/>
    </row>
    <row r="35" spans="1:44" s="5" customFormat="1" ht="15.75">
      <c r="A35" s="10"/>
      <c r="B35" s="10"/>
      <c r="C35" s="10"/>
      <c r="D35" s="10"/>
      <c r="E35" s="10"/>
      <c r="F35" s="10"/>
      <c r="G35" s="10"/>
      <c r="H35" s="10"/>
      <c r="I35" s="10"/>
      <c r="J35" s="10"/>
      <c r="K35" s="10"/>
      <c r="L35" s="10"/>
      <c r="M35" s="15"/>
      <c r="N35" s="15"/>
      <c r="O35" s="15"/>
      <c r="P35" s="15"/>
      <c r="Q35" s="15"/>
      <c r="R35" s="10"/>
      <c r="S35" s="10"/>
      <c r="T35" s="10"/>
      <c r="U35" s="15"/>
      <c r="V35" s="15"/>
      <c r="W35" s="15" t="e">
        <f>AVERAGE(W13:W34)*80%</f>
        <v>#DIV/0!</v>
      </c>
      <c r="X35" s="15"/>
      <c r="Y35" s="15"/>
      <c r="Z35" s="15"/>
      <c r="AA35" s="15"/>
      <c r="AB35" s="15" t="e">
        <f>AVERAGE(AB13:AB34)*80%</f>
        <v>#DIV/0!</v>
      </c>
      <c r="AC35" s="15"/>
      <c r="AD35" s="15"/>
      <c r="AE35" s="15"/>
      <c r="AF35" s="15"/>
      <c r="AG35" s="15" t="e">
        <f>AVERAGE(AG13:AG34)*80%</f>
        <v>#DIV/0!</v>
      </c>
      <c r="AH35" s="15"/>
      <c r="AI35" s="15"/>
      <c r="AJ35" s="15"/>
      <c r="AK35" s="15"/>
      <c r="AL35" s="15" t="e">
        <f>AVERAGE(AL13:AL34)*80%</f>
        <v>#DIV/0!</v>
      </c>
      <c r="AM35" s="10"/>
      <c r="AN35" s="10"/>
      <c r="AO35" s="16"/>
      <c r="AP35" s="16"/>
      <c r="AQ35" s="15" t="e">
        <f>AVERAGE(AQ13:AQ34)*80%</f>
        <v>#DIV/0!</v>
      </c>
      <c r="AR35" s="10"/>
    </row>
    <row r="36" spans="1:44" s="32" customFormat="1">
      <c r="A36" s="41"/>
      <c r="B36" s="27"/>
      <c r="C36" s="27"/>
      <c r="D36" s="27"/>
      <c r="E36" s="27"/>
      <c r="F36" s="27"/>
      <c r="G36" s="27"/>
      <c r="H36" s="27"/>
      <c r="I36" s="27"/>
      <c r="J36" s="27"/>
      <c r="K36" s="28"/>
      <c r="L36" s="29"/>
      <c r="M36" s="30"/>
      <c r="N36" s="30"/>
      <c r="O36" s="30"/>
      <c r="P36" s="30"/>
      <c r="Q36" s="30"/>
      <c r="R36" s="27"/>
      <c r="S36" s="21"/>
      <c r="T36" s="21"/>
      <c r="U36" s="31">
        <f>M36</f>
        <v>0</v>
      </c>
      <c r="V36" s="27"/>
      <c r="W36" s="21" t="e">
        <f t="shared" si="5"/>
        <v>#DIV/0!</v>
      </c>
      <c r="X36" s="27"/>
      <c r="Y36" s="27"/>
      <c r="Z36" s="31">
        <f>N36</f>
        <v>0</v>
      </c>
      <c r="AA36" s="27"/>
      <c r="AB36" s="21" t="e">
        <f t="shared" si="6"/>
        <v>#DIV/0!</v>
      </c>
      <c r="AC36" s="27"/>
      <c r="AD36" s="27"/>
      <c r="AE36" s="31">
        <f>O36</f>
        <v>0</v>
      </c>
      <c r="AF36" s="27"/>
      <c r="AG36" s="21" t="e">
        <f t="shared" si="7"/>
        <v>#DIV/0!</v>
      </c>
      <c r="AH36" s="27"/>
      <c r="AI36" s="27"/>
      <c r="AJ36" s="31">
        <f>P36</f>
        <v>0</v>
      </c>
      <c r="AK36" s="27"/>
      <c r="AL36" s="21" t="e">
        <f t="shared" si="8"/>
        <v>#DIV/0!</v>
      </c>
      <c r="AM36" s="27"/>
      <c r="AN36" s="27"/>
      <c r="AO36" s="21">
        <f>Q36</f>
        <v>0</v>
      </c>
      <c r="AP36" s="27"/>
      <c r="AQ36" s="21" t="e">
        <f t="shared" si="9"/>
        <v>#DIV/0!</v>
      </c>
      <c r="AR36" s="27"/>
    </row>
    <row r="37" spans="1:44" s="32" customFormat="1">
      <c r="A37" s="41"/>
      <c r="B37" s="27"/>
      <c r="C37" s="27"/>
      <c r="D37" s="27"/>
      <c r="E37" s="27"/>
      <c r="F37" s="27"/>
      <c r="G37" s="27"/>
      <c r="H37" s="27"/>
      <c r="I37" s="27"/>
      <c r="J37" s="27"/>
      <c r="K37" s="28"/>
      <c r="L37" s="28"/>
      <c r="M37" s="33"/>
      <c r="N37" s="33"/>
      <c r="O37" s="33"/>
      <c r="P37" s="33"/>
      <c r="Q37" s="33"/>
      <c r="R37" s="27"/>
      <c r="S37" s="21"/>
      <c r="T37" s="21"/>
      <c r="U37" s="31">
        <f>M37</f>
        <v>0</v>
      </c>
      <c r="V37" s="27"/>
      <c r="W37" s="21" t="e">
        <f t="shared" si="5"/>
        <v>#DIV/0!</v>
      </c>
      <c r="X37" s="27"/>
      <c r="Y37" s="27"/>
      <c r="Z37" s="31">
        <f>N37</f>
        <v>0</v>
      </c>
      <c r="AA37" s="27"/>
      <c r="AB37" s="21" t="e">
        <f t="shared" si="6"/>
        <v>#DIV/0!</v>
      </c>
      <c r="AC37" s="27"/>
      <c r="AD37" s="27"/>
      <c r="AE37" s="31">
        <f>O37</f>
        <v>0</v>
      </c>
      <c r="AF37" s="27"/>
      <c r="AG37" s="21" t="e">
        <f t="shared" si="7"/>
        <v>#DIV/0!</v>
      </c>
      <c r="AH37" s="27"/>
      <c r="AI37" s="27"/>
      <c r="AJ37" s="31">
        <f>P37</f>
        <v>0</v>
      </c>
      <c r="AK37" s="27"/>
      <c r="AL37" s="21" t="e">
        <f t="shared" si="8"/>
        <v>#DIV/0!</v>
      </c>
      <c r="AM37" s="27"/>
      <c r="AN37" s="27"/>
      <c r="AO37" s="21">
        <f>Q37</f>
        <v>0</v>
      </c>
      <c r="AP37" s="27"/>
      <c r="AQ37" s="21" t="e">
        <f t="shared" si="9"/>
        <v>#DIV/0!</v>
      </c>
      <c r="AR37" s="27"/>
    </row>
    <row r="38" spans="1:44" s="32" customFormat="1">
      <c r="A38" s="41"/>
      <c r="B38" s="27"/>
      <c r="C38" s="27"/>
      <c r="D38" s="27"/>
      <c r="E38" s="27"/>
      <c r="F38" s="27"/>
      <c r="G38" s="27"/>
      <c r="H38" s="27"/>
      <c r="I38" s="27"/>
      <c r="J38" s="27"/>
      <c r="K38" s="28"/>
      <c r="L38" s="28"/>
      <c r="M38" s="33"/>
      <c r="N38" s="33"/>
      <c r="O38" s="33"/>
      <c r="P38" s="33"/>
      <c r="Q38" s="33"/>
      <c r="R38" s="27"/>
      <c r="S38" s="21"/>
      <c r="T38" s="21"/>
      <c r="U38" s="31">
        <f>M38</f>
        <v>0</v>
      </c>
      <c r="V38" s="27"/>
      <c r="W38" s="21" t="e">
        <f t="shared" si="5"/>
        <v>#DIV/0!</v>
      </c>
      <c r="X38" s="27"/>
      <c r="Y38" s="27"/>
      <c r="Z38" s="31">
        <f>N38</f>
        <v>0</v>
      </c>
      <c r="AA38" s="27"/>
      <c r="AB38" s="21" t="e">
        <f t="shared" si="6"/>
        <v>#DIV/0!</v>
      </c>
      <c r="AC38" s="27"/>
      <c r="AD38" s="27"/>
      <c r="AE38" s="31">
        <f>O38</f>
        <v>0</v>
      </c>
      <c r="AF38" s="27"/>
      <c r="AG38" s="21" t="e">
        <f t="shared" si="7"/>
        <v>#DIV/0!</v>
      </c>
      <c r="AH38" s="27"/>
      <c r="AI38" s="27"/>
      <c r="AJ38" s="31">
        <f>P38</f>
        <v>0</v>
      </c>
      <c r="AK38" s="27"/>
      <c r="AL38" s="21" t="e">
        <f t="shared" si="8"/>
        <v>#DIV/0!</v>
      </c>
      <c r="AM38" s="27"/>
      <c r="AN38" s="27"/>
      <c r="AO38" s="21">
        <f>Q38</f>
        <v>0</v>
      </c>
      <c r="AP38" s="27"/>
      <c r="AQ38" s="21" t="e">
        <f t="shared" si="9"/>
        <v>#DIV/0!</v>
      </c>
      <c r="AR38" s="27"/>
    </row>
    <row r="39" spans="1:44" s="32" customFormat="1">
      <c r="A39" s="41"/>
      <c r="B39" s="27"/>
      <c r="C39" s="27"/>
      <c r="D39" s="27"/>
      <c r="E39" s="27"/>
      <c r="F39" s="27"/>
      <c r="G39" s="27"/>
      <c r="H39" s="27"/>
      <c r="I39" s="27"/>
      <c r="J39" s="27"/>
      <c r="K39" s="28"/>
      <c r="L39" s="28"/>
      <c r="M39" s="33"/>
      <c r="N39" s="33"/>
      <c r="O39" s="33"/>
      <c r="P39" s="33"/>
      <c r="Q39" s="33"/>
      <c r="R39" s="27"/>
      <c r="S39" s="21"/>
      <c r="T39" s="21"/>
      <c r="U39" s="31">
        <f>M39</f>
        <v>0</v>
      </c>
      <c r="V39" s="27"/>
      <c r="W39" s="21" t="e">
        <f t="shared" si="5"/>
        <v>#DIV/0!</v>
      </c>
      <c r="X39" s="27"/>
      <c r="Y39" s="27"/>
      <c r="Z39" s="31">
        <f>N39</f>
        <v>0</v>
      </c>
      <c r="AA39" s="27"/>
      <c r="AB39" s="21" t="e">
        <f t="shared" si="6"/>
        <v>#DIV/0!</v>
      </c>
      <c r="AC39" s="27"/>
      <c r="AD39" s="27"/>
      <c r="AE39" s="31">
        <f>O39</f>
        <v>0</v>
      </c>
      <c r="AF39" s="27"/>
      <c r="AG39" s="21" t="e">
        <f t="shared" si="7"/>
        <v>#DIV/0!</v>
      </c>
      <c r="AH39" s="27"/>
      <c r="AI39" s="27"/>
      <c r="AJ39" s="31">
        <f>P39</f>
        <v>0</v>
      </c>
      <c r="AK39" s="27"/>
      <c r="AL39" s="21" t="e">
        <f t="shared" si="8"/>
        <v>#DIV/0!</v>
      </c>
      <c r="AM39" s="27"/>
      <c r="AN39" s="27"/>
      <c r="AO39" s="21">
        <f>Q39</f>
        <v>0</v>
      </c>
      <c r="AP39" s="27"/>
      <c r="AQ39" s="21" t="e">
        <f t="shared" si="9"/>
        <v>#DIV/0!</v>
      </c>
      <c r="AR39" s="27"/>
    </row>
    <row r="40" spans="1:44" s="32" customFormat="1">
      <c r="A40" s="41"/>
      <c r="B40" s="27"/>
      <c r="C40" s="27"/>
      <c r="D40" s="27"/>
      <c r="E40" s="27"/>
      <c r="F40" s="27"/>
      <c r="G40" s="27"/>
      <c r="H40" s="27"/>
      <c r="I40" s="27"/>
      <c r="J40" s="27"/>
      <c r="K40" s="28"/>
      <c r="L40" s="28"/>
      <c r="M40" s="34"/>
      <c r="N40" s="34"/>
      <c r="O40" s="34"/>
      <c r="P40" s="34"/>
      <c r="Q40" s="34"/>
      <c r="R40" s="27"/>
      <c r="S40" s="21"/>
      <c r="T40" s="21"/>
      <c r="U40" s="31">
        <f>M40</f>
        <v>0</v>
      </c>
      <c r="V40" s="27"/>
      <c r="W40" s="21" t="e">
        <f t="shared" si="5"/>
        <v>#DIV/0!</v>
      </c>
      <c r="X40" s="27"/>
      <c r="Y40" s="27"/>
      <c r="Z40" s="31">
        <f>N40</f>
        <v>0</v>
      </c>
      <c r="AA40" s="27"/>
      <c r="AB40" s="21" t="e">
        <f t="shared" si="6"/>
        <v>#DIV/0!</v>
      </c>
      <c r="AC40" s="27"/>
      <c r="AD40" s="27"/>
      <c r="AE40" s="31">
        <f>O40</f>
        <v>0</v>
      </c>
      <c r="AF40" s="27"/>
      <c r="AG40" s="21" t="e">
        <f t="shared" si="7"/>
        <v>#DIV/0!</v>
      </c>
      <c r="AH40" s="27"/>
      <c r="AI40" s="27"/>
      <c r="AJ40" s="31">
        <f>P40</f>
        <v>0</v>
      </c>
      <c r="AK40" s="27"/>
      <c r="AL40" s="21" t="e">
        <f t="shared" si="8"/>
        <v>#DIV/0!</v>
      </c>
      <c r="AM40" s="27"/>
      <c r="AN40" s="27"/>
      <c r="AO40" s="21">
        <f>Q40</f>
        <v>0</v>
      </c>
      <c r="AP40" s="27"/>
      <c r="AQ40" s="21" t="e">
        <f t="shared" si="9"/>
        <v>#DIV/0!</v>
      </c>
      <c r="AR40" s="27"/>
    </row>
    <row r="41" spans="1:44" s="5" customFormat="1" ht="15.75">
      <c r="A41" s="10"/>
      <c r="B41" s="10"/>
      <c r="C41" s="10"/>
      <c r="D41" s="10"/>
      <c r="E41" s="10"/>
      <c r="F41" s="10"/>
      <c r="G41" s="10"/>
      <c r="H41" s="11"/>
      <c r="I41" s="11"/>
      <c r="J41" s="11"/>
      <c r="K41" s="11"/>
      <c r="L41" s="11"/>
      <c r="M41" s="12"/>
      <c r="N41" s="12"/>
      <c r="O41" s="12"/>
      <c r="P41" s="12"/>
      <c r="Q41" s="12"/>
      <c r="R41" s="11"/>
      <c r="S41" s="11"/>
      <c r="T41" s="11"/>
      <c r="U41" s="12"/>
      <c r="V41" s="12"/>
      <c r="W41" s="14" t="e">
        <f>AVERAGE(W36:W40)*20%</f>
        <v>#DIV/0!</v>
      </c>
      <c r="X41" s="10"/>
      <c r="Y41" s="10"/>
      <c r="Z41" s="12"/>
      <c r="AA41" s="12"/>
      <c r="AB41" s="14" t="e">
        <f>AVERAGE(AB36:AB40)*20%</f>
        <v>#DIV/0!</v>
      </c>
      <c r="AC41" s="10"/>
      <c r="AD41" s="10"/>
      <c r="AE41" s="12"/>
      <c r="AF41" s="12"/>
      <c r="AG41" s="14" t="e">
        <f>AVERAGE(AG36:AG40)*20%</f>
        <v>#DIV/0!</v>
      </c>
      <c r="AH41" s="10"/>
      <c r="AI41" s="10"/>
      <c r="AJ41" s="12"/>
      <c r="AK41" s="12"/>
      <c r="AL41" s="14" t="e">
        <f>AVERAGE(AL36:AL40)*20%</f>
        <v>#DIV/0!</v>
      </c>
      <c r="AM41" s="10"/>
      <c r="AN41" s="10"/>
      <c r="AO41" s="17"/>
      <c r="AP41" s="17"/>
      <c r="AQ41" s="14" t="e">
        <f>AVERAGE(AQ36:AQ40)*20%</f>
        <v>#DIV/0!</v>
      </c>
      <c r="AR41" s="10"/>
    </row>
    <row r="42" spans="1:44" s="9" customFormat="1" ht="18.75">
      <c r="A42" s="6"/>
      <c r="B42" s="6"/>
      <c r="C42" s="6"/>
      <c r="D42" s="6"/>
      <c r="E42" s="6"/>
      <c r="F42" s="6"/>
      <c r="G42" s="6"/>
      <c r="H42" s="6"/>
      <c r="I42" s="6"/>
      <c r="J42" s="6"/>
      <c r="K42" s="6"/>
      <c r="L42" s="6"/>
      <c r="M42" s="8"/>
      <c r="N42" s="8"/>
      <c r="O42" s="8"/>
      <c r="P42" s="8"/>
      <c r="Q42" s="8"/>
      <c r="R42" s="6"/>
      <c r="S42" s="6"/>
      <c r="T42" s="6"/>
      <c r="U42" s="8"/>
      <c r="V42" s="8"/>
      <c r="W42" s="19" t="e">
        <f>W35+W41</f>
        <v>#DIV/0!</v>
      </c>
      <c r="X42" s="6"/>
      <c r="Y42" s="6"/>
      <c r="Z42" s="8"/>
      <c r="AA42" s="8"/>
      <c r="AB42" s="19" t="e">
        <f>AB35+AB41</f>
        <v>#DIV/0!</v>
      </c>
      <c r="AC42" s="6"/>
      <c r="AD42" s="6"/>
      <c r="AE42" s="8"/>
      <c r="AF42" s="8"/>
      <c r="AG42" s="19" t="e">
        <f>AG35+AG41</f>
        <v>#DIV/0!</v>
      </c>
      <c r="AH42" s="6"/>
      <c r="AI42" s="6"/>
      <c r="AJ42" s="8"/>
      <c r="AK42" s="8"/>
      <c r="AL42" s="19" t="e">
        <f>AL35+AL41</f>
        <v>#DIV/0!</v>
      </c>
      <c r="AM42" s="6"/>
      <c r="AN42" s="6"/>
      <c r="AO42" s="18"/>
      <c r="AP42" s="18"/>
      <c r="AQ42" s="19" t="e">
        <f>AQ35+AQ41</f>
        <v>#DIV/0!</v>
      </c>
      <c r="AR42" s="6"/>
    </row>
  </sheetData>
  <mergeCells count="19">
    <mergeCell ref="U10:Y11"/>
    <mergeCell ref="Z10:AD11"/>
    <mergeCell ref="AE10:AI11"/>
    <mergeCell ref="AJ10:AN11"/>
    <mergeCell ref="AO10:AR11"/>
    <mergeCell ref="A10:B11"/>
    <mergeCell ref="H10:R11"/>
    <mergeCell ref="S10:S12"/>
    <mergeCell ref="T10:T12"/>
    <mergeCell ref="C10:G11"/>
    <mergeCell ref="A1:L1"/>
    <mergeCell ref="M1:Q1"/>
    <mergeCell ref="A2:L2"/>
    <mergeCell ref="A4:D8"/>
    <mergeCell ref="H4:L4"/>
    <mergeCell ref="I5:L5"/>
    <mergeCell ref="I6:L6"/>
    <mergeCell ref="I7:L7"/>
    <mergeCell ref="I8:L8"/>
  </mergeCells>
  <pageMargins left="0.7" right="0.7" top="0.75" bottom="0.75" header="0.3" footer="0.3"/>
  <pageSetup paperSize="9" orientation="portrait"/>
  <drawing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0000000}">
          <x14:formula1>
            <xm:f>Listas!$F$1:$F$12</xm:f>
          </x14:formula1>
          <xm:sqref>T13:T34 T36:T40</xm:sqref>
        </x14:dataValidation>
        <x14:dataValidation type="list" allowBlank="1" showInputMessage="1" showErrorMessage="1" xr:uid="{00000000-0002-0000-0000-000001000000}">
          <x14:formula1>
            <xm:f>Listas!$D$1:$D$20</xm:f>
          </x14:formula1>
          <xm:sqref>S13:S34 S36:S40</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S30"/>
  <sheetViews>
    <sheetView tabSelected="1" topLeftCell="D17" zoomScale="80" zoomScaleNormal="80" workbookViewId="0">
      <selection activeCell="G10" sqref="G10:J10"/>
    </sheetView>
  </sheetViews>
  <sheetFormatPr defaultColWidth="10.85546875" defaultRowHeight="15"/>
  <cols>
    <col min="1" max="1" width="4.140625" style="1" customWidth="1"/>
    <col min="2" max="2" width="25.5703125" style="1" customWidth="1"/>
    <col min="3" max="3" width="12.7109375" style="1" customWidth="1"/>
    <col min="4" max="4" width="44.28515625" style="1" bestFit="1" customWidth="1"/>
    <col min="5" max="5" width="10.85546875" style="1" customWidth="1"/>
    <col min="6" max="6" width="24.42578125" style="1" customWidth="1"/>
    <col min="7" max="7" width="23.5703125" style="1" customWidth="1"/>
    <col min="8" max="8" width="10" style="1" customWidth="1"/>
    <col min="9" max="9" width="18.42578125" style="1" customWidth="1"/>
    <col min="10" max="10" width="15.85546875" style="1" customWidth="1"/>
    <col min="11" max="14" width="7.28515625" style="1" customWidth="1"/>
    <col min="15" max="15" width="22.5703125" style="1" customWidth="1"/>
    <col min="16" max="16" width="17.85546875" style="1" customWidth="1"/>
    <col min="17" max="17" width="24.42578125" style="1" customWidth="1"/>
    <col min="18" max="18" width="17.85546875" style="1" customWidth="1"/>
    <col min="19" max="19" width="19.7109375" style="1" customWidth="1"/>
    <col min="20" max="20" width="21.7109375" style="1" customWidth="1"/>
    <col min="21" max="21" width="25.42578125" style="1" customWidth="1"/>
    <col min="22" max="24" width="16.5703125" style="1" customWidth="1"/>
    <col min="25" max="25" width="40.28515625" style="1" customWidth="1"/>
    <col min="26" max="29" width="16.5703125" style="1" customWidth="1"/>
    <col min="30" max="30" width="33.42578125" style="1" customWidth="1"/>
    <col min="31" max="34" width="16.5703125" style="1" customWidth="1"/>
    <col min="35" max="35" width="43.7109375" style="1" customWidth="1"/>
    <col min="36" max="36" width="16.5703125" style="1" customWidth="1"/>
    <col min="37" max="38" width="22" style="1" customWidth="1"/>
    <col min="39" max="39" width="16.5703125" style="1" customWidth="1"/>
    <col min="40" max="40" width="34.85546875" style="1" customWidth="1"/>
    <col min="41" max="43" width="16.5703125" style="1" customWidth="1"/>
    <col min="44" max="44" width="21.5703125" style="1" customWidth="1"/>
    <col min="45" max="45" width="39.42578125" style="1" customWidth="1"/>
    <col min="46" max="16384" width="10.85546875" style="1"/>
  </cols>
  <sheetData>
    <row r="1" spans="1:45" s="42" customFormat="1" ht="70.5" customHeight="1">
      <c r="A1" s="107" t="s">
        <v>40</v>
      </c>
      <c r="B1" s="108"/>
      <c r="C1" s="108"/>
      <c r="D1" s="108"/>
      <c r="E1" s="108"/>
      <c r="F1" s="108"/>
      <c r="G1" s="108"/>
      <c r="H1" s="108"/>
      <c r="I1" s="108"/>
      <c r="J1" s="108"/>
      <c r="K1" s="157" t="s">
        <v>41</v>
      </c>
      <c r="L1" s="109"/>
      <c r="M1" s="109"/>
      <c r="N1" s="109"/>
      <c r="O1" s="109"/>
    </row>
    <row r="2" spans="1:45" s="44" customFormat="1" ht="23.45" customHeight="1">
      <c r="A2" s="110" t="s">
        <v>42</v>
      </c>
      <c r="B2" s="111"/>
      <c r="C2" s="111"/>
      <c r="D2" s="111"/>
      <c r="E2" s="111"/>
      <c r="F2" s="111"/>
      <c r="G2" s="111"/>
      <c r="H2" s="111"/>
      <c r="I2" s="111"/>
      <c r="J2" s="111"/>
      <c r="K2" s="43"/>
      <c r="L2" s="43"/>
      <c r="M2" s="43"/>
      <c r="N2" s="43"/>
      <c r="O2" s="43"/>
    </row>
    <row r="3" spans="1:45" s="42" customFormat="1"/>
    <row r="4" spans="1:45" s="42" customFormat="1" ht="29.1" customHeight="1">
      <c r="A4" s="158" t="s">
        <v>3</v>
      </c>
      <c r="B4" s="158"/>
      <c r="C4" s="158"/>
      <c r="D4" s="159" t="s">
        <v>43</v>
      </c>
      <c r="E4" s="113" t="s">
        <v>44</v>
      </c>
      <c r="F4" s="113"/>
      <c r="G4" s="113"/>
      <c r="H4" s="113"/>
      <c r="I4" s="113"/>
      <c r="J4" s="114"/>
    </row>
    <row r="5" spans="1:45" s="42" customFormat="1" ht="15" customHeight="1">
      <c r="A5" s="158"/>
      <c r="B5" s="158"/>
      <c r="C5" s="158"/>
      <c r="D5" s="159"/>
      <c r="E5" s="99" t="s">
        <v>45</v>
      </c>
      <c r="F5" s="2" t="s">
        <v>4</v>
      </c>
      <c r="G5" s="115" t="s">
        <v>5</v>
      </c>
      <c r="H5" s="113"/>
      <c r="I5" s="113"/>
      <c r="J5" s="114"/>
    </row>
    <row r="6" spans="1:45" s="42" customFormat="1" ht="16.5">
      <c r="A6" s="158"/>
      <c r="B6" s="158"/>
      <c r="C6" s="158"/>
      <c r="D6" s="159"/>
      <c r="E6" s="100">
        <v>1</v>
      </c>
      <c r="F6" s="45" t="s">
        <v>46</v>
      </c>
      <c r="G6" s="116" t="s">
        <v>47</v>
      </c>
      <c r="H6" s="116"/>
      <c r="I6" s="116"/>
      <c r="J6" s="116"/>
    </row>
    <row r="7" spans="1:45" s="42" customFormat="1" ht="48.75" customHeight="1">
      <c r="A7" s="158"/>
      <c r="B7" s="158"/>
      <c r="C7" s="158"/>
      <c r="D7" s="159"/>
      <c r="E7" s="100">
        <v>2</v>
      </c>
      <c r="F7" s="45" t="s">
        <v>48</v>
      </c>
      <c r="G7" s="116" t="s">
        <v>49</v>
      </c>
      <c r="H7" s="116"/>
      <c r="I7" s="116"/>
      <c r="J7" s="116"/>
    </row>
    <row r="8" spans="1:45" s="42" customFormat="1" ht="51" customHeight="1">
      <c r="A8" s="158"/>
      <c r="B8" s="158"/>
      <c r="C8" s="158"/>
      <c r="D8" s="159"/>
      <c r="E8" s="101">
        <v>3</v>
      </c>
      <c r="F8" s="98" t="s">
        <v>50</v>
      </c>
      <c r="G8" s="160" t="s">
        <v>51</v>
      </c>
      <c r="H8" s="160"/>
      <c r="I8" s="160"/>
      <c r="J8" s="160"/>
    </row>
    <row r="9" spans="1:45" s="42" customFormat="1" ht="51" customHeight="1">
      <c r="A9" s="158"/>
      <c r="B9" s="158"/>
      <c r="C9" s="158"/>
      <c r="D9" s="159"/>
      <c r="E9" s="102">
        <v>4</v>
      </c>
      <c r="F9" s="103" t="s">
        <v>52</v>
      </c>
      <c r="G9" s="161" t="s">
        <v>53</v>
      </c>
      <c r="H9" s="161"/>
      <c r="I9" s="161"/>
      <c r="J9" s="161"/>
    </row>
    <row r="10" spans="1:45" s="42" customFormat="1" ht="51" customHeight="1">
      <c r="A10" s="158"/>
      <c r="B10" s="158"/>
      <c r="C10" s="158"/>
      <c r="D10" s="159"/>
      <c r="E10" s="105">
        <v>5</v>
      </c>
      <c r="F10" s="106" t="s">
        <v>54</v>
      </c>
      <c r="G10" s="165" t="s">
        <v>55</v>
      </c>
      <c r="H10" s="165"/>
      <c r="I10" s="165"/>
      <c r="J10" s="165"/>
    </row>
    <row r="11" spans="1:45" s="42" customFormat="1"/>
    <row r="12" spans="1:45" ht="14.45" customHeight="1">
      <c r="A12" s="112" t="s">
        <v>7</v>
      </c>
      <c r="B12" s="112"/>
      <c r="C12" s="112" t="s">
        <v>56</v>
      </c>
      <c r="D12" s="112"/>
      <c r="E12" s="112"/>
      <c r="F12" s="117" t="s">
        <v>9</v>
      </c>
      <c r="G12" s="117"/>
      <c r="H12" s="117"/>
      <c r="I12" s="117"/>
      <c r="J12" s="117"/>
      <c r="K12" s="117"/>
      <c r="L12" s="117"/>
      <c r="M12" s="117"/>
      <c r="N12" s="117"/>
      <c r="O12" s="117"/>
      <c r="P12" s="117"/>
      <c r="Q12" s="118" t="s">
        <v>10</v>
      </c>
      <c r="R12" s="118" t="s">
        <v>11</v>
      </c>
      <c r="S12" s="112" t="s">
        <v>57</v>
      </c>
      <c r="T12" s="112"/>
      <c r="U12" s="112"/>
      <c r="V12" s="127" t="s">
        <v>12</v>
      </c>
      <c r="W12" s="128"/>
      <c r="X12" s="128"/>
      <c r="Y12" s="128"/>
      <c r="Z12" s="129"/>
      <c r="AA12" s="133" t="s">
        <v>13</v>
      </c>
      <c r="AB12" s="134"/>
      <c r="AC12" s="134"/>
      <c r="AD12" s="134"/>
      <c r="AE12" s="135"/>
      <c r="AF12" s="139" t="s">
        <v>14</v>
      </c>
      <c r="AG12" s="140"/>
      <c r="AH12" s="140"/>
      <c r="AI12" s="140"/>
      <c r="AJ12" s="141"/>
      <c r="AK12" s="145" t="s">
        <v>15</v>
      </c>
      <c r="AL12" s="146"/>
      <c r="AM12" s="146"/>
      <c r="AN12" s="146"/>
      <c r="AO12" s="147"/>
      <c r="AP12" s="151" t="s">
        <v>16</v>
      </c>
      <c r="AQ12" s="152"/>
      <c r="AR12" s="152"/>
      <c r="AS12" s="153"/>
    </row>
    <row r="13" spans="1:45" ht="14.45" customHeight="1">
      <c r="A13" s="112"/>
      <c r="B13" s="112"/>
      <c r="C13" s="112"/>
      <c r="D13" s="112"/>
      <c r="E13" s="112"/>
      <c r="F13" s="117"/>
      <c r="G13" s="117"/>
      <c r="H13" s="117"/>
      <c r="I13" s="117"/>
      <c r="J13" s="117"/>
      <c r="K13" s="117"/>
      <c r="L13" s="117"/>
      <c r="M13" s="117"/>
      <c r="N13" s="117"/>
      <c r="O13" s="117"/>
      <c r="P13" s="117"/>
      <c r="Q13" s="119"/>
      <c r="R13" s="119"/>
      <c r="S13" s="112"/>
      <c r="T13" s="112"/>
      <c r="U13" s="112"/>
      <c r="V13" s="130"/>
      <c r="W13" s="131"/>
      <c r="X13" s="131"/>
      <c r="Y13" s="131"/>
      <c r="Z13" s="132"/>
      <c r="AA13" s="136"/>
      <c r="AB13" s="137"/>
      <c r="AC13" s="137"/>
      <c r="AD13" s="137"/>
      <c r="AE13" s="138"/>
      <c r="AF13" s="142"/>
      <c r="AG13" s="143"/>
      <c r="AH13" s="143"/>
      <c r="AI13" s="143"/>
      <c r="AJ13" s="144"/>
      <c r="AK13" s="148"/>
      <c r="AL13" s="149"/>
      <c r="AM13" s="149"/>
      <c r="AN13" s="149"/>
      <c r="AO13" s="150"/>
      <c r="AP13" s="154"/>
      <c r="AQ13" s="155"/>
      <c r="AR13" s="155"/>
      <c r="AS13" s="156"/>
    </row>
    <row r="14" spans="1:45" ht="50.25">
      <c r="A14" s="2" t="s">
        <v>17</v>
      </c>
      <c r="B14" s="2" t="s">
        <v>18</v>
      </c>
      <c r="C14" s="2" t="s">
        <v>58</v>
      </c>
      <c r="D14" s="2" t="s">
        <v>59</v>
      </c>
      <c r="E14" s="2" t="s">
        <v>60</v>
      </c>
      <c r="F14" s="20" t="s">
        <v>24</v>
      </c>
      <c r="G14" s="20" t="s">
        <v>25</v>
      </c>
      <c r="H14" s="20" t="s">
        <v>26</v>
      </c>
      <c r="I14" s="20" t="s">
        <v>61</v>
      </c>
      <c r="J14" s="20" t="s">
        <v>28</v>
      </c>
      <c r="K14" s="20" t="s">
        <v>29</v>
      </c>
      <c r="L14" s="20" t="s">
        <v>30</v>
      </c>
      <c r="M14" s="20" t="s">
        <v>31</v>
      </c>
      <c r="N14" s="20" t="s">
        <v>32</v>
      </c>
      <c r="O14" s="20" t="s">
        <v>33</v>
      </c>
      <c r="P14" s="20" t="s">
        <v>34</v>
      </c>
      <c r="Q14" s="120"/>
      <c r="R14" s="120"/>
      <c r="S14" s="2" t="s">
        <v>62</v>
      </c>
      <c r="T14" s="2" t="s">
        <v>22</v>
      </c>
      <c r="U14" s="2" t="s">
        <v>23</v>
      </c>
      <c r="V14" s="3" t="s">
        <v>35</v>
      </c>
      <c r="W14" s="3" t="s">
        <v>36</v>
      </c>
      <c r="X14" s="3" t="s">
        <v>37</v>
      </c>
      <c r="Y14" s="3" t="s">
        <v>38</v>
      </c>
      <c r="Z14" s="3" t="s">
        <v>39</v>
      </c>
      <c r="AA14" s="23" t="s">
        <v>35</v>
      </c>
      <c r="AB14" s="23" t="s">
        <v>36</v>
      </c>
      <c r="AC14" s="23" t="s">
        <v>37</v>
      </c>
      <c r="AD14" s="23" t="s">
        <v>38</v>
      </c>
      <c r="AE14" s="23" t="s">
        <v>39</v>
      </c>
      <c r="AF14" s="24" t="s">
        <v>35</v>
      </c>
      <c r="AG14" s="24" t="s">
        <v>36</v>
      </c>
      <c r="AH14" s="24" t="s">
        <v>37</v>
      </c>
      <c r="AI14" s="24" t="s">
        <v>38</v>
      </c>
      <c r="AJ14" s="24" t="s">
        <v>39</v>
      </c>
      <c r="AK14" s="25" t="s">
        <v>35</v>
      </c>
      <c r="AL14" s="25" t="s">
        <v>36</v>
      </c>
      <c r="AM14" s="25" t="s">
        <v>37</v>
      </c>
      <c r="AN14" s="25" t="s">
        <v>38</v>
      </c>
      <c r="AO14" s="25" t="s">
        <v>39</v>
      </c>
      <c r="AP14" s="4" t="s">
        <v>35</v>
      </c>
      <c r="AQ14" s="4" t="s">
        <v>36</v>
      </c>
      <c r="AR14" s="4" t="s">
        <v>37</v>
      </c>
      <c r="AS14" s="4" t="s">
        <v>38</v>
      </c>
    </row>
    <row r="15" spans="1:45" s="32" customFormat="1" ht="217.5" customHeight="1">
      <c r="A15" s="22">
        <v>5</v>
      </c>
      <c r="B15" s="50" t="s">
        <v>63</v>
      </c>
      <c r="C15" s="26" t="s">
        <v>64</v>
      </c>
      <c r="D15" s="21" t="s">
        <v>65</v>
      </c>
      <c r="E15" s="22" t="s">
        <v>66</v>
      </c>
      <c r="F15" s="21" t="s">
        <v>67</v>
      </c>
      <c r="G15" s="38" t="s">
        <v>68</v>
      </c>
      <c r="H15" s="51" t="s">
        <v>69</v>
      </c>
      <c r="I15" s="22" t="s">
        <v>70</v>
      </c>
      <c r="J15" s="21" t="s">
        <v>71</v>
      </c>
      <c r="K15" s="52">
        <v>1</v>
      </c>
      <c r="L15" s="52">
        <v>1</v>
      </c>
      <c r="M15" s="52">
        <v>1</v>
      </c>
      <c r="N15" s="52">
        <v>1</v>
      </c>
      <c r="O15" s="52">
        <v>1</v>
      </c>
      <c r="P15" s="22" t="s">
        <v>72</v>
      </c>
      <c r="Q15" s="21" t="s">
        <v>73</v>
      </c>
      <c r="R15" s="53" t="s">
        <v>74</v>
      </c>
      <c r="S15" s="64" t="s">
        <v>75</v>
      </c>
      <c r="T15" s="61" t="s">
        <v>76</v>
      </c>
      <c r="U15" s="54" t="s">
        <v>77</v>
      </c>
      <c r="V15" s="65">
        <f t="shared" ref="V15:V20" si="0">K15</f>
        <v>1</v>
      </c>
      <c r="W15" s="66">
        <v>1</v>
      </c>
      <c r="X15" s="67">
        <f>IFERROR(IF(W15/V15&gt;100%,100%,W15/V15),0)</f>
        <v>1</v>
      </c>
      <c r="Y15" s="21" t="s">
        <v>78</v>
      </c>
      <c r="Z15" s="21" t="s">
        <v>79</v>
      </c>
      <c r="AA15" s="66">
        <f t="shared" ref="AA15:AB20" si="1">L15</f>
        <v>1</v>
      </c>
      <c r="AB15" s="71">
        <f t="shared" si="1"/>
        <v>1</v>
      </c>
      <c r="AC15" s="67">
        <f>IFERROR(IF(AB15/AA15&gt;100%,100%,AB15/AA15),0)</f>
        <v>1</v>
      </c>
      <c r="AD15" s="97" t="s">
        <v>80</v>
      </c>
      <c r="AE15" s="21" t="s">
        <v>81</v>
      </c>
      <c r="AF15" s="66">
        <f t="shared" ref="AF15:AF20" si="2">M15</f>
        <v>1</v>
      </c>
      <c r="AG15" s="71">
        <v>1</v>
      </c>
      <c r="AH15" s="67">
        <f>IFERROR(IF(AG15/AF15&gt;100%,100%,AG15/AF15),0)</f>
        <v>1</v>
      </c>
      <c r="AI15" s="21" t="s">
        <v>82</v>
      </c>
      <c r="AJ15" s="21" t="s">
        <v>83</v>
      </c>
      <c r="AK15" s="66">
        <f>N15</f>
        <v>1</v>
      </c>
      <c r="AL15" s="66">
        <v>1</v>
      </c>
      <c r="AM15" s="67">
        <f>IFERROR(IF(AL15/AK15&gt;100%,100%,AL15/AK15),0)</f>
        <v>1</v>
      </c>
      <c r="AN15" s="21" t="s">
        <v>84</v>
      </c>
      <c r="AO15" s="21" t="s">
        <v>85</v>
      </c>
      <c r="AP15" s="66">
        <f t="shared" ref="AP15:AP20" si="3">O15</f>
        <v>1</v>
      </c>
      <c r="AQ15" s="71">
        <f>IFERROR(AVERAGE(W15,AB15,AG15,AL15)*1,0)</f>
        <v>1</v>
      </c>
      <c r="AR15" s="67">
        <f>IFERROR(IF(AQ15/AP15&gt;100%,100%,AQ15/AP15),0)</f>
        <v>1</v>
      </c>
      <c r="AS15" s="76" t="s">
        <v>86</v>
      </c>
    </row>
    <row r="16" spans="1:45" s="32" customFormat="1" ht="182.25">
      <c r="A16" s="22">
        <v>5</v>
      </c>
      <c r="B16" s="50" t="s">
        <v>63</v>
      </c>
      <c r="C16" s="56">
        <v>2</v>
      </c>
      <c r="D16" s="55" t="s">
        <v>87</v>
      </c>
      <c r="E16" s="56" t="s">
        <v>66</v>
      </c>
      <c r="F16" s="55" t="s">
        <v>88</v>
      </c>
      <c r="G16" s="57" t="s">
        <v>89</v>
      </c>
      <c r="H16" s="56" t="s">
        <v>90</v>
      </c>
      <c r="I16" s="56" t="s">
        <v>70</v>
      </c>
      <c r="J16" s="57" t="s">
        <v>91</v>
      </c>
      <c r="K16" s="52">
        <v>1</v>
      </c>
      <c r="L16" s="52">
        <v>1</v>
      </c>
      <c r="M16" s="52">
        <v>1</v>
      </c>
      <c r="N16" s="52">
        <v>1</v>
      </c>
      <c r="O16" s="52">
        <v>1</v>
      </c>
      <c r="P16" s="56" t="s">
        <v>72</v>
      </c>
      <c r="Q16" s="21" t="s">
        <v>73</v>
      </c>
      <c r="R16" s="53" t="s">
        <v>74</v>
      </c>
      <c r="S16" s="50" t="s">
        <v>92</v>
      </c>
      <c r="T16" s="45" t="s">
        <v>93</v>
      </c>
      <c r="U16" s="50" t="s">
        <v>77</v>
      </c>
      <c r="V16" s="65">
        <f t="shared" si="0"/>
        <v>1</v>
      </c>
      <c r="W16" s="68">
        <v>1</v>
      </c>
      <c r="X16" s="67">
        <f>IFERROR(IF(W16/V16&gt;100%,100%,W16/V16),0)</f>
        <v>1</v>
      </c>
      <c r="Y16" s="37" t="s">
        <v>94</v>
      </c>
      <c r="Z16" s="36" t="s">
        <v>95</v>
      </c>
      <c r="AA16" s="66">
        <f t="shared" si="1"/>
        <v>1</v>
      </c>
      <c r="AB16" s="95">
        <v>0</v>
      </c>
      <c r="AC16" s="67">
        <f>IFERROR(IF(AB16/AA16&gt;100%,100%,AB16/AA16),0)</f>
        <v>0</v>
      </c>
      <c r="AD16" s="96" t="s">
        <v>96</v>
      </c>
      <c r="AE16" s="36" t="s">
        <v>97</v>
      </c>
      <c r="AF16" s="66">
        <f t="shared" si="2"/>
        <v>1</v>
      </c>
      <c r="AG16" s="71">
        <v>0</v>
      </c>
      <c r="AH16" s="67">
        <f>IFERROR(IF(AG16/AF16&gt;100%,100%,AG16/AF16),0)</f>
        <v>0</v>
      </c>
      <c r="AI16" s="21" t="s">
        <v>98</v>
      </c>
      <c r="AJ16" s="21" t="s">
        <v>99</v>
      </c>
      <c r="AK16" s="66">
        <f t="shared" ref="AK16:AK20" si="4">N16</f>
        <v>1</v>
      </c>
      <c r="AL16" s="66">
        <v>1</v>
      </c>
      <c r="AM16" s="67">
        <f>IFERROR(IF(AL16/AK16&gt;100%,100%,AL16/AK16),0)</f>
        <v>1</v>
      </c>
      <c r="AN16" s="21" t="s">
        <v>100</v>
      </c>
      <c r="AO16" s="21" t="s">
        <v>101</v>
      </c>
      <c r="AP16" s="66">
        <f t="shared" si="3"/>
        <v>1</v>
      </c>
      <c r="AQ16" s="71">
        <f>IFERROR(AVERAGE(W16,AB16,AG16,AL16)*1,0)</f>
        <v>0.5</v>
      </c>
      <c r="AR16" s="67">
        <f>IFERROR(IF(AQ16/AP16&gt;100%,100%,AQ16/AP16),0)</f>
        <v>0.5</v>
      </c>
      <c r="AS16" s="76" t="s">
        <v>102</v>
      </c>
    </row>
    <row r="17" spans="1:45" s="32" customFormat="1" ht="409.6">
      <c r="A17" s="22">
        <v>5</v>
      </c>
      <c r="B17" s="50" t="s">
        <v>63</v>
      </c>
      <c r="C17" s="56">
        <v>3</v>
      </c>
      <c r="D17" s="62" t="s">
        <v>103</v>
      </c>
      <c r="E17" s="22" t="s">
        <v>66</v>
      </c>
      <c r="F17" s="21" t="s">
        <v>104</v>
      </c>
      <c r="G17" s="57" t="s">
        <v>105</v>
      </c>
      <c r="H17" s="21" t="s">
        <v>106</v>
      </c>
      <c r="I17" s="22" t="s">
        <v>70</v>
      </c>
      <c r="J17" s="21" t="s">
        <v>107</v>
      </c>
      <c r="K17" s="52">
        <v>1</v>
      </c>
      <c r="L17" s="52">
        <v>1</v>
      </c>
      <c r="M17" s="52">
        <v>1</v>
      </c>
      <c r="N17" s="52">
        <v>1</v>
      </c>
      <c r="O17" s="52">
        <v>1</v>
      </c>
      <c r="P17" s="22" t="s">
        <v>72</v>
      </c>
      <c r="Q17" s="21" t="s">
        <v>73</v>
      </c>
      <c r="R17" s="53" t="s">
        <v>74</v>
      </c>
      <c r="S17" s="21" t="s">
        <v>108</v>
      </c>
      <c r="T17" s="22" t="s">
        <v>109</v>
      </c>
      <c r="U17" s="21" t="s">
        <v>77</v>
      </c>
      <c r="V17" s="65">
        <f t="shared" si="0"/>
        <v>1</v>
      </c>
      <c r="W17" s="66">
        <v>1</v>
      </c>
      <c r="X17" s="67">
        <f>IFERROR(IF(W17/V17&gt;100%,100%,W17/V17),0)</f>
        <v>1</v>
      </c>
      <c r="Y17" s="21" t="s">
        <v>110</v>
      </c>
      <c r="Z17" s="21" t="s">
        <v>111</v>
      </c>
      <c r="AA17" s="66">
        <f t="shared" si="1"/>
        <v>1</v>
      </c>
      <c r="AB17" s="71">
        <v>1</v>
      </c>
      <c r="AC17" s="67">
        <f>IFERROR(IF(AB17/AA17&gt;100%,100%,AB17/AA17),0)</f>
        <v>1</v>
      </c>
      <c r="AD17" s="94" t="s">
        <v>112</v>
      </c>
      <c r="AE17" s="21" t="s">
        <v>113</v>
      </c>
      <c r="AF17" s="66">
        <f t="shared" si="2"/>
        <v>1</v>
      </c>
      <c r="AG17" s="71">
        <v>1</v>
      </c>
      <c r="AH17" s="67">
        <f>IFERROR(IF(AG17/AF17&gt;100%,100%,AG17/AF17),0)</f>
        <v>1</v>
      </c>
      <c r="AI17" s="21" t="s">
        <v>114</v>
      </c>
      <c r="AJ17" s="21" t="s">
        <v>115</v>
      </c>
      <c r="AK17" s="66">
        <f t="shared" si="4"/>
        <v>1</v>
      </c>
      <c r="AL17" s="66">
        <v>1</v>
      </c>
      <c r="AM17" s="67">
        <f>IFERROR(IF(AL17/AK17&gt;100%,100%,AL17/AK17),0)</f>
        <v>1</v>
      </c>
      <c r="AN17" s="21" t="s">
        <v>116</v>
      </c>
      <c r="AO17" s="21"/>
      <c r="AP17" s="66">
        <f t="shared" si="3"/>
        <v>1</v>
      </c>
      <c r="AQ17" s="71">
        <f>IFERROR(AVERAGE(W17,AB17,AG17,AL17)*1,0)</f>
        <v>1</v>
      </c>
      <c r="AR17" s="67">
        <f>IFERROR(IF(AQ17/AP17&gt;100%,100%,AQ17/AP17),0)</f>
        <v>1</v>
      </c>
      <c r="AS17" s="76" t="s">
        <v>117</v>
      </c>
    </row>
    <row r="18" spans="1:45" s="32" customFormat="1" ht="150">
      <c r="A18" s="22">
        <v>5</v>
      </c>
      <c r="B18" s="50" t="s">
        <v>63</v>
      </c>
      <c r="C18" s="56">
        <v>4</v>
      </c>
      <c r="D18" s="62" t="s">
        <v>118</v>
      </c>
      <c r="E18" s="22" t="s">
        <v>66</v>
      </c>
      <c r="F18" s="21" t="s">
        <v>119</v>
      </c>
      <c r="G18" s="21" t="s">
        <v>120</v>
      </c>
      <c r="H18" s="36" t="s">
        <v>121</v>
      </c>
      <c r="I18" s="22" t="s">
        <v>70</v>
      </c>
      <c r="J18" s="21" t="s">
        <v>122</v>
      </c>
      <c r="K18" s="52">
        <v>1</v>
      </c>
      <c r="L18" s="52">
        <v>1</v>
      </c>
      <c r="M18" s="60">
        <v>1</v>
      </c>
      <c r="N18" s="60">
        <v>1</v>
      </c>
      <c r="O18" s="52">
        <v>1</v>
      </c>
      <c r="P18" s="22" t="s">
        <v>72</v>
      </c>
      <c r="Q18" s="21" t="s">
        <v>73</v>
      </c>
      <c r="R18" s="53" t="s">
        <v>74</v>
      </c>
      <c r="S18" s="21" t="s">
        <v>123</v>
      </c>
      <c r="T18" s="22" t="s">
        <v>124</v>
      </c>
      <c r="U18" s="21" t="s">
        <v>77</v>
      </c>
      <c r="V18" s="65">
        <f t="shared" si="0"/>
        <v>1</v>
      </c>
      <c r="W18" s="66">
        <v>0</v>
      </c>
      <c r="X18" s="67">
        <f>IFERROR(IF(W18/V18&gt;100%,100%,W18/V18),0)</f>
        <v>0</v>
      </c>
      <c r="Y18" s="21" t="s">
        <v>125</v>
      </c>
      <c r="Z18" s="21" t="s">
        <v>125</v>
      </c>
      <c r="AA18" s="66">
        <f t="shared" si="1"/>
        <v>1</v>
      </c>
      <c r="AB18" s="95">
        <v>0</v>
      </c>
      <c r="AC18" s="67">
        <f>IFERROR(IF(AB18/AA18&gt;100%,100%,AB18/AA18),0)</f>
        <v>0</v>
      </c>
      <c r="AD18" s="96" t="s">
        <v>96</v>
      </c>
      <c r="AE18" s="36" t="s">
        <v>97</v>
      </c>
      <c r="AF18" s="66">
        <f t="shared" si="2"/>
        <v>1</v>
      </c>
      <c r="AG18" s="66">
        <v>0</v>
      </c>
      <c r="AH18" s="67">
        <f>IFERROR(IF(AG18/AF18&gt;100%,100%,AG18/AF18),0)</f>
        <v>0</v>
      </c>
      <c r="AI18" s="50" t="s">
        <v>126</v>
      </c>
      <c r="AJ18" s="50" t="s">
        <v>127</v>
      </c>
      <c r="AK18" s="66">
        <f t="shared" si="4"/>
        <v>1</v>
      </c>
      <c r="AL18" s="162">
        <v>0</v>
      </c>
      <c r="AM18" s="163">
        <f>IFERROR(IF(AL18/AK18&gt;100%,100%,AL18/AK18),0)</f>
        <v>0</v>
      </c>
      <c r="AN18" s="50"/>
      <c r="AO18" s="50"/>
      <c r="AP18" s="66">
        <f t="shared" si="3"/>
        <v>1</v>
      </c>
      <c r="AQ18" s="71">
        <f>IFERROR(AVERAGE(W18,AB18,AG18,AL18)*0.75,0)</f>
        <v>0</v>
      </c>
      <c r="AR18" s="67">
        <f>IFERROR(IF(AQ18/AP18&gt;100%,100%,AQ18/AP18),0)</f>
        <v>0</v>
      </c>
      <c r="AS18" s="164" t="s">
        <v>128</v>
      </c>
    </row>
    <row r="19" spans="1:45" s="32" customFormat="1" ht="216">
      <c r="A19" s="22">
        <v>5</v>
      </c>
      <c r="B19" s="50" t="s">
        <v>63</v>
      </c>
      <c r="C19" s="26" t="s">
        <v>129</v>
      </c>
      <c r="D19" s="62" t="s">
        <v>130</v>
      </c>
      <c r="E19" s="22" t="s">
        <v>66</v>
      </c>
      <c r="F19" s="21" t="s">
        <v>131</v>
      </c>
      <c r="G19" s="21" t="s">
        <v>132</v>
      </c>
      <c r="H19" s="36" t="s">
        <v>133</v>
      </c>
      <c r="I19" s="22" t="s">
        <v>134</v>
      </c>
      <c r="J19" s="21" t="s">
        <v>135</v>
      </c>
      <c r="K19" s="59">
        <v>0</v>
      </c>
      <c r="L19" s="59">
        <v>1</v>
      </c>
      <c r="M19" s="58">
        <v>0</v>
      </c>
      <c r="N19" s="58">
        <v>2</v>
      </c>
      <c r="O19" s="58">
        <v>3</v>
      </c>
      <c r="P19" s="22" t="s">
        <v>72</v>
      </c>
      <c r="Q19" s="21" t="s">
        <v>73</v>
      </c>
      <c r="R19" s="53" t="s">
        <v>74</v>
      </c>
      <c r="S19" s="21" t="s">
        <v>136</v>
      </c>
      <c r="T19" s="22" t="s">
        <v>137</v>
      </c>
      <c r="U19" s="21" t="s">
        <v>77</v>
      </c>
      <c r="V19" s="81">
        <f t="shared" si="0"/>
        <v>0</v>
      </c>
      <c r="W19" s="82">
        <v>0</v>
      </c>
      <c r="X19" s="67">
        <f>IFERROR(IF(W19/V19&gt;100%,100%,W19/V19),0)</f>
        <v>0</v>
      </c>
      <c r="Y19" s="21" t="s">
        <v>138</v>
      </c>
      <c r="Z19" s="21" t="s">
        <v>138</v>
      </c>
      <c r="AA19" s="80">
        <f t="shared" si="1"/>
        <v>1</v>
      </c>
      <c r="AB19" s="82">
        <v>1</v>
      </c>
      <c r="AC19" s="67">
        <f>IFERROR(IF(AB19/AA19&gt;100%,100%,AB19/AA19),0)</f>
        <v>1</v>
      </c>
      <c r="AD19" s="21" t="s">
        <v>139</v>
      </c>
      <c r="AE19" s="21" t="s">
        <v>140</v>
      </c>
      <c r="AF19" s="80">
        <f t="shared" si="2"/>
        <v>0</v>
      </c>
      <c r="AG19" s="69">
        <v>0</v>
      </c>
      <c r="AH19" s="67">
        <f>IFERROR(IF(AG19/AF19&gt;100%,100%,AG19/AF19),0)</f>
        <v>0</v>
      </c>
      <c r="AI19" s="21" t="s">
        <v>141</v>
      </c>
      <c r="AJ19" s="21" t="s">
        <v>142</v>
      </c>
      <c r="AK19" s="80">
        <f t="shared" si="4"/>
        <v>2</v>
      </c>
      <c r="AL19" s="69">
        <v>2</v>
      </c>
      <c r="AM19" s="67">
        <f>IFERROR(IF(AL19/AK19&gt;100%,100%,AL19/AK19),0)</f>
        <v>1</v>
      </c>
      <c r="AN19" s="21" t="s">
        <v>143</v>
      </c>
      <c r="AO19" s="21" t="s">
        <v>144</v>
      </c>
      <c r="AP19" s="69">
        <f t="shared" si="3"/>
        <v>3</v>
      </c>
      <c r="AQ19" s="82">
        <f>IFERROR(SUM(W19,AB19,AG19,AL19),0)</f>
        <v>3</v>
      </c>
      <c r="AR19" s="67">
        <f>IFERROR(IF(AQ19/AP19&gt;100%,100%,AQ19/AP19),0)</f>
        <v>1</v>
      </c>
      <c r="AS19" s="76" t="s">
        <v>86</v>
      </c>
    </row>
    <row r="20" spans="1:45" s="32" customFormat="1" ht="249">
      <c r="A20" s="22">
        <v>5</v>
      </c>
      <c r="B20" s="50" t="s">
        <v>63</v>
      </c>
      <c r="C20" s="26" t="s">
        <v>145</v>
      </c>
      <c r="D20" s="62" t="s">
        <v>146</v>
      </c>
      <c r="E20" s="22" t="s">
        <v>66</v>
      </c>
      <c r="F20" s="21" t="s">
        <v>147</v>
      </c>
      <c r="G20" s="21" t="s">
        <v>148</v>
      </c>
      <c r="H20" s="21" t="s">
        <v>149</v>
      </c>
      <c r="I20" s="22" t="s">
        <v>134</v>
      </c>
      <c r="J20" s="21" t="s">
        <v>150</v>
      </c>
      <c r="K20" s="59">
        <v>0</v>
      </c>
      <c r="L20" s="59">
        <v>1</v>
      </c>
      <c r="M20" s="59">
        <v>0</v>
      </c>
      <c r="N20" s="58">
        <v>1</v>
      </c>
      <c r="O20" s="58">
        <v>2</v>
      </c>
      <c r="P20" s="22" t="s">
        <v>72</v>
      </c>
      <c r="Q20" s="21" t="s">
        <v>73</v>
      </c>
      <c r="R20" s="53" t="s">
        <v>74</v>
      </c>
      <c r="S20" s="21" t="s">
        <v>151</v>
      </c>
      <c r="T20" s="45" t="s">
        <v>152</v>
      </c>
      <c r="U20" s="21" t="s">
        <v>77</v>
      </c>
      <c r="V20" s="81">
        <f t="shared" si="0"/>
        <v>0</v>
      </c>
      <c r="W20" s="82">
        <v>0</v>
      </c>
      <c r="X20" s="67">
        <f>IFERROR(IF(W20/V20&gt;100%,100%,W20/V20),0)</f>
        <v>0</v>
      </c>
      <c r="Y20" s="21" t="s">
        <v>138</v>
      </c>
      <c r="Z20" s="21" t="s">
        <v>138</v>
      </c>
      <c r="AA20" s="80">
        <f t="shared" si="1"/>
        <v>1</v>
      </c>
      <c r="AB20" s="82">
        <v>0</v>
      </c>
      <c r="AC20" s="67">
        <f>IFERROR(IF(AB20/AA20&gt;100%,100%,AB20/AA20),0)</f>
        <v>0</v>
      </c>
      <c r="AD20" s="21" t="s">
        <v>153</v>
      </c>
      <c r="AE20" s="21" t="s">
        <v>154</v>
      </c>
      <c r="AF20" s="80">
        <f t="shared" si="2"/>
        <v>0</v>
      </c>
      <c r="AG20" s="69">
        <v>0</v>
      </c>
      <c r="AH20" s="67">
        <f>IFERROR(IF(AG20/AF20&gt;100%,100%,AG20/AF20),0)</f>
        <v>0</v>
      </c>
      <c r="AI20" s="21" t="s">
        <v>141</v>
      </c>
      <c r="AJ20" s="21" t="s">
        <v>142</v>
      </c>
      <c r="AK20" s="80">
        <f t="shared" si="4"/>
        <v>1</v>
      </c>
      <c r="AL20" s="69">
        <v>1</v>
      </c>
      <c r="AM20" s="67">
        <f>IFERROR(IF(AL20/AK20&gt;100%,100%,AL20/AK20),0)</f>
        <v>1</v>
      </c>
      <c r="AN20" s="21" t="s">
        <v>155</v>
      </c>
      <c r="AO20" s="21"/>
      <c r="AP20" s="69">
        <f t="shared" si="3"/>
        <v>2</v>
      </c>
      <c r="AQ20" s="82">
        <f>IFERROR(SUM(W20,AB20,AG20,AL20),0)</f>
        <v>1</v>
      </c>
      <c r="AR20" s="67">
        <f>IFERROR(IF(AQ20/AP20&gt;100%,100%,AQ20/AP20),0)</f>
        <v>0.5</v>
      </c>
      <c r="AS20" s="76" t="s">
        <v>102</v>
      </c>
    </row>
    <row r="21" spans="1:45" s="5" customFormat="1" ht="15.75">
      <c r="A21" s="10"/>
      <c r="B21" s="10"/>
      <c r="C21" s="10"/>
      <c r="D21" s="13" t="s">
        <v>156</v>
      </c>
      <c r="E21" s="10"/>
      <c r="F21" s="10"/>
      <c r="G21" s="10"/>
      <c r="H21" s="10"/>
      <c r="I21" s="90"/>
      <c r="J21" s="10"/>
      <c r="K21" s="15"/>
      <c r="L21" s="15"/>
      <c r="M21" s="15"/>
      <c r="N21" s="15"/>
      <c r="O21" s="15"/>
      <c r="P21" s="90"/>
      <c r="Q21" s="10"/>
      <c r="R21" s="10"/>
      <c r="S21" s="10"/>
      <c r="T21" s="10"/>
      <c r="U21" s="10"/>
      <c r="V21" s="16"/>
      <c r="W21" s="16"/>
      <c r="X21" s="70">
        <f>AVERAGE(X15,X16,X17,X18)*80%</f>
        <v>0.60000000000000009</v>
      </c>
      <c r="Y21" s="15"/>
      <c r="Z21" s="15"/>
      <c r="AA21" s="16"/>
      <c r="AB21" s="16"/>
      <c r="AC21" s="70">
        <f>AVERAGE(AC15:AC20)*80%</f>
        <v>0.4</v>
      </c>
      <c r="AD21" s="15"/>
      <c r="AE21" s="15"/>
      <c r="AF21" s="16"/>
      <c r="AG21" s="16"/>
      <c r="AH21" s="70">
        <f>AVERAGE(AH15:AH18)*80%</f>
        <v>0.4</v>
      </c>
      <c r="AI21" s="15"/>
      <c r="AJ21" s="15"/>
      <c r="AK21" s="16"/>
      <c r="AL21" s="16"/>
      <c r="AM21" s="70">
        <f>AVERAGE(AM15:AM20)*80%</f>
        <v>0.66666666666666674</v>
      </c>
      <c r="AN21" s="10"/>
      <c r="AO21" s="10"/>
      <c r="AP21" s="16"/>
      <c r="AQ21" s="16"/>
      <c r="AR21" s="70">
        <f>AVERAGE(AR15:AR20)*80%</f>
        <v>0.53333333333333333</v>
      </c>
      <c r="AS21" s="10"/>
    </row>
    <row r="22" spans="1:45" s="32" customFormat="1" ht="409.6">
      <c r="A22" s="41">
        <v>3</v>
      </c>
      <c r="B22" s="28" t="s">
        <v>157</v>
      </c>
      <c r="C22" s="41" t="s">
        <v>158</v>
      </c>
      <c r="D22" s="27" t="s">
        <v>159</v>
      </c>
      <c r="E22" s="27" t="s">
        <v>160</v>
      </c>
      <c r="F22" s="27" t="s">
        <v>161</v>
      </c>
      <c r="G22" s="27" t="s">
        <v>162</v>
      </c>
      <c r="H22" s="27" t="s">
        <v>163</v>
      </c>
      <c r="I22" s="91" t="s">
        <v>70</v>
      </c>
      <c r="J22" s="29" t="s">
        <v>164</v>
      </c>
      <c r="K22" s="85" t="s">
        <v>165</v>
      </c>
      <c r="L22" s="85">
        <v>0.8</v>
      </c>
      <c r="M22" s="85" t="s">
        <v>165</v>
      </c>
      <c r="N22" s="85">
        <v>0.8</v>
      </c>
      <c r="O22" s="85">
        <v>0.8</v>
      </c>
      <c r="P22" s="41" t="s">
        <v>72</v>
      </c>
      <c r="Q22" s="63" t="s">
        <v>166</v>
      </c>
      <c r="R22" s="63" t="s">
        <v>167</v>
      </c>
      <c r="S22" s="27" t="s">
        <v>168</v>
      </c>
      <c r="T22" s="27" t="s">
        <v>169</v>
      </c>
      <c r="U22" s="27" t="s">
        <v>170</v>
      </c>
      <c r="V22" s="84" t="str">
        <f t="shared" ref="V22:V28" si="5">K22</f>
        <v>No programada</v>
      </c>
      <c r="W22" s="73">
        <v>0</v>
      </c>
      <c r="X22" s="73">
        <f>IFERROR(IF(W22/V22&gt;100%,100%,W22/V22),0)</f>
        <v>0</v>
      </c>
      <c r="Y22" s="27" t="s">
        <v>138</v>
      </c>
      <c r="Z22" s="27" t="s">
        <v>138</v>
      </c>
      <c r="AA22" s="72">
        <f>L22</f>
        <v>0.8</v>
      </c>
      <c r="AB22" s="73">
        <v>0.6428571428571429</v>
      </c>
      <c r="AC22" s="89">
        <f>IFERROR(IF(AB22/AA22&gt;100%,100%,AB22/AA22),0)</f>
        <v>0.8035714285714286</v>
      </c>
      <c r="AD22" s="93" t="s">
        <v>171</v>
      </c>
      <c r="AE22" s="27" t="s">
        <v>172</v>
      </c>
      <c r="AF22" s="84" t="str">
        <f>M22</f>
        <v>No programada</v>
      </c>
      <c r="AG22" s="73">
        <v>0</v>
      </c>
      <c r="AH22" s="89">
        <f>IFERROR(IF(AG22/AF22&gt;100%,100%,AG22/AF22),0)</f>
        <v>0</v>
      </c>
      <c r="AI22" s="27" t="s">
        <v>138</v>
      </c>
      <c r="AJ22" s="27" t="s">
        <v>138</v>
      </c>
      <c r="AK22" s="72">
        <f>N22</f>
        <v>0.8</v>
      </c>
      <c r="AL22" s="72">
        <v>0.62</v>
      </c>
      <c r="AM22" s="89">
        <f>IFERROR(IF(AL22/AK22&gt;100%,100%,AL22/AK22),0)</f>
        <v>0.77499999999999991</v>
      </c>
      <c r="AN22" s="27" t="s">
        <v>173</v>
      </c>
      <c r="AO22" s="27" t="s">
        <v>174</v>
      </c>
      <c r="AP22" s="72">
        <f>O22</f>
        <v>0.8</v>
      </c>
      <c r="AQ22" s="73">
        <f>IFERROR(AVERAGE(AB22,AL22),0)</f>
        <v>0.63142857142857145</v>
      </c>
      <c r="AR22" s="89">
        <f>IFERROR(IF(AQ22/AP22&gt;100%,100%,AQ22/AP22),0)</f>
        <v>0.78928571428571426</v>
      </c>
      <c r="AS22" s="77" t="s">
        <v>175</v>
      </c>
    </row>
    <row r="23" spans="1:45" s="32" customFormat="1" ht="133.5">
      <c r="A23" s="41">
        <v>3</v>
      </c>
      <c r="B23" s="28" t="s">
        <v>157</v>
      </c>
      <c r="C23" s="41" t="s">
        <v>176</v>
      </c>
      <c r="D23" s="27" t="s">
        <v>177</v>
      </c>
      <c r="E23" s="27" t="s">
        <v>160</v>
      </c>
      <c r="F23" s="27" t="s">
        <v>178</v>
      </c>
      <c r="G23" s="27" t="s">
        <v>179</v>
      </c>
      <c r="H23" s="27" t="s">
        <v>180</v>
      </c>
      <c r="I23" s="92" t="s">
        <v>134</v>
      </c>
      <c r="J23" s="28" t="s">
        <v>178</v>
      </c>
      <c r="K23" s="86">
        <v>1</v>
      </c>
      <c r="L23" s="86">
        <v>0</v>
      </c>
      <c r="M23" s="86">
        <v>0</v>
      </c>
      <c r="N23" s="86">
        <v>0</v>
      </c>
      <c r="O23" s="86">
        <v>1</v>
      </c>
      <c r="P23" s="41" t="s">
        <v>72</v>
      </c>
      <c r="Q23" s="63" t="s">
        <v>181</v>
      </c>
      <c r="R23" s="63" t="s">
        <v>182</v>
      </c>
      <c r="S23" s="27" t="s">
        <v>183</v>
      </c>
      <c r="T23" s="27" t="s">
        <v>184</v>
      </c>
      <c r="U23" s="27" t="s">
        <v>185</v>
      </c>
      <c r="V23" s="74">
        <f t="shared" si="5"/>
        <v>1</v>
      </c>
      <c r="W23" s="72">
        <v>0.5</v>
      </c>
      <c r="X23" s="89">
        <f>IFERROR(IF(W23/V23&gt;100%,100%,W23/V23),0)</f>
        <v>0.5</v>
      </c>
      <c r="Y23" s="27" t="s">
        <v>186</v>
      </c>
      <c r="Z23" s="27" t="s">
        <v>187</v>
      </c>
      <c r="AA23" s="72">
        <f>L23</f>
        <v>0</v>
      </c>
      <c r="AB23" s="73">
        <f>IFERROR(IF(AA23/Z23&gt;100%,100%,AA23/Z23),0)</f>
        <v>0</v>
      </c>
      <c r="AC23" s="89">
        <f>IFERROR(IF(AB23/AA23&gt;100%,100%,AB23/AA23),0)</f>
        <v>0</v>
      </c>
      <c r="AD23" s="27" t="s">
        <v>138</v>
      </c>
      <c r="AE23" s="27" t="s">
        <v>138</v>
      </c>
      <c r="AF23" s="72">
        <f>M23</f>
        <v>0</v>
      </c>
      <c r="AG23" s="73">
        <v>0</v>
      </c>
      <c r="AH23" s="89">
        <f>IFERROR(IF(AG23/AF23&gt;100%,100%,AG23/AF23),0)</f>
        <v>0</v>
      </c>
      <c r="AI23" s="27" t="s">
        <v>138</v>
      </c>
      <c r="AJ23" s="27" t="s">
        <v>138</v>
      </c>
      <c r="AK23" s="72">
        <f>N23</f>
        <v>0</v>
      </c>
      <c r="AL23" s="73">
        <f>IFERROR(IF(AK23/AJ23&gt;100%,100%,AK23/AJ23),0)</f>
        <v>0</v>
      </c>
      <c r="AM23" s="89">
        <f>IFERROR(IF(AL23/AK23&gt;100%,100%,AL23/AK23),0)</f>
        <v>0</v>
      </c>
      <c r="AN23" s="27" t="s">
        <v>138</v>
      </c>
      <c r="AO23" s="27" t="s">
        <v>138</v>
      </c>
      <c r="AP23" s="74">
        <f>O23</f>
        <v>1</v>
      </c>
      <c r="AQ23" s="73">
        <f>IFERROR(SUM(W23,AB23,AG23,AL23),0)</f>
        <v>0.5</v>
      </c>
      <c r="AR23" s="89">
        <f>IFERROR(IF(AQ23/AP23&gt;100%,100%,AQ23/AP23),0)</f>
        <v>0.5</v>
      </c>
      <c r="AS23" s="77" t="s">
        <v>102</v>
      </c>
    </row>
    <row r="24" spans="1:45" s="32" customFormat="1" ht="117">
      <c r="A24" s="41">
        <v>3</v>
      </c>
      <c r="B24" s="28" t="s">
        <v>157</v>
      </c>
      <c r="C24" s="41" t="s">
        <v>188</v>
      </c>
      <c r="D24" s="27" t="s">
        <v>189</v>
      </c>
      <c r="E24" s="27" t="s">
        <v>160</v>
      </c>
      <c r="F24" s="27" t="s">
        <v>190</v>
      </c>
      <c r="G24" s="27" t="s">
        <v>191</v>
      </c>
      <c r="H24" s="27" t="s">
        <v>192</v>
      </c>
      <c r="I24" s="91" t="s">
        <v>134</v>
      </c>
      <c r="J24" s="28" t="s">
        <v>190</v>
      </c>
      <c r="K24" s="87">
        <v>0</v>
      </c>
      <c r="L24" s="87">
        <v>1</v>
      </c>
      <c r="M24" s="87">
        <v>0</v>
      </c>
      <c r="N24" s="87">
        <v>1</v>
      </c>
      <c r="O24" s="87">
        <v>2</v>
      </c>
      <c r="P24" s="41" t="s">
        <v>72</v>
      </c>
      <c r="Q24" s="63" t="s">
        <v>181</v>
      </c>
      <c r="R24" s="63" t="s">
        <v>182</v>
      </c>
      <c r="S24" s="27" t="s">
        <v>193</v>
      </c>
      <c r="T24" s="27" t="s">
        <v>193</v>
      </c>
      <c r="U24" s="27" t="s">
        <v>194</v>
      </c>
      <c r="V24" s="74">
        <f t="shared" si="5"/>
        <v>0</v>
      </c>
      <c r="W24" s="83">
        <f>IFERROR(IF(V24/U24&gt;100%,100%,V24/U24),0)</f>
        <v>0</v>
      </c>
      <c r="X24" s="89">
        <f>IFERROR(IF(W24/V24&gt;100%,100%,W24/V24),0)</f>
        <v>0</v>
      </c>
      <c r="Y24" s="27" t="s">
        <v>138</v>
      </c>
      <c r="Z24" s="27" t="s">
        <v>138</v>
      </c>
      <c r="AA24" s="84">
        <f>L24</f>
        <v>1</v>
      </c>
      <c r="AB24" s="83">
        <v>0</v>
      </c>
      <c r="AC24" s="89">
        <f>IFERROR(IF(AB24/AA24&gt;100%,100%,AB24/AA24),0)</f>
        <v>0</v>
      </c>
      <c r="AD24" s="27" t="s">
        <v>96</v>
      </c>
      <c r="AE24" s="27" t="s">
        <v>97</v>
      </c>
      <c r="AF24" s="84">
        <f>M24</f>
        <v>0</v>
      </c>
      <c r="AG24" s="83">
        <v>0</v>
      </c>
      <c r="AH24" s="89">
        <f>IFERROR(IF(AG24/AF24&gt;100%,100%,AG24/AF24),0)</f>
        <v>0</v>
      </c>
      <c r="AI24" s="27" t="s">
        <v>138</v>
      </c>
      <c r="AJ24" s="27" t="s">
        <v>138</v>
      </c>
      <c r="AK24" s="84">
        <f>N24</f>
        <v>1</v>
      </c>
      <c r="AL24" s="75">
        <v>0</v>
      </c>
      <c r="AM24" s="89">
        <f>IFERROR(IF(AL24/AK24&gt;100%,100%,AL24/AK24),0)</f>
        <v>0</v>
      </c>
      <c r="AN24" s="27" t="s">
        <v>195</v>
      </c>
      <c r="AO24" s="27" t="s">
        <v>196</v>
      </c>
      <c r="AP24" s="84">
        <f>O24</f>
        <v>2</v>
      </c>
      <c r="AQ24" s="83">
        <f>IFERROR(SUM(W24,AB24,AG24,AL24),0)</f>
        <v>0</v>
      </c>
      <c r="AR24" s="89">
        <f>IFERROR(IF(AQ24/AP24&gt;100%,100%,AQ24/AP24),0)</f>
        <v>0</v>
      </c>
      <c r="AS24" s="77" t="s">
        <v>128</v>
      </c>
    </row>
    <row r="25" spans="1:45" s="32" customFormat="1" ht="150">
      <c r="A25" s="41">
        <v>3</v>
      </c>
      <c r="B25" s="28" t="s">
        <v>157</v>
      </c>
      <c r="C25" s="41" t="s">
        <v>197</v>
      </c>
      <c r="D25" s="27" t="s">
        <v>198</v>
      </c>
      <c r="E25" s="27" t="s">
        <v>160</v>
      </c>
      <c r="F25" s="27" t="s">
        <v>199</v>
      </c>
      <c r="G25" s="27" t="s">
        <v>200</v>
      </c>
      <c r="H25" s="27" t="s">
        <v>201</v>
      </c>
      <c r="I25" s="91" t="s">
        <v>134</v>
      </c>
      <c r="J25" s="28" t="s">
        <v>199</v>
      </c>
      <c r="K25" s="86">
        <v>1</v>
      </c>
      <c r="L25" s="86">
        <v>0</v>
      </c>
      <c r="M25" s="86">
        <v>0</v>
      </c>
      <c r="N25" s="86">
        <v>0</v>
      </c>
      <c r="O25" s="86">
        <v>1</v>
      </c>
      <c r="P25" s="41" t="s">
        <v>72</v>
      </c>
      <c r="Q25" s="63" t="s">
        <v>202</v>
      </c>
      <c r="R25" s="63" t="s">
        <v>167</v>
      </c>
      <c r="S25" s="27" t="s">
        <v>203</v>
      </c>
      <c r="T25" s="27" t="s">
        <v>204</v>
      </c>
      <c r="U25" s="27" t="s">
        <v>205</v>
      </c>
      <c r="V25" s="74">
        <f t="shared" si="5"/>
        <v>1</v>
      </c>
      <c r="W25" s="72">
        <f>3/3</f>
        <v>1</v>
      </c>
      <c r="X25" s="89">
        <f>IFERROR(IF(W25/V25&gt;100%,100%,W25/V25),0)</f>
        <v>1</v>
      </c>
      <c r="Y25" s="27" t="s">
        <v>206</v>
      </c>
      <c r="Z25" s="27" t="s">
        <v>207</v>
      </c>
      <c r="AA25" s="72">
        <f>L25</f>
        <v>0</v>
      </c>
      <c r="AB25" s="73">
        <f>IFERROR(IF(AA25/Z25&gt;100%,100%,AA25/Z25),0)</f>
        <v>0</v>
      </c>
      <c r="AC25" s="89">
        <f>IFERROR(IF(AB25/AA25&gt;100%,100%,AB25/AA25),0)</f>
        <v>0</v>
      </c>
      <c r="AD25" s="27" t="s">
        <v>138</v>
      </c>
      <c r="AE25" s="27" t="s">
        <v>138</v>
      </c>
      <c r="AF25" s="72">
        <f>M25</f>
        <v>0</v>
      </c>
      <c r="AG25" s="73">
        <v>0</v>
      </c>
      <c r="AH25" s="89">
        <f>IFERROR(IF(AG25/AF25&gt;100%,100%,AG25/AF25),0)</f>
        <v>0</v>
      </c>
      <c r="AI25" s="27" t="s">
        <v>138</v>
      </c>
      <c r="AJ25" s="27" t="s">
        <v>138</v>
      </c>
      <c r="AK25" s="72">
        <f>N25</f>
        <v>0</v>
      </c>
      <c r="AL25" s="73">
        <f>IFERROR(IF(AK25/AJ25&gt;100%,100%,AK25/AJ25),0)</f>
        <v>0</v>
      </c>
      <c r="AM25" s="89">
        <f>IFERROR(IF(AL25/AK25&gt;100%,100%,AL25/AK25),0)</f>
        <v>0</v>
      </c>
      <c r="AN25" s="27" t="s">
        <v>138</v>
      </c>
      <c r="AO25" s="27" t="s">
        <v>138</v>
      </c>
      <c r="AP25" s="72">
        <f>O25</f>
        <v>1</v>
      </c>
      <c r="AQ25" s="73">
        <f>IFERROR(SUM(W25,AB25,AG25,AL25),0)</f>
        <v>1</v>
      </c>
      <c r="AR25" s="89">
        <f>IFERROR(IF(AQ25/AP25&gt;100%,100%,AQ25/AP25),0)</f>
        <v>1</v>
      </c>
      <c r="AS25" s="77" t="s">
        <v>86</v>
      </c>
    </row>
    <row r="26" spans="1:45" s="32" customFormat="1" ht="133.5">
      <c r="A26" s="41"/>
      <c r="B26" s="28" t="s">
        <v>157</v>
      </c>
      <c r="C26" s="41" t="s">
        <v>208</v>
      </c>
      <c r="D26" s="27" t="s">
        <v>209</v>
      </c>
      <c r="E26" s="27" t="s">
        <v>160</v>
      </c>
      <c r="F26" s="27" t="s">
        <v>210</v>
      </c>
      <c r="G26" s="27" t="s">
        <v>211</v>
      </c>
      <c r="H26" s="27" t="s">
        <v>212</v>
      </c>
      <c r="I26" s="91" t="s">
        <v>70</v>
      </c>
      <c r="J26" s="28" t="s">
        <v>213</v>
      </c>
      <c r="K26" s="86">
        <v>1</v>
      </c>
      <c r="L26" s="86">
        <v>1</v>
      </c>
      <c r="M26" s="86">
        <v>1</v>
      </c>
      <c r="N26" s="86">
        <v>1</v>
      </c>
      <c r="O26" s="86">
        <v>1</v>
      </c>
      <c r="P26" s="41" t="s">
        <v>214</v>
      </c>
      <c r="Q26" s="63" t="s">
        <v>202</v>
      </c>
      <c r="R26" s="63" t="s">
        <v>167</v>
      </c>
      <c r="S26" s="27" t="s">
        <v>203</v>
      </c>
      <c r="T26" s="27" t="s">
        <v>204</v>
      </c>
      <c r="U26" s="27" t="s">
        <v>205</v>
      </c>
      <c r="V26" s="74">
        <f t="shared" si="5"/>
        <v>1</v>
      </c>
      <c r="W26" s="73">
        <f>1/1</f>
        <v>1</v>
      </c>
      <c r="X26" s="89">
        <f>IFERROR(IF(W26/V26&gt;100%,100%,W26/V26),0)</f>
        <v>1</v>
      </c>
      <c r="Y26" s="27" t="s">
        <v>206</v>
      </c>
      <c r="Z26" s="27" t="s">
        <v>215</v>
      </c>
      <c r="AA26" s="72">
        <f>L26</f>
        <v>1</v>
      </c>
      <c r="AB26" s="73">
        <v>1</v>
      </c>
      <c r="AC26" s="89">
        <f>IFERROR(IF(AB26/AA26&gt;100%,100%,AB26/AA26),0)</f>
        <v>1</v>
      </c>
      <c r="AD26" s="27" t="s">
        <v>216</v>
      </c>
      <c r="AE26" s="27" t="s">
        <v>217</v>
      </c>
      <c r="AF26" s="72">
        <f>M26</f>
        <v>1</v>
      </c>
      <c r="AG26" s="72">
        <v>1</v>
      </c>
      <c r="AH26" s="89">
        <f>IFERROR(IF(AG26/AF26&gt;100%,100%,AG26/AF26),0)</f>
        <v>1</v>
      </c>
      <c r="AI26" s="27" t="s">
        <v>218</v>
      </c>
      <c r="AJ26" s="27" t="s">
        <v>219</v>
      </c>
      <c r="AK26" s="72">
        <f>N26</f>
        <v>1</v>
      </c>
      <c r="AL26" s="72">
        <v>0</v>
      </c>
      <c r="AM26" s="89">
        <f>IFERROR(IF(AL26/AK26&gt;100%,100%,AL26/AK26),0)</f>
        <v>0</v>
      </c>
      <c r="AN26" s="27" t="s">
        <v>220</v>
      </c>
      <c r="AO26" s="104" t="s">
        <v>221</v>
      </c>
      <c r="AP26" s="72">
        <f>O26</f>
        <v>1</v>
      </c>
      <c r="AQ26" s="73">
        <f>IFERROR(AVERAGE(W26,AB26,AG26,AL26),0)</f>
        <v>0.75</v>
      </c>
      <c r="AR26" s="89">
        <f>IFERROR(IF(AQ26/AP26&gt;100%,100%,AQ26/AP26),0)</f>
        <v>0.75</v>
      </c>
      <c r="AS26" s="77" t="s">
        <v>117</v>
      </c>
    </row>
    <row r="27" spans="1:45" s="32" customFormat="1" ht="117">
      <c r="A27" s="41">
        <v>3</v>
      </c>
      <c r="B27" s="28" t="s">
        <v>157</v>
      </c>
      <c r="C27" s="41" t="s">
        <v>222</v>
      </c>
      <c r="D27" s="27" t="s">
        <v>223</v>
      </c>
      <c r="E27" s="27" t="s">
        <v>160</v>
      </c>
      <c r="F27" s="27" t="s">
        <v>224</v>
      </c>
      <c r="G27" s="27" t="s">
        <v>225</v>
      </c>
      <c r="H27" s="27" t="s">
        <v>166</v>
      </c>
      <c r="I27" s="91" t="s">
        <v>134</v>
      </c>
      <c r="J27" s="28" t="s">
        <v>224</v>
      </c>
      <c r="K27" s="86">
        <v>0</v>
      </c>
      <c r="L27" s="86">
        <v>1</v>
      </c>
      <c r="M27" s="86">
        <v>0</v>
      </c>
      <c r="N27" s="86">
        <v>0</v>
      </c>
      <c r="O27" s="86">
        <v>1</v>
      </c>
      <c r="P27" s="41" t="s">
        <v>72</v>
      </c>
      <c r="Q27" s="63" t="s">
        <v>226</v>
      </c>
      <c r="R27" s="63" t="s">
        <v>182</v>
      </c>
      <c r="S27" s="27" t="s">
        <v>224</v>
      </c>
      <c r="T27" s="27" t="s">
        <v>227</v>
      </c>
      <c r="U27" s="27" t="s">
        <v>228</v>
      </c>
      <c r="V27" s="74">
        <f t="shared" si="5"/>
        <v>0</v>
      </c>
      <c r="W27" s="83">
        <v>0</v>
      </c>
      <c r="X27" s="89">
        <f>IFERROR(IF(W27/V27&gt;100%,100%,W27/V27),0)</f>
        <v>0</v>
      </c>
      <c r="Y27" s="27" t="s">
        <v>138</v>
      </c>
      <c r="Z27" s="27" t="s">
        <v>138</v>
      </c>
      <c r="AA27" s="84">
        <f>L27</f>
        <v>1</v>
      </c>
      <c r="AB27" s="75">
        <v>0.7</v>
      </c>
      <c r="AC27" s="89">
        <f>IFERROR(IF(AB27/AA27&gt;100%,100%,AB27/AA27),0)</f>
        <v>0.7</v>
      </c>
      <c r="AD27" s="27" t="s">
        <v>229</v>
      </c>
      <c r="AE27" s="27" t="s">
        <v>230</v>
      </c>
      <c r="AF27" s="84">
        <f>M27</f>
        <v>0</v>
      </c>
      <c r="AG27" s="83">
        <v>0</v>
      </c>
      <c r="AH27" s="89">
        <f>IFERROR(IF(AG27/AF27&gt;100%,100%,AG27/AF27),0)</f>
        <v>0</v>
      </c>
      <c r="AI27" s="27" t="s">
        <v>138</v>
      </c>
      <c r="AJ27" s="27" t="s">
        <v>231</v>
      </c>
      <c r="AK27" s="84">
        <f>N27</f>
        <v>0</v>
      </c>
      <c r="AL27" s="83">
        <v>0</v>
      </c>
      <c r="AM27" s="89">
        <f>IFERROR(IF(AL27/AK27&gt;100%,100%,AL27/AK27),0)</f>
        <v>0</v>
      </c>
      <c r="AN27" s="27" t="s">
        <v>138</v>
      </c>
      <c r="AO27" s="27" t="s">
        <v>138</v>
      </c>
      <c r="AP27" s="84">
        <f>O27</f>
        <v>1</v>
      </c>
      <c r="AQ27" s="83">
        <f>IFERROR(SUM(W27,AB27,AG27,AL27),0)</f>
        <v>0.7</v>
      </c>
      <c r="AR27" s="89">
        <f>IFERROR(IF(AQ27/AP27&gt;100%,100%,AQ27/AP27),0)</f>
        <v>0.7</v>
      </c>
      <c r="AS27" s="77" t="s">
        <v>232</v>
      </c>
    </row>
    <row r="28" spans="1:45" s="32" customFormat="1" ht="150">
      <c r="A28" s="41">
        <v>3</v>
      </c>
      <c r="B28" s="28" t="s">
        <v>157</v>
      </c>
      <c r="C28" s="41" t="s">
        <v>233</v>
      </c>
      <c r="D28" s="27" t="s">
        <v>234</v>
      </c>
      <c r="E28" s="27" t="s">
        <v>160</v>
      </c>
      <c r="F28" s="27" t="s">
        <v>235</v>
      </c>
      <c r="G28" s="27" t="s">
        <v>236</v>
      </c>
      <c r="H28" s="27" t="s">
        <v>166</v>
      </c>
      <c r="I28" s="91" t="s">
        <v>134</v>
      </c>
      <c r="J28" s="28" t="s">
        <v>235</v>
      </c>
      <c r="K28" s="88">
        <v>0</v>
      </c>
      <c r="L28" s="88">
        <v>0</v>
      </c>
      <c r="M28" s="88">
        <v>0</v>
      </c>
      <c r="N28" s="88">
        <v>1</v>
      </c>
      <c r="O28" s="88">
        <v>1</v>
      </c>
      <c r="P28" s="41" t="s">
        <v>72</v>
      </c>
      <c r="Q28" s="63" t="s">
        <v>226</v>
      </c>
      <c r="R28" s="63" t="s">
        <v>182</v>
      </c>
      <c r="S28" s="27" t="s">
        <v>237</v>
      </c>
      <c r="T28" s="27" t="s">
        <v>238</v>
      </c>
      <c r="U28" s="27" t="s">
        <v>228</v>
      </c>
      <c r="V28" s="74">
        <f t="shared" si="5"/>
        <v>0</v>
      </c>
      <c r="W28" s="83">
        <v>0</v>
      </c>
      <c r="X28" s="89">
        <f>IFERROR(IF(W28/V28&gt;100%,100%,W28/V28),0)</f>
        <v>0</v>
      </c>
      <c r="Y28" s="27" t="s">
        <v>138</v>
      </c>
      <c r="Z28" s="27" t="s">
        <v>138</v>
      </c>
      <c r="AA28" s="84">
        <f>L28</f>
        <v>0</v>
      </c>
      <c r="AB28" s="83">
        <v>0</v>
      </c>
      <c r="AC28" s="89">
        <f>IFERROR(IF(AB28/AA28&gt;100%,100%,AB28/AA28),0)</f>
        <v>0</v>
      </c>
      <c r="AD28" s="27" t="s">
        <v>138</v>
      </c>
      <c r="AE28" s="27" t="s">
        <v>138</v>
      </c>
      <c r="AF28" s="84">
        <f>M28</f>
        <v>0</v>
      </c>
      <c r="AG28" s="83">
        <v>0</v>
      </c>
      <c r="AH28" s="89">
        <f>IFERROR(IF(AG28/AF28&gt;100%,100%,AG28/AF28),0)</f>
        <v>0</v>
      </c>
      <c r="AI28" s="27" t="s">
        <v>138</v>
      </c>
      <c r="AJ28" s="27" t="s">
        <v>138</v>
      </c>
      <c r="AK28" s="84">
        <f>N28</f>
        <v>1</v>
      </c>
      <c r="AL28" s="75">
        <v>0</v>
      </c>
      <c r="AM28" s="89">
        <f>IFERROR(IF(AL28/AK28&gt;100%,100%,AL28/AK28),0)</f>
        <v>0</v>
      </c>
      <c r="AN28" s="104" t="s">
        <v>239</v>
      </c>
      <c r="AO28" s="27" t="s">
        <v>240</v>
      </c>
      <c r="AP28" s="84">
        <f>O28</f>
        <v>1</v>
      </c>
      <c r="AQ28" s="83">
        <f>IFERROR(SUM(W28,AB28,AG28,AL28),0)</f>
        <v>0</v>
      </c>
      <c r="AR28" s="89">
        <f>IFERROR(IF(AQ28/AP28&gt;100%,100%,AQ28/AP28),0)</f>
        <v>0</v>
      </c>
      <c r="AS28" s="77" t="s">
        <v>241</v>
      </c>
    </row>
    <row r="29" spans="1:45" s="5" customFormat="1" ht="17.25">
      <c r="A29" s="10"/>
      <c r="B29" s="10"/>
      <c r="C29" s="10"/>
      <c r="D29" s="11" t="s">
        <v>242</v>
      </c>
      <c r="E29" s="11"/>
      <c r="F29" s="11"/>
      <c r="G29" s="11"/>
      <c r="H29" s="11"/>
      <c r="I29" s="11"/>
      <c r="J29" s="11"/>
      <c r="K29" s="12"/>
      <c r="L29" s="12"/>
      <c r="M29" s="12"/>
      <c r="N29" s="12"/>
      <c r="O29" s="12"/>
      <c r="P29" s="11"/>
      <c r="Q29" s="11"/>
      <c r="R29" s="11"/>
      <c r="S29" s="10"/>
      <c r="T29" s="10"/>
      <c r="U29" s="10"/>
      <c r="V29" s="17"/>
      <c r="W29" s="17"/>
      <c r="X29" s="78">
        <f>AVERAGE(X23,X25,X26)*20%</f>
        <v>0.16666666666666669</v>
      </c>
      <c r="Y29" s="10"/>
      <c r="Z29" s="10"/>
      <c r="AA29" s="17"/>
      <c r="AB29" s="17"/>
      <c r="AC29" s="78">
        <f>AVERAGE(AC22,AC24,AC26,AC27)*20%</f>
        <v>0.12517857142857144</v>
      </c>
      <c r="AD29" s="10"/>
      <c r="AE29" s="10"/>
      <c r="AF29" s="17"/>
      <c r="AG29" s="17"/>
      <c r="AH29" s="78">
        <f>AVERAGE(AH26)*20%</f>
        <v>0.2</v>
      </c>
      <c r="AI29" s="10"/>
      <c r="AJ29" s="10"/>
      <c r="AK29" s="17"/>
      <c r="AL29" s="17"/>
      <c r="AM29" s="78">
        <f>AVERAGE(AM22,AM24,AM26,AM28)*20%</f>
        <v>3.875E-2</v>
      </c>
      <c r="AN29" s="10"/>
      <c r="AO29" s="10"/>
      <c r="AP29" s="17"/>
      <c r="AQ29" s="17"/>
      <c r="AR29" s="78">
        <f>AVERAGE(AR22:AR28)*20%</f>
        <v>0.10683673469387754</v>
      </c>
      <c r="AS29" s="10"/>
    </row>
    <row r="30" spans="1:45" s="9" customFormat="1" ht="20.25">
      <c r="A30" s="6"/>
      <c r="B30" s="6"/>
      <c r="C30" s="6"/>
      <c r="D30" s="7" t="s">
        <v>243</v>
      </c>
      <c r="E30" s="6"/>
      <c r="F30" s="6"/>
      <c r="G30" s="6"/>
      <c r="H30" s="6"/>
      <c r="I30" s="6"/>
      <c r="J30" s="6"/>
      <c r="K30" s="8"/>
      <c r="L30" s="8"/>
      <c r="M30" s="8"/>
      <c r="N30" s="8"/>
      <c r="O30" s="8"/>
      <c r="P30" s="6"/>
      <c r="Q30" s="6"/>
      <c r="R30" s="6"/>
      <c r="S30" s="6"/>
      <c r="T30" s="6"/>
      <c r="U30" s="6"/>
      <c r="V30" s="18"/>
      <c r="W30" s="18"/>
      <c r="X30" s="79">
        <f>X21+X29</f>
        <v>0.76666666666666683</v>
      </c>
      <c r="Y30" s="6"/>
      <c r="Z30" s="6"/>
      <c r="AA30" s="18"/>
      <c r="AB30" s="18"/>
      <c r="AC30" s="79">
        <f>AC21+AC29</f>
        <v>0.52517857142857149</v>
      </c>
      <c r="AD30" s="6"/>
      <c r="AE30" s="6"/>
      <c r="AF30" s="18"/>
      <c r="AG30" s="18"/>
      <c r="AH30" s="79">
        <f>AH21+AH29</f>
        <v>0.60000000000000009</v>
      </c>
      <c r="AI30" s="6"/>
      <c r="AJ30" s="6"/>
      <c r="AK30" s="18"/>
      <c r="AL30" s="18"/>
      <c r="AM30" s="79">
        <f>AM21+AM29</f>
        <v>0.70541666666666669</v>
      </c>
      <c r="AN30" s="6"/>
      <c r="AO30" s="6"/>
      <c r="AP30" s="18"/>
      <c r="AQ30" s="18"/>
      <c r="AR30" s="79">
        <f>AR21+AR29</f>
        <v>0.64017006802721088</v>
      </c>
      <c r="AS30" s="6"/>
    </row>
  </sheetData>
  <mergeCells count="23">
    <mergeCell ref="S12:U13"/>
    <mergeCell ref="E4:J4"/>
    <mergeCell ref="G5:J5"/>
    <mergeCell ref="G6:J6"/>
    <mergeCell ref="G7:J7"/>
    <mergeCell ref="G8:J8"/>
    <mergeCell ref="Q12:Q14"/>
    <mergeCell ref="R12:R14"/>
    <mergeCell ref="G9:J9"/>
    <mergeCell ref="G10:J10"/>
    <mergeCell ref="A12:B13"/>
    <mergeCell ref="A1:J1"/>
    <mergeCell ref="K1:O1"/>
    <mergeCell ref="C12:E13"/>
    <mergeCell ref="F12:P13"/>
    <mergeCell ref="A2:J2"/>
    <mergeCell ref="A4:C10"/>
    <mergeCell ref="D4:D10"/>
    <mergeCell ref="V12:Z13"/>
    <mergeCell ref="AA12:AE13"/>
    <mergeCell ref="AF12:AJ13"/>
    <mergeCell ref="AK12:AO13"/>
    <mergeCell ref="AP12:AS13"/>
  </mergeCells>
  <phoneticPr fontId="19" type="noConversion"/>
  <dataValidations count="1">
    <dataValidation allowBlank="1" showInputMessage="1" showErrorMessage="1" error="Escriba un texto " promptTitle="Cualquier contenido" sqref="E14 E3:E11" xr:uid="{00000000-0002-0000-0100-000000000000}"/>
  </dataValidations>
  <pageMargins left="0.7" right="0.7" top="0.75" bottom="0.75" header="0.3" footer="0.3"/>
  <pageSetup paperSize="9"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error="Escriba un texto " promptTitle="Cualquier contenido" xr:uid="{00000000-0002-0000-0100-000001000000}">
          <x14:formula1>
            <xm:f>Listas!$A$2:$A$4</xm:f>
          </x14:formula1>
          <xm:sqref>E1 E12:E13 E17:E1048576</xm:sqref>
        </x14:dataValidation>
        <x14:dataValidation type="list" allowBlank="1" showInputMessage="1" showErrorMessage="1" xr:uid="{00000000-0002-0000-0100-000002000000}">
          <x14:formula1>
            <xm:f>Listas!$D$1:$D$20</xm:f>
          </x14:formula1>
          <xm:sqref>Q22:Q28 Q15:Q20</xm:sqref>
        </x14:dataValidation>
        <x14:dataValidation type="list" allowBlank="1" showInputMessage="1" showErrorMessage="1" xr:uid="{00000000-0002-0000-0100-000003000000}">
          <x14:formula1>
            <xm:f>Listas!$F$1:$F$12</xm:f>
          </x14:formula1>
          <xm:sqref>R22:R28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D19"/>
  <sheetViews>
    <sheetView workbookViewId="0">
      <selection activeCell="B23" sqref="B23"/>
    </sheetView>
  </sheetViews>
  <sheetFormatPr defaultColWidth="11.42578125" defaultRowHeight="15"/>
  <cols>
    <col min="1" max="1" width="13.5703125" style="47" customWidth="1"/>
    <col min="2" max="2" width="98.5703125" style="47" customWidth="1"/>
    <col min="3" max="3" width="11.42578125" style="47"/>
    <col min="4" max="4" width="74.7109375" style="47" customWidth="1"/>
    <col min="5" max="16384" width="11.42578125" style="47"/>
  </cols>
  <sheetData>
    <row r="1" spans="2:4" ht="30">
      <c r="B1" s="46" t="s">
        <v>244</v>
      </c>
      <c r="D1" s="47" t="s">
        <v>245</v>
      </c>
    </row>
    <row r="2" spans="2:4">
      <c r="B2" s="46" t="s">
        <v>246</v>
      </c>
      <c r="D2" s="47" t="s">
        <v>247</v>
      </c>
    </row>
    <row r="3" spans="2:4" ht="45">
      <c r="B3" s="46" t="s">
        <v>248</v>
      </c>
      <c r="D3" s="47" t="s">
        <v>249</v>
      </c>
    </row>
    <row r="4" spans="2:4" ht="30">
      <c r="B4" s="46" t="s">
        <v>250</v>
      </c>
      <c r="D4" s="47" t="s">
        <v>251</v>
      </c>
    </row>
    <row r="5" spans="2:4" ht="30">
      <c r="B5" s="46" t="s">
        <v>252</v>
      </c>
      <c r="D5" s="47" t="s">
        <v>253</v>
      </c>
    </row>
    <row r="6" spans="2:4" ht="30">
      <c r="B6" s="46" t="s">
        <v>181</v>
      </c>
      <c r="D6" s="47" t="s">
        <v>254</v>
      </c>
    </row>
    <row r="7" spans="2:4" ht="45">
      <c r="B7" s="46" t="s">
        <v>202</v>
      </c>
      <c r="D7" s="47" t="s">
        <v>255</v>
      </c>
    </row>
    <row r="8" spans="2:4" ht="45">
      <c r="B8" s="46" t="s">
        <v>256</v>
      </c>
      <c r="D8" s="47" t="s">
        <v>257</v>
      </c>
    </row>
    <row r="9" spans="2:4" ht="30">
      <c r="B9" s="46" t="s">
        <v>258</v>
      </c>
      <c r="D9" s="47" t="s">
        <v>259</v>
      </c>
    </row>
    <row r="10" spans="2:4" ht="30">
      <c r="B10" s="46" t="s">
        <v>260</v>
      </c>
      <c r="D10" s="47" t="s">
        <v>261</v>
      </c>
    </row>
    <row r="11" spans="2:4" ht="30">
      <c r="B11" s="46" t="s">
        <v>73</v>
      </c>
      <c r="D11" s="47" t="s">
        <v>167</v>
      </c>
    </row>
    <row r="12" spans="2:4">
      <c r="B12" s="46" t="s">
        <v>226</v>
      </c>
      <c r="D12" s="47" t="s">
        <v>262</v>
      </c>
    </row>
    <row r="13" spans="2:4">
      <c r="B13" s="46" t="s">
        <v>263</v>
      </c>
    </row>
    <row r="14" spans="2:4">
      <c r="B14" s="46" t="s">
        <v>264</v>
      </c>
    </row>
    <row r="15" spans="2:4">
      <c r="B15" s="46" t="s">
        <v>265</v>
      </c>
    </row>
    <row r="16" spans="2:4">
      <c r="B16" s="46" t="s">
        <v>266</v>
      </c>
    </row>
    <row r="17" spans="2:2">
      <c r="B17" s="46" t="s">
        <v>267</v>
      </c>
    </row>
    <row r="18" spans="2:2">
      <c r="B18" s="46" t="s">
        <v>268</v>
      </c>
    </row>
    <row r="19" spans="2:2">
      <c r="B19" s="46" t="s">
        <v>269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20"/>
  <sheetViews>
    <sheetView topLeftCell="B8" workbookViewId="0">
      <selection activeCell="F12" sqref="F12"/>
    </sheetView>
  </sheetViews>
  <sheetFormatPr defaultColWidth="11.42578125" defaultRowHeight="15"/>
  <cols>
    <col min="1" max="1" width="34.5703125" bestFit="1" customWidth="1"/>
    <col min="4" max="4" width="96.28515625" customWidth="1"/>
    <col min="6" max="6" width="45.85546875" customWidth="1"/>
  </cols>
  <sheetData>
    <row r="1" spans="1:6" ht="30">
      <c r="A1" t="s">
        <v>60</v>
      </c>
      <c r="D1" s="46" t="s">
        <v>244</v>
      </c>
      <c r="F1" s="47" t="s">
        <v>245</v>
      </c>
    </row>
    <row r="2" spans="1:6" ht="30">
      <c r="A2" t="s">
        <v>66</v>
      </c>
      <c r="D2" s="46" t="s">
        <v>246</v>
      </c>
      <c r="F2" s="47" t="s">
        <v>247</v>
      </c>
    </row>
    <row r="3" spans="1:6" ht="75">
      <c r="A3" t="s">
        <v>270</v>
      </c>
      <c r="D3" s="46" t="s">
        <v>248</v>
      </c>
      <c r="F3" s="47" t="s">
        <v>249</v>
      </c>
    </row>
    <row r="4" spans="1:6" ht="60">
      <c r="A4" t="s">
        <v>160</v>
      </c>
      <c r="D4" s="46" t="s">
        <v>250</v>
      </c>
      <c r="F4" s="47" t="s">
        <v>251</v>
      </c>
    </row>
    <row r="5" spans="1:6" ht="45">
      <c r="D5" s="46" t="s">
        <v>252</v>
      </c>
      <c r="F5" s="47" t="s">
        <v>253</v>
      </c>
    </row>
    <row r="6" spans="1:6" ht="45">
      <c r="D6" s="46" t="s">
        <v>181</v>
      </c>
      <c r="F6" s="47" t="s">
        <v>254</v>
      </c>
    </row>
    <row r="7" spans="1:6" ht="60">
      <c r="D7" s="46" t="s">
        <v>202</v>
      </c>
      <c r="F7" s="47" t="s">
        <v>255</v>
      </c>
    </row>
    <row r="8" spans="1:6" ht="75">
      <c r="D8" s="46" t="s">
        <v>256</v>
      </c>
      <c r="F8" s="47" t="s">
        <v>257</v>
      </c>
    </row>
    <row r="9" spans="1:6" ht="45">
      <c r="D9" s="46" t="s">
        <v>258</v>
      </c>
      <c r="F9" s="47" t="s">
        <v>259</v>
      </c>
    </row>
    <row r="10" spans="1:6" ht="45">
      <c r="D10" s="46" t="s">
        <v>260</v>
      </c>
      <c r="F10" s="47" t="s">
        <v>261</v>
      </c>
    </row>
    <row r="11" spans="1:6" ht="45">
      <c r="D11" s="46" t="s">
        <v>73</v>
      </c>
      <c r="F11" s="47" t="s">
        <v>167</v>
      </c>
    </row>
    <row r="12" spans="1:6">
      <c r="D12" s="46" t="s">
        <v>226</v>
      </c>
      <c r="F12" s="47" t="s">
        <v>182</v>
      </c>
    </row>
    <row r="13" spans="1:6">
      <c r="D13" s="46" t="s">
        <v>263</v>
      </c>
    </row>
    <row r="14" spans="1:6">
      <c r="D14" s="46" t="s">
        <v>264</v>
      </c>
    </row>
    <row r="15" spans="1:6">
      <c r="D15" s="46" t="s">
        <v>265</v>
      </c>
    </row>
    <row r="16" spans="1:6">
      <c r="D16" s="46" t="s">
        <v>266</v>
      </c>
    </row>
    <row r="17" spans="4:4">
      <c r="D17" s="46" t="s">
        <v>267</v>
      </c>
    </row>
    <row r="18" spans="4:4">
      <c r="D18" s="46" t="s">
        <v>268</v>
      </c>
    </row>
    <row r="19" spans="4:4">
      <c r="D19" s="46" t="s">
        <v>269</v>
      </c>
    </row>
    <row r="20" spans="4:4">
      <c r="D20" s="46" t="s">
        <v>166</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41BFFB4411CFC54CA6A3FA228255AE4E" ma:contentTypeVersion="20" ma:contentTypeDescription="Crear nuevo documento." ma:contentTypeScope="" ma:versionID="9eccd4074f4ecc1b43eae58e59815e77">
  <xsd:schema xmlns:xsd="http://www.w3.org/2001/XMLSchema" xmlns:xs="http://www.w3.org/2001/XMLSchema" xmlns:p="http://schemas.microsoft.com/office/2006/metadata/properties" xmlns:ns2="4d1d2e24-7be0-47eb-a1db-99cc6d75caff" xmlns:ns3="d6eaa91c-3afb-4015-aba1-5ff992c1a5ca" targetNamespace="http://schemas.microsoft.com/office/2006/metadata/properties" ma:root="true" ma:fieldsID="1064704957d33cbe06bca652ec563e9b" ns2:_="" ns3:_="">
    <xsd:import namespace="4d1d2e24-7be0-47eb-a1db-99cc6d75caff"/>
    <xsd:import namespace="d6eaa91c-3afb-4015-aba1-5ff992c1a5c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1d2e24-7be0-47eb-a1db-99cc6d75ca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Estado de aprobación" ma:internalName="Estado_x0020_de_x0020_aprobaci_x00f3_n">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1310d8ee-99bf-4ea4-9dbe-e9e068685e8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6eaa91c-3afb-4015-aba1-5ff992c1a5ca"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4" nillable="true" ma:displayName="Taxonomy Catch All Column" ma:hidden="true" ma:list="{3879f101-e3f4-43e5-bfb2-af477e66da4d}" ma:internalName="TaxCatchAll" ma:showField="CatchAllData" ma:web="d6eaa91c-3afb-4015-aba1-5ff992c1a5c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4d1d2e24-7be0-47eb-a1db-99cc6d75caff" xsi:nil="true"/>
    <lcf76f155ced4ddcb4097134ff3c332f xmlns="4d1d2e24-7be0-47eb-a1db-99cc6d75caff">
      <Terms xmlns="http://schemas.microsoft.com/office/infopath/2007/PartnerControls"/>
    </lcf76f155ced4ddcb4097134ff3c332f>
    <TaxCatchAll xmlns="d6eaa91c-3afb-4015-aba1-5ff992c1a5ca" xsi:nil="true"/>
  </documentManagement>
</p:properties>
</file>

<file path=customXml/itemProps1.xml><?xml version="1.0" encoding="utf-8"?>
<ds:datastoreItem xmlns:ds="http://schemas.openxmlformats.org/officeDocument/2006/customXml" ds:itemID="{7BD88551-F384-4F7E-A818-5581F5FB985D}"/>
</file>

<file path=customXml/itemProps2.xml><?xml version="1.0" encoding="utf-8"?>
<ds:datastoreItem xmlns:ds="http://schemas.openxmlformats.org/officeDocument/2006/customXml" ds:itemID="{265251AB-C88B-4079-B78F-2291AC2E7ABC}"/>
</file>

<file path=customXml/itemProps3.xml><?xml version="1.0" encoding="utf-8"?>
<ds:datastoreItem xmlns:ds="http://schemas.openxmlformats.org/officeDocument/2006/customXml" ds:itemID="{1BD912C2-67FF-4F74-B857-B8D2F5FE6CA6}"/>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liliana casas</dc:creator>
  <cp:keywords/>
  <dc:description/>
  <cp:lastModifiedBy>Dora Elcy Guevara Agudelo</cp:lastModifiedBy>
  <cp:revision/>
  <dcterms:created xsi:type="dcterms:W3CDTF">2021-01-25T18:44:53Z</dcterms:created>
  <dcterms:modified xsi:type="dcterms:W3CDTF">2026-01-15T16:25:45Z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0x01010041BFFB4411CFC54CA6A3FA228255AE4E</vt:lpwstr>
  </property>
  <property fmtid="{D5CDD505-2E9C-101B-9397-08002B2CF9AE}" pid="3" name="MediaServiceImageTags">
    <vt:lpwstr/>
  </property>
</Properties>
</file>