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C:\Users\diego.buelvas\Downloads\"/>
    </mc:Choice>
  </mc:AlternateContent>
  <xr:revisionPtr revIDLastSave="434" documentId="13_ncr:1_{483A40E0-1C6D-49D8-A5E2-AC0A06F990EB}" xr6:coauthVersionLast="47" xr6:coauthVersionMax="47" xr10:uidLastSave="{66E7E552-C4FB-4B44-9AF4-2C8ED967234C}"/>
  <bookViews>
    <workbookView xWindow="-120" yWindow="-120" windowWidth="29040" windowHeight="1572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1" i="1" l="1"/>
  <c r="AM31" i="1"/>
  <c r="AQ28" i="1"/>
  <c r="AL28" i="1"/>
  <c r="AQ24" i="1"/>
  <c r="AQ19" i="1"/>
  <c r="AQ18" i="1"/>
  <c r="AQ17" i="1"/>
  <c r="AQ30" i="1"/>
  <c r="AQ29" i="1"/>
  <c r="AQ26" i="1"/>
  <c r="AQ25" i="1"/>
  <c r="AQ22" i="1"/>
  <c r="AQ21" i="1"/>
  <c r="AQ20" i="1"/>
  <c r="V30" i="1"/>
  <c r="X30" i="1" s="1"/>
  <c r="V29" i="1"/>
  <c r="X29" i="1" s="1"/>
  <c r="V24" i="1"/>
  <c r="X24" i="1" s="1"/>
  <c r="V25" i="1"/>
  <c r="X25" i="1" s="1"/>
  <c r="V26" i="1"/>
  <c r="X26" i="1" s="1"/>
  <c r="V21" i="1"/>
  <c r="X21" i="1" s="1"/>
  <c r="V20" i="1"/>
  <c r="X20" i="1" s="1"/>
  <c r="W27" i="1"/>
  <c r="W28" i="1"/>
  <c r="V28" i="1"/>
  <c r="V27" i="1"/>
  <c r="AA26" i="1"/>
  <c r="AC26" i="1" s="1"/>
  <c r="AF26" i="1"/>
  <c r="AH26" i="1" s="1"/>
  <c r="AK26" i="1"/>
  <c r="AM26" i="1" s="1"/>
  <c r="AP26" i="1"/>
  <c r="AR26" i="1" s="1"/>
  <c r="AA27" i="1"/>
  <c r="AC27" i="1" s="1"/>
  <c r="AF27" i="1"/>
  <c r="AH27" i="1" s="1"/>
  <c r="AK27" i="1"/>
  <c r="AM27" i="1" s="1"/>
  <c r="AP27" i="1"/>
  <c r="AA28" i="1"/>
  <c r="AC28" i="1" s="1"/>
  <c r="AF28" i="1"/>
  <c r="AH28" i="1" s="1"/>
  <c r="AK28" i="1"/>
  <c r="AM28" i="1" s="1"/>
  <c r="AP28" i="1"/>
  <c r="O25" i="1"/>
  <c r="AO40" i="4"/>
  <c r="AQ40" i="4"/>
  <c r="AJ40" i="4"/>
  <c r="AL40" i="4"/>
  <c r="AE40" i="4"/>
  <c r="AG40" i="4"/>
  <c r="Z40" i="4"/>
  <c r="AB40" i="4"/>
  <c r="U40" i="4"/>
  <c r="W40" i="4"/>
  <c r="AO39" i="4"/>
  <c r="AQ39" i="4"/>
  <c r="AJ39" i="4"/>
  <c r="AL39" i="4"/>
  <c r="AE39" i="4"/>
  <c r="AG39" i="4"/>
  <c r="Z39" i="4"/>
  <c r="AB39" i="4"/>
  <c r="U39" i="4"/>
  <c r="W39" i="4"/>
  <c r="AO38" i="4"/>
  <c r="AQ38" i="4"/>
  <c r="AJ38" i="4"/>
  <c r="AL38" i="4"/>
  <c r="AE38" i="4"/>
  <c r="AG38" i="4"/>
  <c r="Z38" i="4"/>
  <c r="AB38" i="4"/>
  <c r="U38" i="4"/>
  <c r="W38" i="4"/>
  <c r="AO37" i="4"/>
  <c r="AQ37" i="4"/>
  <c r="AJ37" i="4"/>
  <c r="AL37" i="4"/>
  <c r="AE37" i="4"/>
  <c r="AG37" i="4"/>
  <c r="Z37" i="4"/>
  <c r="AB37" i="4"/>
  <c r="U37" i="4"/>
  <c r="W37" i="4"/>
  <c r="AO36" i="4"/>
  <c r="AQ36" i="4"/>
  <c r="AQ41" i="4"/>
  <c r="AJ36" i="4"/>
  <c r="AL36" i="4"/>
  <c r="AL41" i="4"/>
  <c r="AE36" i="4"/>
  <c r="AG36" i="4"/>
  <c r="AG41" i="4"/>
  <c r="Z36" i="4"/>
  <c r="AB36" i="4"/>
  <c r="AB41" i="4"/>
  <c r="U36" i="4"/>
  <c r="W36" i="4"/>
  <c r="W41" i="4"/>
  <c r="AO34" i="4"/>
  <c r="AQ34" i="4"/>
  <c r="AJ34" i="4"/>
  <c r="AL34" i="4"/>
  <c r="AE34" i="4"/>
  <c r="AG34" i="4"/>
  <c r="Z34" i="4"/>
  <c r="AB34" i="4"/>
  <c r="U34" i="4"/>
  <c r="W34" i="4"/>
  <c r="AO33" i="4"/>
  <c r="AQ33" i="4"/>
  <c r="AJ33" i="4"/>
  <c r="AL33" i="4"/>
  <c r="AE33" i="4"/>
  <c r="AG33" i="4"/>
  <c r="Z33" i="4"/>
  <c r="AB33" i="4"/>
  <c r="U33" i="4"/>
  <c r="W33" i="4"/>
  <c r="AO32" i="4"/>
  <c r="AQ32" i="4"/>
  <c r="AJ32" i="4"/>
  <c r="AL32" i="4"/>
  <c r="AE32" i="4"/>
  <c r="AG32" i="4"/>
  <c r="Z32" i="4"/>
  <c r="AB32" i="4"/>
  <c r="U32" i="4"/>
  <c r="W32" i="4"/>
  <c r="AO31" i="4"/>
  <c r="AQ31" i="4"/>
  <c r="AJ31" i="4"/>
  <c r="AL31" i="4"/>
  <c r="AE31" i="4"/>
  <c r="AG31" i="4"/>
  <c r="Z31" i="4"/>
  <c r="AB31" i="4"/>
  <c r="U31" i="4"/>
  <c r="W31" i="4"/>
  <c r="AO30" i="4"/>
  <c r="AQ30" i="4"/>
  <c r="AJ30" i="4"/>
  <c r="AL30" i="4"/>
  <c r="AE30" i="4"/>
  <c r="AG30" i="4"/>
  <c r="Z30" i="4"/>
  <c r="AB30" i="4"/>
  <c r="U30" i="4"/>
  <c r="W30" i="4"/>
  <c r="AO29" i="4"/>
  <c r="AQ29" i="4"/>
  <c r="AJ29" i="4"/>
  <c r="AL29" i="4"/>
  <c r="AE29" i="4"/>
  <c r="AG29" i="4"/>
  <c r="Z29" i="4"/>
  <c r="AB29" i="4"/>
  <c r="U29" i="4"/>
  <c r="W29" i="4"/>
  <c r="AO28" i="4"/>
  <c r="AQ28" i="4"/>
  <c r="AJ28" i="4"/>
  <c r="AL28" i="4"/>
  <c r="AE28" i="4"/>
  <c r="AG28" i="4"/>
  <c r="Z28" i="4"/>
  <c r="AB28" i="4"/>
  <c r="U28" i="4"/>
  <c r="W28" i="4"/>
  <c r="AO27" i="4"/>
  <c r="AQ27" i="4"/>
  <c r="AJ27" i="4"/>
  <c r="AL27" i="4"/>
  <c r="AE27" i="4"/>
  <c r="AG27" i="4"/>
  <c r="Z27" i="4"/>
  <c r="AB27" i="4"/>
  <c r="U27" i="4"/>
  <c r="W27" i="4"/>
  <c r="AO26" i="4"/>
  <c r="AQ26" i="4"/>
  <c r="AJ26" i="4"/>
  <c r="AL26" i="4"/>
  <c r="AE26" i="4"/>
  <c r="AG26" i="4"/>
  <c r="Z26" i="4"/>
  <c r="AB26" i="4"/>
  <c r="U26" i="4"/>
  <c r="W26" i="4"/>
  <c r="AO25" i="4"/>
  <c r="AQ25" i="4"/>
  <c r="AJ25" i="4"/>
  <c r="AL25" i="4"/>
  <c r="AE25" i="4"/>
  <c r="AG25" i="4"/>
  <c r="Z25" i="4"/>
  <c r="AB25" i="4"/>
  <c r="U25" i="4"/>
  <c r="W25" i="4"/>
  <c r="AO24" i="4"/>
  <c r="AQ24" i="4"/>
  <c r="AJ24" i="4"/>
  <c r="AL24" i="4"/>
  <c r="AE24" i="4"/>
  <c r="AG24" i="4"/>
  <c r="Z24" i="4"/>
  <c r="AB24" i="4"/>
  <c r="U24" i="4"/>
  <c r="W24" i="4"/>
  <c r="AO23" i="4"/>
  <c r="AQ23" i="4"/>
  <c r="AJ23" i="4"/>
  <c r="AL23" i="4"/>
  <c r="AE23" i="4"/>
  <c r="AG23" i="4"/>
  <c r="Z23" i="4"/>
  <c r="AB23" i="4"/>
  <c r="U23" i="4"/>
  <c r="W23" i="4"/>
  <c r="AO22" i="4"/>
  <c r="AQ22" i="4"/>
  <c r="AJ22" i="4"/>
  <c r="AL22" i="4"/>
  <c r="AE22" i="4"/>
  <c r="AG22" i="4"/>
  <c r="Z22" i="4"/>
  <c r="AB22" i="4"/>
  <c r="U22" i="4"/>
  <c r="W22" i="4"/>
  <c r="AO21" i="4"/>
  <c r="AQ21" i="4"/>
  <c r="AJ21" i="4"/>
  <c r="AL21" i="4"/>
  <c r="AE21" i="4"/>
  <c r="AG21" i="4"/>
  <c r="Z21" i="4"/>
  <c r="AB21" i="4"/>
  <c r="U21" i="4"/>
  <c r="W21" i="4"/>
  <c r="AO20" i="4"/>
  <c r="AQ20" i="4"/>
  <c r="AJ20" i="4"/>
  <c r="AL20" i="4"/>
  <c r="AE20" i="4"/>
  <c r="AG20" i="4"/>
  <c r="Z20" i="4"/>
  <c r="AB20" i="4"/>
  <c r="U20" i="4"/>
  <c r="W20" i="4"/>
  <c r="AO19" i="4"/>
  <c r="AQ19" i="4"/>
  <c r="AJ19" i="4"/>
  <c r="AL19" i="4"/>
  <c r="AE19" i="4"/>
  <c r="AG19" i="4"/>
  <c r="Z19" i="4"/>
  <c r="AB19" i="4"/>
  <c r="U19" i="4"/>
  <c r="W19" i="4"/>
  <c r="AO18" i="4"/>
  <c r="AQ18" i="4"/>
  <c r="AJ18" i="4"/>
  <c r="AL18" i="4"/>
  <c r="AE18" i="4"/>
  <c r="AG18" i="4"/>
  <c r="Z18" i="4"/>
  <c r="AB18" i="4"/>
  <c r="U18" i="4"/>
  <c r="W18" i="4"/>
  <c r="AO17" i="4"/>
  <c r="AQ17" i="4"/>
  <c r="AJ17" i="4"/>
  <c r="AL17" i="4"/>
  <c r="AE17" i="4"/>
  <c r="AG17" i="4"/>
  <c r="Z17" i="4"/>
  <c r="AB17" i="4"/>
  <c r="U17" i="4"/>
  <c r="W17" i="4"/>
  <c r="AO16" i="4"/>
  <c r="AQ16" i="4"/>
  <c r="AJ16" i="4"/>
  <c r="AL16" i="4"/>
  <c r="AE16" i="4"/>
  <c r="AG16" i="4"/>
  <c r="Z16" i="4"/>
  <c r="AB16" i="4"/>
  <c r="U16" i="4"/>
  <c r="W16" i="4"/>
  <c r="AO15" i="4"/>
  <c r="AQ15" i="4"/>
  <c r="AJ15" i="4"/>
  <c r="AL15" i="4"/>
  <c r="AE15" i="4"/>
  <c r="AG15" i="4"/>
  <c r="Z15" i="4"/>
  <c r="AB15" i="4"/>
  <c r="U15" i="4"/>
  <c r="W15" i="4"/>
  <c r="AO14" i="4"/>
  <c r="AQ14" i="4"/>
  <c r="AJ14" i="4"/>
  <c r="AL14" i="4"/>
  <c r="AE14" i="4"/>
  <c r="AG14" i="4"/>
  <c r="Z14" i="4"/>
  <c r="AB14" i="4"/>
  <c r="U14" i="4"/>
  <c r="W14" i="4"/>
  <c r="AO13" i="4"/>
  <c r="AQ13" i="4"/>
  <c r="AQ35" i="4"/>
  <c r="AQ42" i="4"/>
  <c r="AJ13" i="4"/>
  <c r="AL13" i="4"/>
  <c r="AL35" i="4"/>
  <c r="AL42" i="4"/>
  <c r="AE13" i="4"/>
  <c r="AG13" i="4"/>
  <c r="AG35" i="4"/>
  <c r="AG42" i="4"/>
  <c r="Z13" i="4"/>
  <c r="AB13" i="4"/>
  <c r="AB35" i="4"/>
  <c r="AB42" i="4"/>
  <c r="U13" i="4"/>
  <c r="W13" i="4"/>
  <c r="W35" i="4"/>
  <c r="W42" i="4"/>
  <c r="AP24" i="1"/>
  <c r="AR24" i="1" s="1"/>
  <c r="AP17" i="1"/>
  <c r="AR17" i="1" s="1"/>
  <c r="AK17" i="1"/>
  <c r="AM17" i="1" s="1"/>
  <c r="AK24" i="1"/>
  <c r="AM24" i="1" s="1"/>
  <c r="AP30" i="1"/>
  <c r="AR30" i="1" s="1"/>
  <c r="AP29" i="1"/>
  <c r="AR29" i="1" s="1"/>
  <c r="AP25" i="1"/>
  <c r="AR25" i="1" s="1"/>
  <c r="AP22" i="1"/>
  <c r="AR22" i="1" s="1"/>
  <c r="AP21" i="1"/>
  <c r="AR21" i="1" s="1"/>
  <c r="AP20" i="1"/>
  <c r="AR20" i="1" s="1"/>
  <c r="AP19" i="1"/>
  <c r="AR19" i="1" s="1"/>
  <c r="AP18" i="1"/>
  <c r="AR18" i="1" s="1"/>
  <c r="AK30" i="1"/>
  <c r="AM30" i="1" s="1"/>
  <c r="AK29" i="1"/>
  <c r="AM29" i="1" s="1"/>
  <c r="AK25" i="1"/>
  <c r="AM25" i="1" s="1"/>
  <c r="AK22" i="1"/>
  <c r="AM22" i="1" s="1"/>
  <c r="AK21" i="1"/>
  <c r="AM21" i="1" s="1"/>
  <c r="AK20" i="1"/>
  <c r="AM20" i="1" s="1"/>
  <c r="AM23" i="1" s="1"/>
  <c r="AK19" i="1"/>
  <c r="AM19" i="1" s="1"/>
  <c r="AK18" i="1"/>
  <c r="AM18" i="1" s="1"/>
  <c r="AF30" i="1"/>
  <c r="AH30" i="1" s="1"/>
  <c r="AF29" i="1"/>
  <c r="AH29" i="1" s="1"/>
  <c r="AF25" i="1"/>
  <c r="AH25" i="1" s="1"/>
  <c r="AH31" i="1" s="1"/>
  <c r="AF24" i="1"/>
  <c r="AH24" i="1" s="1"/>
  <c r="AF22" i="1"/>
  <c r="AH22" i="1" s="1"/>
  <c r="AF21" i="1"/>
  <c r="AH21" i="1" s="1"/>
  <c r="AF20" i="1"/>
  <c r="AH20" i="1" s="1"/>
  <c r="AF19" i="1"/>
  <c r="AH19" i="1" s="1"/>
  <c r="AF18" i="1"/>
  <c r="AH18" i="1" s="1"/>
  <c r="AF17" i="1"/>
  <c r="AH17" i="1" s="1"/>
  <c r="AH23" i="1" s="1"/>
  <c r="AA30" i="1"/>
  <c r="AC30" i="1" s="1"/>
  <c r="AA29" i="1"/>
  <c r="AC29" i="1" s="1"/>
  <c r="AA25" i="1"/>
  <c r="AC25" i="1" s="1"/>
  <c r="AA24" i="1"/>
  <c r="AC24" i="1" s="1"/>
  <c r="AC31" i="1" s="1"/>
  <c r="AA22" i="1"/>
  <c r="AC22" i="1" s="1"/>
  <c r="AA21" i="1"/>
  <c r="AC21" i="1" s="1"/>
  <c r="AA20" i="1"/>
  <c r="AC20" i="1" s="1"/>
  <c r="AA19" i="1"/>
  <c r="AC19" i="1" s="1"/>
  <c r="AA18" i="1"/>
  <c r="AC18" i="1" s="1"/>
  <c r="AA17" i="1"/>
  <c r="AC17" i="1" s="1"/>
  <c r="AC23" i="1" s="1"/>
  <c r="V22" i="1"/>
  <c r="X22" i="1" s="1"/>
  <c r="V19" i="1"/>
  <c r="X19" i="1" s="1"/>
  <c r="V18" i="1"/>
  <c r="X18" i="1" s="1"/>
  <c r="V17" i="1"/>
  <c r="X17" i="1" s="1"/>
  <c r="X23" i="1" s="1"/>
  <c r="AR23" i="1" l="1"/>
  <c r="AR28" i="1"/>
  <c r="X28" i="1"/>
  <c r="AQ27" i="1"/>
  <c r="AR27" i="1" s="1"/>
  <c r="X27" i="1"/>
  <c r="X31" i="1" s="1"/>
  <c r="AM32" i="1"/>
  <c r="AH32" i="1"/>
  <c r="AC32" i="1"/>
  <c r="AR32" i="1" l="1"/>
  <c r="X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tc={606851F9-98EF-4F33-BD1F-C0E56EF672CC}</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4" authorId="1" shapeId="0" xr:uid="{F0AF0265-0A24-4C53-9A8F-D8B71FD53AA9}">
      <text>
        <r>
          <rPr>
            <b/>
            <sz val="9"/>
            <color indexed="81"/>
            <rFont val="Tahoma"/>
            <family val="2"/>
          </rPr>
          <t>Seleccione la política de MIPG asociada a la meta</t>
        </r>
      </text>
    </comment>
    <comment ref="R14" authorId="1" shapeId="0" xr:uid="{A9500B29-80DB-409C-866E-A3D042657059}">
      <text>
        <r>
          <rPr>
            <b/>
            <sz val="9"/>
            <color indexed="81"/>
            <rFont val="Tahoma"/>
            <family val="2"/>
          </rPr>
          <t>Seleccione el proyecto de inversión que financia o aporta al cumplimiento de la meta. En caso contrario, indique NO APLICA</t>
        </r>
      </text>
    </comment>
    <comment ref="A16" authorId="0" shapeId="0" xr:uid="{2DD4CECD-D756-4467-A62C-53A6FC3549DD}">
      <text>
        <r>
          <rPr>
            <b/>
            <sz val="9"/>
            <color indexed="81"/>
            <rFont val="Tahoma"/>
            <family val="2"/>
          </rPr>
          <t>Incluya el número del objetivo estratégico, de acuerdo con lo adoptado en el Plan Estratégico Institucional</t>
        </r>
      </text>
    </comment>
    <comment ref="B16"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6" authorId="0" shapeId="0" xr:uid="{119F47BD-BB9E-4059-B26B-7A00F4141FBE}">
      <text>
        <r>
          <rPr>
            <b/>
            <sz val="9"/>
            <color indexed="81"/>
            <rFont val="Tahoma"/>
            <family val="2"/>
          </rPr>
          <t>Escriba el número de la meta, en orden consecutivo</t>
        </r>
      </text>
    </comment>
    <comment ref="D16"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6" authorId="0" shapeId="0" xr:uid="{66100535-6C62-4F58-A17C-0BE85EBD4F67}">
      <text>
        <r>
          <rPr>
            <b/>
            <sz val="9"/>
            <color indexed="81"/>
            <rFont val="Tahoma"/>
            <family val="2"/>
          </rPr>
          <t xml:space="preserve">Seleccione la opción que corresponda
</t>
        </r>
      </text>
    </comment>
    <comment ref="F16" authorId="0" shapeId="0" xr:uid="{2A83FE2C-B2C1-4597-A76A-578AAE54FC34}">
      <text>
        <r>
          <rPr>
            <b/>
            <sz val="9"/>
            <color indexed="81"/>
            <rFont val="Tahoma"/>
            <family val="2"/>
          </rPr>
          <t>Indique un nombre corto que refleje lo que pretende medir. 
Ej. Porcentaje de giros acumulados</t>
        </r>
      </text>
    </comment>
    <comment ref="G16"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6"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6"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6"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6" authorId="0" shapeId="0" xr:uid="{B30BBDB4-EC1D-4EA1-8538-25A32CED2539}">
      <text>
        <r>
          <rPr>
            <b/>
            <sz val="9"/>
            <color indexed="81"/>
            <rFont val="Tahoma"/>
            <family val="2"/>
          </rPr>
          <t xml:space="preserve">Indique la magnitud programada para el trimestre. </t>
        </r>
      </text>
    </comment>
    <comment ref="L16" authorId="0" shapeId="0" xr:uid="{31373292-3723-487A-8503-BD0B0A79E8B6}">
      <text>
        <r>
          <rPr>
            <b/>
            <sz val="9"/>
            <color indexed="81"/>
            <rFont val="Tahoma"/>
            <family val="2"/>
          </rPr>
          <t xml:space="preserve">Indique la magnitud programada para el trimestre. </t>
        </r>
      </text>
    </comment>
    <comment ref="M16" authorId="0" shapeId="0" xr:uid="{C846E2D7-3065-4128-8C76-51161E0D7C17}">
      <text>
        <r>
          <rPr>
            <b/>
            <sz val="9"/>
            <color indexed="81"/>
            <rFont val="Tahoma"/>
            <family val="2"/>
          </rPr>
          <t xml:space="preserve">Indique la magnitud programada para el trimestre. </t>
        </r>
      </text>
    </comment>
    <comment ref="N16" authorId="0" shapeId="0" xr:uid="{474117DA-14AA-4BAF-B752-1413A5718EC7}">
      <text>
        <r>
          <rPr>
            <b/>
            <sz val="9"/>
            <color indexed="81"/>
            <rFont val="Tahoma"/>
            <family val="2"/>
          </rPr>
          <t xml:space="preserve">Indique la magnitud programada para el trimestre. </t>
        </r>
      </text>
    </comment>
    <comment ref="O16" authorId="0" shapeId="0" xr:uid="{F1D07228-88D0-4309-9D4E-5EB885D7FDC6}">
      <text>
        <r>
          <rPr>
            <b/>
            <sz val="9"/>
            <color indexed="81"/>
            <rFont val="Tahoma"/>
            <family val="2"/>
          </rPr>
          <t>Indique la programación total de la vigencia. 
Debe ser coherente con la meta.</t>
        </r>
      </text>
    </comment>
    <comment ref="P16" authorId="0" shapeId="0" xr:uid="{FE21DFDB-AFF8-4147-B537-10C1B10248CA}">
      <text>
        <r>
          <rPr>
            <b/>
            <sz val="9"/>
            <color indexed="81"/>
            <rFont val="Tahoma"/>
            <family val="2"/>
          </rPr>
          <t xml:space="preserve">Indique el tipo de indicador: 
- Eficancia 
- Eficiencia 
- Efectividad </t>
        </r>
      </text>
    </comment>
    <comment ref="S16" authorId="0" shapeId="0" xr:uid="{F21E4E22-60F3-48C1-9204-B22990CF58E2}">
      <text>
        <r>
          <rPr>
            <b/>
            <sz val="9"/>
            <color indexed="81"/>
            <rFont val="Tahoma"/>
            <family val="2"/>
          </rPr>
          <t>Indique la evidencia a presentar del cumplimiento de la meta. Se debe redactar de forma concreta y coherente con la meta</t>
        </r>
      </text>
    </comment>
    <comment ref="T16"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6" authorId="0" shapeId="0" xr:uid="{29D96EE3-F7F5-47F6-888D-8FBFF7195BF0}">
      <text>
        <r>
          <rPr>
            <b/>
            <sz val="9"/>
            <color indexed="81"/>
            <rFont val="Tahoma"/>
            <family val="2"/>
          </rPr>
          <t>Indique el área y grupo de trabajo (si se tiene), responsable de cumplir o ejecutar la meta</t>
        </r>
      </text>
    </comment>
    <comment ref="V16" authorId="0" shapeId="0" xr:uid="{F773CF66-93F3-45C1-8401-3500EA5DFE30}">
      <text>
        <r>
          <rPr>
            <b/>
            <sz val="9"/>
            <color indexed="81"/>
            <rFont val="Tahoma"/>
            <family val="2"/>
          </rPr>
          <t>Indique la magnitud programada</t>
        </r>
      </text>
    </comment>
    <comment ref="W16" authorId="0" shapeId="0" xr:uid="{F5228218-2E22-4357-BBA2-F05EC2E0672D}">
      <text>
        <r>
          <rPr>
            <b/>
            <sz val="9"/>
            <color indexed="81"/>
            <rFont val="Tahoma"/>
            <family val="2"/>
          </rPr>
          <t>Indique la magnitud ejecutada. Corresponde al resultado de medir el indicador de la meta</t>
        </r>
      </text>
    </comment>
    <comment ref="X16"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6"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6" authorId="0" shapeId="0" xr:uid="{D0D90FBE-E6E2-4075-87AB-6F323F2D84BC}">
      <text>
        <r>
          <rPr>
            <b/>
            <sz val="9"/>
            <color indexed="81"/>
            <rFont val="Tahoma"/>
            <family val="2"/>
          </rPr>
          <t xml:space="preserve">Indicar el nombre concreto de la evidencia aportada. </t>
        </r>
      </text>
    </comment>
    <comment ref="AA16" authorId="0" shapeId="0" xr:uid="{B6305720-C9BD-47A6-9225-C9206B502FD0}">
      <text>
        <r>
          <rPr>
            <b/>
            <sz val="9"/>
            <color indexed="81"/>
            <rFont val="Tahoma"/>
            <family val="2"/>
          </rPr>
          <t>Indique la magnitud programada</t>
        </r>
      </text>
    </comment>
    <comment ref="AB16" authorId="0" shapeId="0" xr:uid="{49896E7A-471D-4CA3-B6D2-CA055AA84F85}">
      <text>
        <r>
          <rPr>
            <b/>
            <sz val="9"/>
            <color indexed="81"/>
            <rFont val="Tahoma"/>
            <family val="2"/>
          </rPr>
          <t>Indique la magnitud ejecutada. Corresponde al resultado de medir el indicador de la meta</t>
        </r>
      </text>
    </comment>
    <comment ref="AC16"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6"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6" authorId="0" shapeId="0" xr:uid="{BF2915B6-D49D-4DC1-86C3-8A2E656FD968}">
      <text>
        <r>
          <rPr>
            <b/>
            <sz val="9"/>
            <color indexed="81"/>
            <rFont val="Tahoma"/>
            <family val="2"/>
          </rPr>
          <t xml:space="preserve">Indicar el nombre concreto de la evidencia aportada. </t>
        </r>
      </text>
    </comment>
    <comment ref="AF16" authorId="0" shapeId="0" xr:uid="{5CCDF014-BF0B-42B7-92F7-6CBF58EA98EF}">
      <text>
        <r>
          <rPr>
            <b/>
            <sz val="9"/>
            <color indexed="81"/>
            <rFont val="Tahoma"/>
            <family val="2"/>
          </rPr>
          <t>Indique la magnitud programada</t>
        </r>
      </text>
    </comment>
    <comment ref="AG16" authorId="0" shapeId="0" xr:uid="{A3FA785E-EDEC-4164-99A5-88C5B890A708}">
      <text>
        <r>
          <rPr>
            <b/>
            <sz val="9"/>
            <color indexed="81"/>
            <rFont val="Tahoma"/>
            <family val="2"/>
          </rPr>
          <t>Indique la magnitud ejecutada. Corresponde al resultado de medir el indicador de la meta</t>
        </r>
      </text>
    </comment>
    <comment ref="AH16"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6"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6" authorId="0" shapeId="0" xr:uid="{07F8A95D-778F-4057-9D7F-FC1A1EDBDEC6}">
      <text>
        <r>
          <rPr>
            <b/>
            <sz val="9"/>
            <color indexed="81"/>
            <rFont val="Tahoma"/>
            <family val="2"/>
          </rPr>
          <t xml:space="preserve">Indicar el nombre concreto de la evidencia aportada. </t>
        </r>
      </text>
    </comment>
    <comment ref="AK16" authorId="0" shapeId="0" xr:uid="{1CF6DDD2-D0F7-497B-A878-3984E176C12A}">
      <text>
        <r>
          <rPr>
            <b/>
            <sz val="9"/>
            <color indexed="81"/>
            <rFont val="Tahoma"/>
            <family val="2"/>
          </rPr>
          <t>Indique la magnitud programada</t>
        </r>
      </text>
    </comment>
    <comment ref="AL16" authorId="0" shapeId="0" xr:uid="{978B8E67-E2CF-4EA1-B0E8-C23EE154AD33}">
      <text>
        <r>
          <rPr>
            <b/>
            <sz val="9"/>
            <color indexed="81"/>
            <rFont val="Tahoma"/>
            <family val="2"/>
          </rPr>
          <t>Indique la magnitud ejecutada. Corresponde al resultado de medir el indicador de la meta</t>
        </r>
      </text>
    </comment>
    <comment ref="AM16"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6"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6" authorId="0" shapeId="0" xr:uid="{517F2593-F76E-4236-90C8-0209530447DA}">
      <text>
        <r>
          <rPr>
            <b/>
            <sz val="9"/>
            <color indexed="81"/>
            <rFont val="Tahoma"/>
            <family val="2"/>
          </rPr>
          <t xml:space="preserve">Indicar el nombre concreto de la evidencia aportada. </t>
        </r>
      </text>
    </comment>
    <comment ref="AP16" authorId="0" shapeId="0" xr:uid="{A3C321AB-87DC-4E7F-8C8F-8F767BB0A1DF}">
      <text>
        <r>
          <rPr>
            <b/>
            <sz val="9"/>
            <color indexed="81"/>
            <rFont val="Tahoma"/>
            <family val="2"/>
          </rPr>
          <t>Indique la magnitud total programada para la vigencia</t>
        </r>
      </text>
    </comment>
    <comment ref="AQ16" authorId="0" shapeId="0" xr:uid="{FC771540-1D2C-4B21-9686-7D6684444881}">
      <text>
        <r>
          <rPr>
            <b/>
            <sz val="9"/>
            <color indexed="81"/>
            <rFont val="Tahoma"/>
            <family val="2"/>
          </rPr>
          <t xml:space="preserve">Indique la magnitud ejecutada acumulada para la vigencia </t>
        </r>
      </text>
    </comment>
    <comment ref="AR16"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6" authorId="0" shapeId="0" xr:uid="{308CE112-015B-49F8-A4DA-7DB95EB2D67D}">
      <text>
        <r>
          <rPr>
            <b/>
            <sz val="9"/>
            <color indexed="81"/>
            <rFont val="Tahoma"/>
            <family val="2"/>
          </rPr>
          <t>Es la descripción detallada de los avances y logros obtenidos con la ejecución de la meta acumulados para la vigencia</t>
        </r>
      </text>
    </comment>
    <comment ref="S20" authorId="2" shapeId="0" xr:uid="{606851F9-98EF-4F33-BD1F-C0E56EF672CC}">
      <text>
        <t xml:space="preserve">[Threaded comment]
Your version of Excel allows you to read this threaded comment; however, any edits to it will get removed if the file is opened in a newer version of Excel. Learn more: https://go.microsoft.com/fwlink/?linkid=870924
Comment:
    Si se llegare a capacitar al personal , recomiendo que el entregable o evidencia sea un listado de asistencia y presentación PPT o la que se utilice para la misma 
Reply:
    Se incluye como evidencia la PPT </t>
      </text>
    </comment>
    <comment ref="D23" authorId="0" shapeId="0" xr:uid="{CD94BD62-55DA-4C1E-96B6-1A5F6A4412D7}">
      <text>
        <r>
          <rPr>
            <b/>
            <sz val="9"/>
            <color indexed="81"/>
            <rFont val="Tahoma"/>
            <family val="2"/>
          </rPr>
          <t>Promedio obtenido para el periodo x 80%</t>
        </r>
      </text>
    </comment>
    <comment ref="D31" authorId="0" shapeId="0" xr:uid="{9871DD7B-59A9-4D33-830E-91A8A028A8A2}">
      <text>
        <r>
          <rPr>
            <b/>
            <sz val="9"/>
            <color indexed="81"/>
            <rFont val="Tahoma"/>
            <family val="2"/>
          </rPr>
          <t>Promedio obtenido en las metas transversales para el periodo x 20%</t>
        </r>
      </text>
    </comment>
    <comment ref="D32"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<sst xmlns="http://schemas.openxmlformats.org/spreadsheetml/2006/main" count="516" uniqueCount="268">
  <si>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</si>
  <si>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</si>
  <si>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</si>
  <si>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</si>
  <si>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</si>
  <si>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</si>
  <si>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</si>
  <si>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</si>
  <si>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</si>
  <si>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</si>
  <si>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</si>
  <si>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</si>
  <si>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</si>
  <si>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</si>
  <si>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</si>
  <si>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</si>
  <si>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</si>
  <si>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</si>
  <si>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</si>
  <si>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</si>
  <si>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</si>
  <si>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</si>
  <si>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</si>
  <si>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</si>
  <si>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</si>
  <si>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</si>
  <si>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</si>
  <si>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</si>
  <si>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</si>
  <si>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</si>
  <si>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</si>
  <si>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</si>
  <si>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</si>
  <si>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</si>
  <si>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</si>
  <si>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</si>
  <si>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</si>
  <si>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</si>
  <si>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</si>
  <si>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</si>
  <si>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CONVIVENCIA Y DIÁLOGO SOCIAL</t>
    </r>
  </si>
  <si>
    <r>
      <t xml:space="preserve">Código: </t>
    </r>
    <r>
      <rPr>
        <sz val="11"/>
        <color theme="1"/>
        <rFont val="Calibri Light"/>
        <family val="2"/>
        <scheme val="major"/>
      </rPr>
      <t>PLE-PIN-F017</t>
    </r>
    <r>
      <rPr>
        <b/>
        <sz val="11"/>
        <color theme="1"/>
        <rFont val="Calibri Light"/>
        <family val="2"/>
        <scheme val="major"/>
      </rPr>
      <t xml:space="preserve">
Versión: </t>
    </r>
    <r>
      <rPr>
        <sz val="11"/>
        <color theme="1"/>
        <rFont val="Calibri Light"/>
        <family val="2"/>
        <scheme val="major"/>
      </rPr>
      <t>07</t>
    </r>
    <r>
      <rPr>
        <b/>
        <sz val="11"/>
        <color theme="1"/>
        <rFont val="Calibri Light"/>
        <family val="2"/>
        <scheme val="major"/>
      </rPr>
      <t xml:space="preserve">
Vigencia: </t>
    </r>
    <r>
      <rPr>
        <sz val="11"/>
        <color theme="1"/>
        <rFont val="Calibri Light"/>
        <family val="2"/>
        <scheme val="major"/>
      </rPr>
      <t>21 de enero de 2025</t>
    </r>
    <r>
      <rPr>
        <b/>
        <sz val="11"/>
        <color theme="1"/>
        <rFont val="Calibri Light"/>
        <family val="2"/>
        <scheme val="major"/>
      </rPr>
      <t xml:space="preserve">
Caso HOLA: </t>
    </r>
    <r>
      <rPr>
        <sz val="11"/>
        <color theme="1"/>
        <rFont val="Calibri Light"/>
        <family val="2"/>
        <scheme val="major"/>
      </rPr>
      <t>113317</t>
    </r>
  </si>
  <si>
    <t>VIGENCIA DE LA PLANEACIÓN 2025</t>
  </si>
  <si>
    <t>Dirección de Convivencia y Diálogo Social</t>
  </si>
  <si>
    <t>CONTROL DE CAMBIOS</t>
  </si>
  <si>
    <t>VERSIÓN</t>
  </si>
  <si>
    <t>28 de enero de 2025</t>
  </si>
  <si>
    <t>Publicación del plan de gestión aprobado. Caso HOLA: 115945</t>
  </si>
  <si>
    <t>16 de abril de 2025</t>
  </si>
  <si>
    <t>Para el primer trimestre de la vigencia 2025, el Plan de Gestión del proceso Convivencia y Dialogo Social   alcanzó un nivel de desempeño del 100,00% y 32,50% acumulado para la vigencia.
Se ajusta el tipo de programación del indicador de la meta técnica 4 para ser coherente con la programación trimestral.</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</si>
  <si>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</si>
  <si>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</si>
  <si>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16 de julio de 2025</t>
  </si>
  <si>
    <t>Para el II trimestre de la vigencia 2025, el Plan de Gestión del proceso Convivencia y Dialogo Social alcanzó un nivel de desempeño del  99,20% y 51,91% acumulado para la vigencia.</t>
  </si>
  <si>
    <t>18 de septiembre de 2025</t>
  </si>
  <si>
    <t xml:space="preserve">Se realiza ajuste y modificacion de la Meta Transversal MT 2 conforme con la solicitud de la Direccion de Dialogo Social , via correo electronico del dia 07 de septiembre de 2025 y aprobacion dada el 16 de septiembre por la profesional Angela Cabeza de la Oficina Asesora de Planeacion . Segun Caso Hola No. 186285. </t>
  </si>
  <si>
    <t>16 de octubre de 2025</t>
  </si>
  <si>
    <t xml:space="preserve">Para el III trimestre de la vigencia 2025, el Plan de Gestión del proceso Convivencia y Dialogo Social alcanzó un nivel de desempeño del 99,20% y 78,54% acumulado para la vigencia.			</t>
  </si>
  <si>
    <t>19 de enero de 2026</t>
  </si>
  <si>
    <t xml:space="preserve">Para el IV trimestre de la vigencia 2025, el Plan de Gestión del proceso Convivencia y Dialogo Social alcanzó un nivel de desempeño del 76,96% y 98,76% acumulado para la vigencia.			</t>
  </si>
  <si>
    <t>META</t>
  </si>
  <si>
    <t>RESULTADO</t>
  </si>
  <si>
    <t xml:space="preserve">No. Meta </t>
  </si>
  <si>
    <t>META PLAN DE GESTIÓN VIGENCIA</t>
  </si>
  <si>
    <t>TIPO DE META</t>
  </si>
  <si>
    <t>TIPO DE PROGRAMACIÓN</t>
  </si>
  <si>
    <t>ENTREGABLE</t>
  </si>
  <si>
    <t>Fomentar la promoción, garantía, protección, respeto y apropiación de los Derechos Humanos, la Libertad Religiosa y de conciencia, el Dialogo, la convivencia pacífica y la lucha contra el racismo.</t>
  </si>
  <si>
    <t>Realizar 100% de acompañamientos por parte de la Dirección de Convivencia y Diálogo Social a eventos de alta complejidad solicitados y aprobados mediante plataforma SUGA.</t>
  </si>
  <si>
    <t>Gestión</t>
  </si>
  <si>
    <t xml:space="preserve">Porcentaje de acompañamientos realizados </t>
  </si>
  <si>
    <t>(Número acompañamientos realizados/Número acompañamientos de alta complejidad en sistema SUGA)* 100</t>
  </si>
  <si>
    <t>Con corte a septiembre (2024), se han atendido 226 acompañamientos equivalentes al 100%</t>
  </si>
  <si>
    <t>Constante</t>
  </si>
  <si>
    <t>Porcentaje de acompañamientos</t>
  </si>
  <si>
    <t>Eficacia</t>
  </si>
  <si>
    <t>No Aplica</t>
  </si>
  <si>
    <t>7993 - Fortalecimiento del tejido social y la reconstrucción de la confianza con la ciudadanía para promover la cultura de la convivencia basada en el diálogo</t>
  </si>
  <si>
    <t>Acta evento(s) acompañado(s).
Matriz de registro SUGA.</t>
  </si>
  <si>
    <t>Actas PMU
Plataforma SUGA.</t>
  </si>
  <si>
    <t>Dirección de Convivencia y Diálogo Social (Equipo SUGA).</t>
  </si>
  <si>
    <t>Durante el primer trimestre de 2025, se ha ejercido la secretaría técnica de los Puestos de Mando Unificado de los eventos de media y alta complejidad del Sistema Único de Gestión para el Registro, Evaluación y Autorización de Actividades de Aglomeración de Público en el Distrito Capital – SUGA, atendiendo lo establecido en el decreto 599 de 2013 en su artículo 48 por parte de la Secretaria Distrital de Gobierno, la secretaria técnica del Comité SUGA acorde con lo establecido en el artículo 23a del decreto 599 de 2013 y delegación del Secretario de Gobierno al Director de Convivencia  Diálogo Social, y secretaría técnica de los subcomités acorde con lo designado en el artículo 3-4 del decreto 599 de 2013.  
Durante el trimestre se ha acompañado sesenta y siete (67) eventos  equivalente al 100% de los eventos aprobados en la plataforma SUGA,  así:
Enero: Catorce (14) - Ocho (8) Culturales y Seis (6) Deportivos
Febrero: Veinticuatro (24) - Catorce (14) Culturales y Diez (10) Deportivos
Marzo: Veintinueve (29) - Diecisiéte (17) Culturales y Doce (12) Deportivos</t>
  </si>
  <si>
    <t>Actas Previos y Puestos de Mando Unificados - PMU acompañados y Matriz de Registros SUGA.</t>
  </si>
  <si>
    <t>Durante el segundo trimestre de 2025, se ha ejercido la secretaría técnica de los Puestos de Mando Unificado de los eventos de media y alta complejidad del Sistema Único de Gestión para el Registro, Evaluación y Autorización de Actividades de Aglomeración de Público en el Distrito Capital – SUGA, atendiendo lo establecido en el decreto 599 de 2013 en su artículo 48 por parte de la Secretaria Distrital de Gobierno, la secretaria técnica del Comité SUGA acorde con lo establecido en el artículo 23a del decreto 599 de 2013 y delegación del Secretario de Gobierno al Director de Convivencia  Diálogo Social, y secretaría técnica de los subcomités acorde con lo designado en el artículo 3-4 del Decreto 599 de 2013. 
Durante el trimestre se acompañadron un total de ochenta (80) eventos  equivalente al 100% de los eventos aprobados en la plataforma SUGA,  así:
Abril: Veintidós (22), así: Trece (13) Culturales y Nueve (9) Deportivos
Mayo: Treinta y cinco (35), así: Veintiséis (26) Culturales y Nueve (9) Deportivos
Junio: Veintirés (23), así: Quince (15) Culturales y Ocho (8) Deportivos</t>
  </si>
  <si>
    <t>*Actas Previos y Puestos de Mando Unificados - PMU acompañados
* Matriz de Registros SUGA</t>
  </si>
  <si>
    <t>Durante el tercer trimestre de 2025, se ha ejercido la secretaría técnica de los Puestos de Mando Unificado de los eventos de media y alta complejidad del Sistema Único de Gestión para el Registro, Evaluación y Autorización de Actividades de Aglomeración de Público en el Distrito Capital – SUGA, atendiendo lo establecido en el decreto 599 de 2013 en su artículo 48 por parte de la Secretaria Distrital de Gobierno, la secretaria técnica del Comité SUGA acorde con lo establecido en el artículo 23a del decreto 599 de 2013 y delegación del Secretario de Gobierno al Director de Convivencia  Diálogo Social, y secretaría técnica de los subcomités acorde con lo designado en el artículo 3-4 del decreto 599 de 2013.  
Durante el trimestre se ha acompañado ciento nueve (109) eventos  equivalente al 100% de los eventos aprobados en la plataforma SUGA,  así:
Julio: Diecinueve (19) - Doce (12) Culturales y Siete (7) Deportivos
Agosto: Cincuenta y uno (51) - Treinta y ocho (38) Culturales y Trece (13) Deportivos
Septiembre: Treinta y nueve (39) - Veintisiéte (27) Culturales y Doce (12) Deportivos</t>
  </si>
  <si>
    <t>*Actas Previos y Puestos de Mando Unificados - PMU acompañados
*Matriz de Registros SUGA</t>
  </si>
  <si>
    <t>Durante el cuarto trimestre de 2025, se ha ejercido la secretaría técnica de los Puestos de Mando Unificado de los eventos de media y alta complejidad del Sistema Único de Gestión para el Registro, Evaluación y Autorización de Actividades de Aglomeración de Público en el Distrito Capital – SUGA, atendiendo lo establecido en el Decreto 607 de 2025, por parte de la Secretaría Distrital de Gobierno, la secretaría técnica del Comité SUGA, así como de los Subcomités correspondientes.
Durante el trimestre se han acompañado cien (100) eventos  equivalente al 100% de los eventos aprobados en la plataforma SUGA,  así:
Octubre: Treinta y nueve (39) - Veintiocho (28) Culturales y Once (11) Deportivos
Noviembre: Cincuenta y uno (51) - Cuarenta y dos (42) Culturales y Nueve (9) Deportivos
Diciembre: Diez (10) - Ocho (8) Culturales y Dos (2) Deportivos</t>
  </si>
  <si>
    <t>Se alcanzó un avance de 100,00% sobre el programado de la vigencia.</t>
  </si>
  <si>
    <t>Realizar el 100% de los informes y solicitudes de información requeridos a  la Dirección de convivencia y diálogo social con relación a temas de convivencia, diálogo y/o conflictividades.</t>
  </si>
  <si>
    <t>Porcentaje de informes y/o solicitudes de información realizados.</t>
  </si>
  <si>
    <t>(Número de informes y/o solicitud de información realizados/Número de informes  y/o solicitud de información solicitados)*100</t>
  </si>
  <si>
    <t>100% de informes solicitados  trámitadospor la DCDS (2024)</t>
  </si>
  <si>
    <t>Porcentaje de Informes/Documentos respuesta.</t>
  </si>
  <si>
    <t>7994 - Fortalecimiento del tejido social y la reconstrucción de la confianza con la ciudadanía para promover la cultura de la convivencia basada en el diálogo</t>
  </si>
  <si>
    <t>Informe(s) /Documentos de respuesta</t>
  </si>
  <si>
    <t>En el marco del  Trimestre fueron requeridos dos (2) informes por parte de la Personería de Bogotá, así como de la Policía Metropolitana de Bogotá, a propósito de los insumos de bitácora de actuaciones en el marco de Movilizaciones Sociales desarrolladas en la ciudad, con el fin de verificar el cumplimiento del Protocolo Distrital para la Garantía y protección de los Derechos a la reunión, manifestación pública y protesta social pacífica.</t>
  </si>
  <si>
    <t>Peticiones e Informes de respuesta</t>
  </si>
  <si>
    <t>En el marco del  Trimestre fueron requeridos ocho (8) informes por parte de la Policía Metropolitana de Bogotá, el Instituto Distrital de Gestión de Riesgos y Cambio Climático - IDIGER, la Escuela Superior de Guerra y la Procuraduría General de la Nación; a propósito de los insumos de bitácora de actuaciones en el marco de Movilizaciones Sociales desarrolladas en la ciudad, con el fin de verificar el cumplimiento del Protocolo Distrital para la Garantía y protección de los Derechos a la reunión, manifestación pública y protesta social pacífica; así como en lo correspondiente a las actuaciones en el marco del Decreto 599 de 2013; así:
Abril: Cuatro (4)
Mayo: Tres (3)
Junio: Uno (1)</t>
  </si>
  <si>
    <t>En el marco del  Trimestre fueron requeridos siete (7) informes por parte de entidades públicas como el Instituto Distrital de Gestión del Riesgo y Cambio Climático - IDIGER y el Departamento Administrativo de la Defensoría del Espacio Público - DADEP; así como entes de control como la Fiscalía General de la Nación, la Procuraduría y la Personería de Bogotá, y entidades de la fuerza pública como la Policía Metropolitana de Bogotá - MEBOG; a propósito de actuaciones en el marco de Movilizaciones Sociales desarrolladas en la ciudad, con el fin de verificar el cumplimiento del Protocolo Distrital para la Garantía y protección de los Derechos a la reunión, manifestación pública y protesta social pacífica; Mesas de Trabajo de atención a conflictividades territoriale; así como en lo correspondiente a las actuaciones en el marco de la gestión de eventos de aglomeración de alta complejidad según lo establecido en el Decreto 599 de 2013; así:
Julio: Tres (3)
Agosto: Dos (2)
Septiembre: Dos (2)</t>
  </si>
  <si>
    <t>En el marco del  Trimestre fueron requeridos cuatro (4) informes por parte de entidades públicas como el Instituto para la gestión del Riesgo y el Cambio Climático - IDIGER, ; así como entes de control como Procuraduría General de la Nación y Fiscalía; y entidades de la fuerza pública como el Ministerio de Defensa Nacional; a propósito de actuaciones en el marco de Movilizaciones Sociales desarrolladas en la ciudad, con el fin de verificar el cumplimiento del Protocolo Distrital para la Garantía y protección de los Derechos a la reunión, manifestación pública y protesta social pacífica; así como en lo correspondiente a las actuaciones en el marco de la gestión de eventos de aglomeración de alta complejidad según lo establecido en el Decreto 599 de 2013.</t>
  </si>
  <si>
    <t>Atender el 100% de procesos de formación y/o sensibilización solicitados en herramientas  que permitan la identificación, prevención, atención, gestión y transformación de conflictividades en la ciudad de Bogotá.</t>
  </si>
  <si>
    <t>Porcentaje de procesos de formación y/o sensibilización/ solicitudes recibidas</t>
  </si>
  <si>
    <t>(Número de procesos de formación/sensibilizaciónaatendidos /Número de procesos de formación   y/o solicitudes recibidas)*100</t>
  </si>
  <si>
    <t>N/A</t>
  </si>
  <si>
    <t>Porcentaje de procesos desarrollados</t>
  </si>
  <si>
    <t>7995 - Fortalecimiento del tejido social y la reconstrucción de la confianza con la ciudadanía para promover la cultura de la convivencia basada en el diálogo</t>
  </si>
  <si>
    <t xml:space="preserve">Actas de procesos y jornadas adelantadas.
Solicitudes </t>
  </si>
  <si>
    <t>En el marco de lo establecido en la Resolución 0355 de 2024 de la secretaría Distrital de Gobierno, por la cual se crea la Red Ditrital de Convivencia y Diálogo Social en la CIudad de Bogotá, se adelantó el 1er Encuentro de formación a 260 miembros de la misma, a quienes se cualificó para el fortalecimiento de sus capacidades técnicas en la gestión y abordaje de escenarios de conflictividad social derivados del ejercicio ciudadano del derecho a la manifestación y movilización, así como en actividades de aglomeración en espacio público que puedan tensionar la convivencia. Lo anterior en lo concerniente al rol como miembros de la RDD, así como en el marco de actuación establecido en el Decreto 053 de 2023, que establece el Protocolo Distrital para la Garantía y protección de los Derechos a la reunión, manifestación pública y protesta social pacífica; así como en lo concerniente desde la Política Pública de Mujer y equidad de Género.</t>
  </si>
  <si>
    <t>Acta y listado de asistencia de la jornada</t>
  </si>
  <si>
    <t>Con base en lo establecido en el Manual del Programa de Diálogo Social, así como en las Instrucciones orientadas a la implementación de procesos de  formación y/o sensibilización en prevención, gestión y transformación de conflictos para el fortalecimiento de la convivencia para la ciudadanía, se adelantaron dos (2) encuentros de cualificación, orientados al desarrollo de capacidades instaladas para la transofrmación de conflictos sociales, los cuales se desarrollaron en el marco de los lineamientos metodológicos y pedagógicos de establecidos procedimentalmente desde la misionalidad de la DCDS, los cuales se llevaron a cabo así:
Abril: Un (1) encuentro con treinta y dos (32) personas, víctimas del conflicto armado.
Mayo: Un (1) encuentro con catorce (14) ciudadanos y ciudadanas de la localidad de Bosa.</t>
  </si>
  <si>
    <t>Actas y listados de asistencia de la jornada</t>
  </si>
  <si>
    <t>Con base en lo establecido en el Manual del Programa de Diálogo Social, así como en las Instrucciones orientadas a la implementación de procesos de  formación y/o sensibilización en prevención, gestión y transformación de conflictos para el fortalecimiento de la convivencia para la ciudadanía, se adelantaron cinco (5) encuentros de cualificación, orientados al desarrollo de capacidades instaladas para la transofrmación de conflictos sociales a doscientos treinta y tres (233) personas; los cuales se desarrollaron en el marco de los lineamientos metodológicos y pedagógicos de establecidos procedimentalmente desde la misionalidad de la DCDS, los cuales se llevaron a cabo así:
Julio: Dos (2) encuentros con ciento ochenta y tres (183) ciudadanos y ciudadanas vinculados a organizaciones sociales en las localidades de la ciudad.
Agosto: Dos (2) encuentros con veintitrés (23) personas. 
Septiembre: Un (1) encuentro con veinticinco (25) personas.</t>
  </si>
  <si>
    <t xml:space="preserve">Con base en lo establecido en el Manual del Programa de Diálogo Social, así como en las Instrucciones orientadas a la implementación de procesos de  formación y/o sensibilización en prevención, gestión y transformación de conflictos para el fortalecimiento de la convivencia para la ciudadanía, se adelantaron dos (2) encuentros de cualificación, orientados al desarrollo de capacidades instaladas para la transofrmación de conflictos sociales a doscientos setenta y tres (273) personas; los cuales se desarrollaron en el marco de los lineamientos metodológicos y pedagógicos de establecidos procedimentalmente desde la misionalidad de la DCDS, los cuales se llevaron a cabo así:
Octubre: Un (1) encuentro con cuatro (4) ciudadanos y ciudadanas vinculados a organizaciones sociales en las localidades de la ciudad.
Noviembre: Un (1) encuentro con doscientos sesenta y nueve (269) personas. </t>
  </si>
  <si>
    <t>Brindar cualificación al 90% de los y las integrantes de la Dirección de Convivencia y Diálogo Social mediante el curso: "herramientas de diálogo para el fortalecimiento de habilidades y competencias hacia la transformación de conflictos" según las necesidades y requerimientos de cada uno de los participantes, en articulación con la Dirección del Talento Humano en lo relacionado al cronograma</t>
  </si>
  <si>
    <t>Retadora (Mejora)</t>
  </si>
  <si>
    <t>Porcentaje de integrantes de la dirección que reciben el curso.</t>
  </si>
  <si>
    <t>(Número de integrantes de la dirección que finalicen curso/(Número integrantes de la dirección convocados)*100%)</t>
  </si>
  <si>
    <t xml:space="preserve">80%  de personas cualificadas pertenecientes a la DCDS (2024) </t>
  </si>
  <si>
    <t>Suma</t>
  </si>
  <si>
    <t xml:space="preserve">Porcentaje de integrantes de la DCDS capacitados </t>
  </si>
  <si>
    <t>7996 - Fortalecimiento del tejido social y la reconstrucción de la confianza con la ciudadanía para promover la cultura de la convivencia basada en el diálogo</t>
  </si>
  <si>
    <t xml:space="preserve">
Cronograma de capacitación
Matriz reporte registro de integrantes de la dirección y estado de participación en el curso.
PPT de la capacitación </t>
  </si>
  <si>
    <t>No Programada</t>
  </si>
  <si>
    <t>A la fecha, la Dirección de Convivencia y Diálogo Social cuenta con un total de ciento noventa y tres (193) contratistas, ocho (8) personas con vinculación de planta y un (1) directivo, lo que significa un total de doscientos dos (202) colaboradores, de los cuales a la fecha se han cualificado un total de ciento cuatro (104), lo que responde al 51,5% de los integrantes de la dependencia; a través de herramientas como el diálogo para el fortalecimiento de habilidades y competencias hacia la transformación de conflictos, específicamente en temáticas de:
-Identificación y abordaje de conflictividades sociales
-Equidad de género
-Enfoque poblacional diferencial
Fortaleciendo así sus capacidades para el desarrollo de procesos territoriales en el marco de los lineamientos técnicos de la DCDS.</t>
  </si>
  <si>
    <t>*Cronograma de capacitación
*Matriz reporte registro de integrantes de la dirección y estado de participación en el curso.
*PPT de la capacitación
*Actas y listados de asistencia de las jornadas de capacitación
*Informe de avance del proceso de cualificación</t>
  </si>
  <si>
    <t>A corte del III Trimestre de la vigencia, la Dirección de Convivencia y Diálogo Social cuenta con un total de doscientos diecinueve (219) colaboradores, de los cuales doscientos diez (210) son contratistas, ocho (8) personas con vinculación de planta y un (1) directivo; de los mismos, fueron cualificados un total de  ciento noventa y nueve (199), lo que responde al 91% de los integrantes de la dependencia; a través de herramientas como el diálogo para el fortalecimiento de habilidades y competencias hacia la transformación de conflictos, específicamente en temáticas de:
-Identificación y abordaje de conflictividades sociales
-Equidad de género
-Enfoque poblacional diferencial
Fortaleciendo así sus capacidades para el desarrollo de procesos territoriales en el marco de los lineamientos técnicos de la DCDS.
De esta manera, se alcanzó el 101% de la meta pactada para la vigencia.</t>
  </si>
  <si>
    <t>*Matriz reporte registro de integrantes de la dirección y estado de participación en el curso.
*PPT de la capacitación
*Actas y listados de asistencia de las jornadas de capacitación</t>
  </si>
  <si>
    <t>No se elaboró reporte para el periodo.</t>
  </si>
  <si>
    <t>No se aporta evidencias para el periodo.</t>
  </si>
  <si>
    <t>Se alcanzó un avance de 100% sobre el programado de la vigencia.</t>
  </si>
  <si>
    <t>Realizar nueve (9) actividades de socialización de las acciones desarrolladas por parte del programa de Diálogo social, Programa de Goles en paz 2.0. y/o las estrategias de Diálogo Escolar, mujer y género  a la ciudadanía.</t>
  </si>
  <si>
    <t>Número de socializaciones desarrolladas.</t>
  </si>
  <si>
    <t>Sumatoria número de socializaciones realizadas</t>
  </si>
  <si>
    <t>6 actividades de socialización (2024)</t>
  </si>
  <si>
    <t>Socializaciones realizadas.</t>
  </si>
  <si>
    <t>Política 9. Participación Ciudadana en la Gestión Pública</t>
  </si>
  <si>
    <t>7997 - Fortalecimiento del tejido social y la reconstrucción de la confianza con la ciudadanía para promover la cultura de la convivencia basada en el diálogo</t>
  </si>
  <si>
    <t>En el transcurso del mes de mayo se adelantaron tres (3) jornadas de socialización del Programa de Diálogo Social, una (1) a través de una feria de servicios liderada por la DCDS, a través de la cual se presentó a la ciudadanía el que hacer del mismo a través de la implementación de sus estrategias, particularmente en lo correspondiente al componente de Movilización Social; así mismo, se desarrollaron dos (2) jornadas de socialización del programa con Instituciones Educativas Distritales de las localidades de Kennedy y Bosa, con el objetivo de articular la implementación de la estartegia de Servicio Social Educativo Obligatorio - SSEO del componente de Territorialización del Diálogo.</t>
  </si>
  <si>
    <t>Actas y listados de asistencia de las jornadas</t>
  </si>
  <si>
    <t>En el transcurso de los meses de Agosto y Septiembre se adelantaron cuatro (4) jornadas de socialización de los Programas de Goles en Paz, y Diálogo Social, los cuales se enmarcan en el Proyecto de Inversión 7993, presentando a diferentes grupos de valor la misionalidad de los mismas y sus estrategias, así como cifras de la gestión orientada a la promoción de la convivencia ciudadana.</t>
  </si>
  <si>
    <t>En el transcurso del Trimestre se adelantaron dos (2) jornadas de socialización del Programa de Diálogo Social, las cuales se enmarcan en el Proyecto de Inversión 7993, presentando a diferentes grupos de valor la misionalidad de los mismas y sus estrategias, así como cifras de la gestión orientada a la promoción de la convivencia ciudadana.</t>
  </si>
  <si>
    <t>Realizar cuatro (4) informes de seguimiento de los temas a cargo de la Dirección en los cuales se consolide las acciones adelantadas (uno trimestralmente), de forma que permita conocer situación y estrategias para garantizar la implementación de acciones.</t>
  </si>
  <si>
    <t>Número de informes de seguimiento a los temas de DCDS.</t>
  </si>
  <si>
    <t xml:space="preserve">Sumatoria número de informes realizados </t>
  </si>
  <si>
    <t>4 informes (2024)</t>
  </si>
  <si>
    <t>Informes de seguimiento</t>
  </si>
  <si>
    <t>7998 - Fortalecimiento del tejido social y la reconstrucción de la confianza con la ciudadanía para promover la cultura de la convivencia basada en el diálogo</t>
  </si>
  <si>
    <t>Informe(s)</t>
  </si>
  <si>
    <t>Se elaboró un informe ejecutivo de gestión de los cinco (5) componentes misionales de la Dirección de Convivencia y Diálogo Social, en el marco del desarrollo de sus procesos y estrategias para el cumplimiento de las metas del Proyecto de Inversión, así como en el marco del cumplimiento de las metas Plan de Desarrollo Distrital. Así mismo, a propósito de la gestión de los componentes estratégicos y transversales de la Dirección.</t>
  </si>
  <si>
    <t>Informe Trimestral</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</si>
  <si>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</si>
  <si>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</si>
  <si>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</si>
  <si>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</si>
  <si>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</si>
  <si>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</si>
  <si>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</si>
  <si>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</si>
  <si>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</si>
  <si>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</si>
  <si>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</si>
  <si>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</si>
  <si>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</si>
  <si>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</si>
  <si>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Dirección de Convivencia y Diálogo Social:  Calificación 64%
Reporte consumo de papel: Información al día con corte a 30 de junio de 2025.
Impresiones: Presenta un aumento del 37, 29% en comparación con el periodo enero-mayo 2024.
Participación en actividades: 
Circular 26 : de 191 personas de la dependencia participaron 3  personas.
Economía circular:de 191 personas de la dependencia participaron 2 personas.
Semana ambiental: de 191 personas de la dependencia participo 1 persona.
Campaña puesto a puesto: reciben puntuación máxima por su participación 
Adopta tu punto ecológico: En las inspecciones efectuados el 06 de mayo y 13 de junio se identificó mezcla en dos de tres contenedores.
Socialización Sistema de Gestión Ambiental: de 191 personas de la dependencia participaron 81 personas, representan el 42% de participación.
Indicadores de agua y energía: De acuerdo con reporte con corte a 30 de mayo de 2025 presentado en Comité Institucional de Gestión y Desempeño se van cumpliendo las meta de consumo de agua 1m3 y energía 38 kw/h</t>
  </si>
  <si>
    <t>Reporte realizado por la OAP - Gestión Ambiental el día 07-07-2025 a traves de correo electrónico.</t>
  </si>
  <si>
    <t>Dirección de Convivencia y Diálogo Social:  Calificación 62%
Reporte consumo de papel: Información al día con corte a 30 de noviembre de 2025.
Impresiones: Presenta un aumento del 28, 24% en comparación con el periodo julio-noviembre 2024.
Participación en actividades: 
Socialización reglamentos técnicos seguridad eléctrica en casa: participación de 0 personas de los 195 servidores de la dependencia
Jornada cultura del agua y estrategias para el consumo sostenible:  participación de 0 personas de los 195 servidores de la dependencia
Campaña puesto a puesto: reciben puntuación máxima por su participación 
Adopta tu punto ecológico: En las inspecciones efectuados el 22 de agosto y 19 de diciembre se identificó mezcla en dos de tres contenedores.
Indicadores de agua y energía: De acuerdo con reporte con corte a 30 de noviembre de 2025 presentado en Comité Institucional de Gestión y Desempeño se van cumpliendo las meta de consumo de agua 1m3 y energía 38 kw/h</t>
  </si>
  <si>
    <t>Reporte de la Oficina Asesora de Planeacción - Gestión Ambiental del 31-12-2025</t>
  </si>
  <si>
    <t>Se alcanzó un avance de 78,75%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</si>
  <si>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</si>
  <si>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</si>
  <si>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</si>
  <si>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</si>
  <si>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</si>
  <si>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</si>
  <si>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</si>
  <si>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</si>
  <si>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</si>
  <si>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</si>
  <si>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Se cumplio al 100% con la programación de los documentos a actualizar de acuerdo a la programación trimestral.</t>
  </si>
  <si>
    <t>Reporte realizado por la OAP - Gestión por Procesos el día 03-07-2025 a traves de correo electrónico.</t>
  </si>
  <si>
    <t>Segun medicion de actualizacion documental del grupo de sistema de gestion de la OAP</t>
  </si>
  <si>
    <t xml:space="preserve">Medicion actualizacion documental </t>
  </si>
  <si>
    <t xml:space="preserve">No se cumplió con la actualización de los documentos programados para IV trimestre de 2025. </t>
  </si>
  <si>
    <t>Reporte de la Oficina Asesora de Planeacción - Procesos de Gestión del 05-01-2026</t>
  </si>
  <si>
    <t>Se alcanzó un avance de 82,00%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</si>
  <si>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</si>
  <si>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</si>
  <si>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</si>
  <si>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</si>
  <si>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</si>
  <si>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</si>
  <si>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 al personal de planta y contratistas para el fortalecimiento del Modelo Integrado de Planeación y Gestión. </t>
  </si>
  <si>
    <t>Listado de asistencia y registro fotográfico.</t>
  </si>
  <si>
    <t xml:space="preserve">El proceso /alcaldía local  realizó jornada de capacitación sobre el Sistema de gestión acorde con lo programado. </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</si>
  <si>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</si>
  <si>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</si>
  <si>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</si>
  <si>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</si>
  <si>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</si>
  <si>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</si>
  <si>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</si>
  <si>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</si>
  <si>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</si>
  <si>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0 de 0 requerimientos ciudadanos asignados a las dependencias de nivel central con corte a 31 de diciembre de 2024 registradas y tipificadas como Derechos de Petición en el aplicativo Bogotá te Escucha y gestor documental ORFEO.
Corresponde a la Dirección de Convivencia y Diálogo Social.</t>
  </si>
  <si>
    <t>Reporte SGI-SAC de seguimiento a requerimientos ciudadanos por dependencia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</si>
  <si>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</si>
  <si>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</si>
  <si>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</si>
  <si>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</si>
  <si>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</si>
  <si>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</si>
  <si>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</si>
  <si>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5 de 5 requerimientos tipificados como derecho de petición ciudadano en los aplicativos Bogotá Te Escucha y ORFEO asignados.
Corresponde a la Dirección de Convivencia y Diálogo Social.</t>
  </si>
  <si>
    <t>Se gestionó oportunamente 25 de 25 solicitudes registradas.</t>
  </si>
  <si>
    <t>Reporte realizado por la SGI-SAC el día 08-07-2025 a traves de memorando 20254600258433</t>
  </si>
  <si>
    <t xml:space="preserve">23 requeimientos con respuesta de 25 instuarados </t>
  </si>
  <si>
    <t xml:space="preserve">Radicado No. 20254600383923 de la oficina de atencion a la ciudadania </t>
  </si>
  <si>
    <t>Se respondió oportunamente 10 de 11 requerimientos</t>
  </si>
  <si>
    <t>Reporte de la Subsecretaría de Gestión Institucional - Servicio de Atención a la Ciudadanía del 06-01-2026.</t>
  </si>
  <si>
    <t>Se alcanzó un avance de 95,73%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</si>
  <si>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</si>
  <si>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</si>
  <si>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</si>
  <si>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</si>
  <si>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</si>
  <si>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</si>
  <si>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</si>
  <si>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Entregaron la matriz de 
activos y tiene el visto 
bueno del jefe</t>
  </si>
  <si>
    <t>Reporte realizado por la DTI el día 02-07-2025 a traves de memorando 20254400249683</t>
  </si>
  <si>
    <t xml:space="preserve">Meta no programada </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</si>
  <si>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</si>
  <si>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</si>
  <si>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</si>
  <si>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</si>
  <si>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</si>
  <si>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</si>
  <si>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Entregó la matriz de riesgos con 
aprobación del respectivo jefe.</t>
  </si>
  <si>
    <t>Reporte de la Dirección de Tecnología e Información del 26-12-2025.</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</si>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</sst>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Red]0"/>
    <numFmt numFmtId="165" formatCode="0.0%"/>
    <numFmt numFmtId="166" formatCode="0.0"/>
  </numFmts>
  <fonts count="22">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000000"/>
      <name val="Calibri Light"/>
      <family val="2"/>
    </font>
    <font>
      <sz val="11"/>
      <name val="Calibri Light"/>
      <family val="2"/>
    </font>
    <font>
      <sz val="8"/>
      <name val="Calibri"/>
      <family val="2"/>
      <scheme val="minor"/>
    </font>
    <font>
      <sz val="11"/>
      <color theme="8" tint="-0.249977111117893"/>
      <name val="Calibri Light"/>
      <family val="2"/>
      <scheme val="major"/>
    </font>
    <font>
      <sz val="11"/>
      <name val="Calibri Light"/>
      <family val="2"/>
      <scheme val="major"/>
    </font>
    <font>
      <b/>
      <sz val="11"/>
      <color rgb="FF000000"/>
      <name val="Calibri Light"/>
      <family val="2"/>
    </font>
    <font>
      <sz val="11"/>
      <color rgb="FF000000"/>
      <name val="Calibri Light"/>
      <charset val="1"/>
    </font>
    <font>
      <sz val="11"/>
      <color rgb="FF000000"/>
      <name val="Calibri Light"/>
    </font>
  </fonts>
  <fills count="14">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
      <patternFill patternType="solid">
        <fgColor theme="0"/>
        <bgColor rgb="FF000000"/>
      </patternFill>
    </fill>
    <fill>
      <patternFill patternType="solid">
        <fgColor rgb="FFFFFFFF"/>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right style="medium">
        <color indexed="64"/>
      </right>
      <top/>
      <bottom style="thin">
        <color indexed="64"/>
      </bottom>
      <diagonal/>
    </border>
    <border>
      <left/>
      <right style="medium">
        <color indexed="64"/>
      </right>
      <top/>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87">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7" xfId="0" applyFont="1" applyBorder="1" applyAlignment="1">
      <alignment horizontal="left" vertical="center" wrapText="1"/>
    </xf>
    <xf numFmtId="9" fontId="1" fillId="0" borderId="1" xfId="1" applyFont="1" applyFill="1" applyBorder="1" applyAlignment="1">
      <alignment horizontal="justify" vertical="center" wrapText="1"/>
    </xf>
    <xf numFmtId="9" fontId="1" fillId="0" borderId="1" xfId="0" applyNumberFormat="1" applyFont="1" applyBorder="1" applyAlignment="1">
      <alignment horizontal="center" vertical="center" wrapText="1"/>
    </xf>
    <xf numFmtId="0" fontId="14" fillId="12" borderId="14" xfId="0" applyFont="1" applyFill="1" applyBorder="1" applyAlignment="1">
      <alignment horizontal="left" vertical="center" wrapText="1"/>
    </xf>
    <xf numFmtId="9" fontId="1" fillId="9" borderId="1" xfId="0" applyNumberFormat="1" applyFont="1" applyFill="1" applyBorder="1" applyAlignment="1">
      <alignment horizontal="justify" vertical="center" wrapText="1"/>
    </xf>
    <xf numFmtId="164" fontId="1" fillId="9" borderId="1" xfId="0" applyNumberFormat="1" applyFont="1" applyFill="1" applyBorder="1" applyAlignment="1">
      <alignment horizontal="center" vertical="center" wrapText="1"/>
    </xf>
    <xf numFmtId="0" fontId="14" fillId="0" borderId="14" xfId="0" applyFont="1" applyBorder="1" applyAlignment="1">
      <alignment horizontal="left" vertical="center" wrapText="1"/>
    </xf>
    <xf numFmtId="0" fontId="14" fillId="0" borderId="19"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4" fillId="0" borderId="11"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 xfId="0" applyFont="1" applyBorder="1" applyAlignment="1">
      <alignment vertical="center" wrapText="1"/>
    </xf>
    <xf numFmtId="0" fontId="14" fillId="0" borderId="20" xfId="0" applyFont="1" applyBorder="1" applyAlignment="1">
      <alignment horizontal="left" vertical="center" wrapText="1"/>
    </xf>
    <xf numFmtId="0" fontId="14" fillId="0" borderId="0" xfId="0" applyFont="1" applyAlignment="1">
      <alignment horizontal="left" vertical="center" wrapText="1"/>
    </xf>
    <xf numFmtId="0" fontId="17" fillId="0" borderId="1" xfId="0" applyFont="1" applyBorder="1" applyAlignment="1">
      <alignment horizontal="justify" vertical="center" wrapText="1"/>
    </xf>
    <xf numFmtId="0" fontId="2" fillId="2" borderId="3" xfId="0" applyFont="1" applyFill="1" applyBorder="1" applyAlignment="1">
      <alignment horizontal="center" vertical="center" wrapText="1"/>
    </xf>
    <xf numFmtId="0" fontId="1" fillId="0" borderId="7" xfId="0" applyFont="1" applyBorder="1" applyAlignment="1">
      <alignment horizontal="justify" vertical="center" wrapText="1"/>
    </xf>
    <xf numFmtId="0" fontId="14" fillId="12" borderId="18" xfId="0" applyFont="1" applyFill="1" applyBorder="1" applyAlignment="1">
      <alignment horizontal="left" vertical="center" wrapText="1"/>
    </xf>
    <xf numFmtId="0" fontId="14" fillId="13" borderId="18" xfId="0" applyFont="1" applyFill="1" applyBorder="1" applyAlignment="1">
      <alignment horizontal="left" vertical="center" wrapText="1"/>
    </xf>
    <xf numFmtId="0" fontId="0" fillId="0" borderId="1" xfId="0" applyBorder="1" applyAlignment="1">
      <alignment horizontal="left" vertical="center" wrapText="1"/>
    </xf>
    <xf numFmtId="9" fontId="14"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4" fillId="12" borderId="1" xfId="0" applyFont="1" applyFill="1" applyBorder="1" applyAlignment="1">
      <alignment horizontal="center" vertical="center" wrapText="1"/>
    </xf>
    <xf numFmtId="0" fontId="14" fillId="12" borderId="1" xfId="0" applyFont="1" applyFill="1" applyBorder="1" applyAlignment="1">
      <alignment horizontal="left" vertical="center" wrapText="1"/>
    </xf>
    <xf numFmtId="0" fontId="14" fillId="13" borderId="1" xfId="0" applyFont="1" applyFill="1" applyBorder="1" applyAlignment="1">
      <alignment horizontal="center" vertical="center" wrapText="1"/>
    </xf>
    <xf numFmtId="0" fontId="14" fillId="13" borderId="1" xfId="0" applyFont="1" applyFill="1" applyBorder="1" applyAlignment="1">
      <alignment horizontal="left" vertical="center" wrapText="1"/>
    </xf>
    <xf numFmtId="1" fontId="4" fillId="9" borderId="1" xfId="1" applyNumberFormat="1" applyFont="1" applyFill="1" applyBorder="1" applyAlignment="1">
      <alignment horizontal="justify" vertical="center" wrapText="1"/>
    </xf>
    <xf numFmtId="1" fontId="4" fillId="0" borderId="1" xfId="0" applyNumberFormat="1" applyFont="1" applyBorder="1" applyAlignment="1">
      <alignment horizontal="justify" vertical="center" wrapText="1"/>
    </xf>
    <xf numFmtId="9" fontId="4"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9" fontId="9" fillId="3" borderId="1" xfId="0" applyNumberFormat="1" applyFont="1" applyFill="1" applyBorder="1" applyAlignment="1">
      <alignment horizontal="right" vertical="center" wrapText="1"/>
    </xf>
    <xf numFmtId="10" fontId="6" fillId="3" borderId="1" xfId="0" applyNumberFormat="1" applyFont="1" applyFill="1" applyBorder="1" applyAlignment="1">
      <alignment horizontal="right" vertical="center" wrapText="1"/>
    </xf>
    <xf numFmtId="0" fontId="5" fillId="3" borderId="1" xfId="0" applyFont="1" applyFill="1" applyBorder="1" applyAlignment="1">
      <alignment vertical="center" wrapText="1"/>
    </xf>
    <xf numFmtId="9" fontId="7" fillId="2" borderId="1" xfId="1" applyFont="1" applyFill="1" applyBorder="1" applyAlignment="1">
      <alignment horizontal="right" vertical="center" wrapText="1"/>
    </xf>
    <xf numFmtId="10" fontId="8" fillId="2" borderId="1" xfId="0" applyNumberFormat="1" applyFont="1" applyFill="1" applyBorder="1" applyAlignment="1">
      <alignment horizontal="right" vertical="center" wrapText="1"/>
    </xf>
    <xf numFmtId="0" fontId="7" fillId="2" borderId="1" xfId="0" applyFont="1" applyFill="1" applyBorder="1" applyAlignment="1">
      <alignment vertical="center" wrapText="1"/>
    </xf>
    <xf numFmtId="1"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10" fontId="1" fillId="0" borderId="1" xfId="1" applyNumberFormat="1" applyFont="1" applyBorder="1" applyAlignment="1">
      <alignment horizontal="right" vertical="center" wrapText="1"/>
    </xf>
    <xf numFmtId="166" fontId="4"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9" fontId="1" fillId="0" borderId="1" xfId="0" applyNumberFormat="1" applyFont="1" applyBorder="1" applyAlignment="1">
      <alignment horizontal="right" vertical="center" wrapText="1"/>
    </xf>
    <xf numFmtId="165" fontId="18"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0" fontId="19" fillId="0" borderId="1" xfId="0" applyFont="1" applyBorder="1" applyAlignment="1">
      <alignment vertical="center" wrapText="1"/>
    </xf>
    <xf numFmtId="0" fontId="2" fillId="3" borderId="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7" xfId="0" applyFont="1" applyFill="1" applyBorder="1" applyAlignment="1">
      <alignment horizontal="center" vertical="center" wrapText="1"/>
    </xf>
    <xf numFmtId="10" fontId="6" fillId="3" borderId="1" xfId="1" applyNumberFormat="1" applyFont="1" applyFill="1" applyBorder="1" applyAlignment="1">
      <alignment horizontal="right" wrapText="1"/>
    </xf>
    <xf numFmtId="1" fontId="4" fillId="0" borderId="1" xfId="0"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0" fontId="17" fillId="0" borderId="1" xfId="0" applyFont="1" applyBorder="1" applyAlignment="1">
      <alignment horizontal="right" vertical="center" wrapText="1"/>
    </xf>
    <xf numFmtId="9" fontId="17" fillId="0" borderId="1" xfId="0" applyNumberFormat="1" applyFont="1" applyBorder="1" applyAlignment="1">
      <alignment horizontal="right" vertical="center" wrapText="1"/>
    </xf>
    <xf numFmtId="10" fontId="4" fillId="0" borderId="1" xfId="1" applyNumberFormat="1" applyFont="1" applyBorder="1" applyAlignment="1">
      <alignment horizontal="right" vertical="center" wrapText="1"/>
    </xf>
    <xf numFmtId="10" fontId="6" fillId="3" borderId="14" xfId="0" applyNumberFormat="1" applyFont="1" applyFill="1" applyBorder="1" applyAlignment="1">
      <alignment horizontal="right" vertical="center" wrapText="1"/>
    </xf>
    <xf numFmtId="165" fontId="17" fillId="0" borderId="1" xfId="0" applyNumberFormat="1" applyFont="1" applyBorder="1" applyAlignment="1">
      <alignment horizontal="right" vertical="center" wrapText="1"/>
    </xf>
    <xf numFmtId="0" fontId="17" fillId="0" borderId="1" xfId="0" applyFont="1" applyBorder="1" applyAlignment="1">
      <alignment horizontal="justify" vertical="top" wrapText="1"/>
    </xf>
    <xf numFmtId="166" fontId="17" fillId="0" borderId="1" xfId="0" applyNumberFormat="1" applyFont="1" applyBorder="1" applyAlignment="1">
      <alignment horizontal="right" vertical="center" wrapText="1"/>
    </xf>
    <xf numFmtId="0" fontId="14" fillId="0" borderId="13" xfId="0" applyFont="1" applyBorder="1" applyAlignment="1">
      <alignment vertical="top" wrapText="1"/>
    </xf>
    <xf numFmtId="0" fontId="14" fillId="0" borderId="21" xfId="0" applyFont="1" applyBorder="1" applyAlignment="1">
      <alignment vertical="top" wrapText="1"/>
    </xf>
    <xf numFmtId="0" fontId="14" fillId="0" borderId="10" xfId="0" applyFont="1" applyBorder="1" applyAlignment="1">
      <alignment vertical="top" wrapText="1"/>
    </xf>
    <xf numFmtId="0" fontId="14" fillId="0" borderId="12" xfId="0" applyFont="1" applyBorder="1" applyAlignment="1">
      <alignment vertical="top" wrapText="1"/>
    </xf>
    <xf numFmtId="0" fontId="14" fillId="0" borderId="22" xfId="0" applyFont="1" applyBorder="1" applyAlignment="1">
      <alignment vertical="top" wrapText="1"/>
    </xf>
    <xf numFmtId="166" fontId="1" fillId="0" borderId="1" xfId="0" applyNumberFormat="1" applyFont="1" applyBorder="1" applyAlignment="1">
      <alignment horizontal="right" vertical="center" wrapText="1"/>
    </xf>
    <xf numFmtId="0" fontId="1" fillId="9" borderId="17" xfId="0" applyFont="1" applyFill="1" applyBorder="1" applyAlignment="1">
      <alignment horizontal="center" vertical="center" wrapText="1"/>
    </xf>
    <xf numFmtId="0" fontId="1" fillId="9" borderId="15" xfId="0" applyFont="1" applyFill="1" applyBorder="1" applyAlignment="1">
      <alignment horizontal="center" vertical="center" wrapText="1"/>
    </xf>
    <xf numFmtId="10" fontId="1" fillId="0" borderId="1" xfId="0" applyNumberFormat="1" applyFont="1" applyBorder="1" applyAlignment="1">
      <alignment horizontal="right" vertical="center" wrapText="1"/>
    </xf>
    <xf numFmtId="1" fontId="18" fillId="0" borderId="1" xfId="0" applyNumberFormat="1" applyFont="1" applyBorder="1" applyAlignment="1">
      <alignment horizontal="right" vertical="center" wrapText="1"/>
    </xf>
    <xf numFmtId="0" fontId="1" fillId="9" borderId="18"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9" borderId="2" xfId="0" applyFont="1" applyFill="1" applyBorder="1" applyAlignment="1">
      <alignment horizontal="left" vertical="top" wrapText="1"/>
    </xf>
    <xf numFmtId="0" fontId="2" fillId="9" borderId="4" xfId="0" applyFont="1" applyFill="1" applyBorder="1" applyAlignment="1">
      <alignment horizontal="left" vertical="top" wrapText="1"/>
    </xf>
    <xf numFmtId="0" fontId="2" fillId="9" borderId="3" xfId="0" applyFont="1" applyFill="1" applyBorder="1" applyAlignment="1">
      <alignment horizontal="left" vertical="top" wrapText="1"/>
    </xf>
    <xf numFmtId="0" fontId="21" fillId="9" borderId="14" xfId="0" applyFont="1" applyFill="1" applyBorder="1" applyAlignment="1">
      <alignment horizontal="left" vertical="center" wrapText="1" indent="1"/>
    </xf>
    <xf numFmtId="0" fontId="20" fillId="9" borderId="14" xfId="0" applyFont="1" applyFill="1" applyBorder="1" applyAlignment="1">
      <alignment horizontal="left" vertical="center" wrapText="1" indent="1"/>
    </xf>
    <xf numFmtId="0" fontId="20" fillId="0" borderId="15" xfId="0" applyFont="1" applyBorder="1" applyAlignment="1">
      <alignment horizontal="left" vertical="center" wrapText="1" indent="1"/>
    </xf>
    <xf numFmtId="0" fontId="20" fillId="0" borderId="14" xfId="0" applyFont="1" applyBorder="1" applyAlignment="1">
      <alignment horizontal="left" vertical="center" wrapText="1" indent="1"/>
    </xf>
    <xf numFmtId="0" fontId="2" fillId="3" borderId="14"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9" borderId="11" xfId="0" applyFont="1" applyFill="1" applyBorder="1" applyAlignment="1">
      <alignment horizontal="justify" vertical="center" wrapText="1"/>
    </xf>
    <xf numFmtId="0" fontId="1" fillId="0" borderId="14"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1564025</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lcy Guevara A" id="{568AE708-E400-4284-929F-B0EC4964D787}" userId="f71585992275b3c7" providerId="Windows Live"/>
  <person displayName="Liliana Esperanza Pachon Botiva" id="{F9503052-A5D7-4E78-9512-3802223EB50A}" userId="S::liliana.pachon@gobiernobogota.gov.co::366d1781-f5be-40f1-9ada-977186c818f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20" dT="2024-11-05T22:44:42.78" personId="{568AE708-E400-4284-929F-B0EC4964D787}" id="{606851F9-98EF-4F33-BD1F-C0E56EF672CC}">
    <text xml:space="preserve">Si se llegare a capacitar al personal , recomiendo que el entregable o evidencia sea un listado de asistencia y presentación PPT o la que se utilice para la misma </text>
  </threadedComment>
  <threadedComment ref="S20" dT="2024-11-06T17:26:19.40" personId="{F9503052-A5D7-4E78-9512-3802223EB50A}" id="{228738A9-A682-4F96-B3BD-FD0ED9CCA934}" parentId="{606851F9-98EF-4F33-BD1F-C0E56EF672CC}">
    <text xml:space="preserve">Se incluye como evidencia la PPT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0" customFormat="1" ht="70.5" customHeight="1">
      <c r="A1" s="126" t="s">
        <v>0</v>
      </c>
      <c r="B1" s="127"/>
      <c r="C1" s="127"/>
      <c r="D1" s="127"/>
      <c r="E1" s="127"/>
      <c r="F1" s="127"/>
      <c r="G1" s="127"/>
      <c r="H1" s="127"/>
      <c r="I1" s="127"/>
      <c r="J1" s="127"/>
      <c r="K1" s="127"/>
      <c r="L1" s="127"/>
      <c r="M1" s="128" t="s">
        <v>1</v>
      </c>
      <c r="N1" s="128"/>
      <c r="O1" s="128"/>
      <c r="P1" s="128"/>
      <c r="Q1" s="128"/>
    </row>
    <row r="2" spans="1:44" s="42" customFormat="1" ht="23.45" customHeight="1">
      <c r="A2" s="129" t="s">
        <v>2</v>
      </c>
      <c r="B2" s="130"/>
      <c r="C2" s="130"/>
      <c r="D2" s="130"/>
      <c r="E2" s="130"/>
      <c r="F2" s="130"/>
      <c r="G2" s="130"/>
      <c r="H2" s="130"/>
      <c r="I2" s="130"/>
      <c r="J2" s="130"/>
      <c r="K2" s="130"/>
      <c r="L2" s="130"/>
      <c r="M2" s="41"/>
      <c r="N2" s="41"/>
      <c r="O2" s="41"/>
      <c r="P2" s="41"/>
      <c r="Q2" s="41"/>
    </row>
    <row r="3" spans="1:44" s="40" customFormat="1"/>
    <row r="4" spans="1:44" s="40" customFormat="1" ht="29.1" customHeight="1">
      <c r="A4" s="131" t="s">
        <v>3</v>
      </c>
      <c r="B4" s="131"/>
      <c r="C4" s="131"/>
      <c r="D4" s="131"/>
      <c r="E4" s="46"/>
      <c r="F4" s="46"/>
      <c r="G4" s="46"/>
      <c r="H4" s="132"/>
      <c r="I4" s="132"/>
      <c r="J4" s="132"/>
      <c r="K4" s="132"/>
      <c r="L4" s="133"/>
    </row>
    <row r="5" spans="1:44" s="40" customFormat="1" ht="15" customHeight="1">
      <c r="A5" s="131"/>
      <c r="B5" s="131"/>
      <c r="C5" s="131"/>
      <c r="D5" s="131"/>
      <c r="E5" s="2"/>
      <c r="F5" s="2"/>
      <c r="G5" s="2"/>
      <c r="H5" s="2" t="s">
        <v>4</v>
      </c>
      <c r="I5" s="134" t="s">
        <v>5</v>
      </c>
      <c r="J5" s="132"/>
      <c r="K5" s="132"/>
      <c r="L5" s="133"/>
    </row>
    <row r="6" spans="1:44" s="40" customFormat="1">
      <c r="A6" s="131"/>
      <c r="B6" s="131"/>
      <c r="C6" s="131"/>
      <c r="D6" s="131"/>
      <c r="E6" s="2"/>
      <c r="F6" s="2"/>
      <c r="G6" s="2"/>
      <c r="H6" s="43"/>
      <c r="I6" s="135" t="s">
        <v>6</v>
      </c>
      <c r="J6" s="135"/>
      <c r="K6" s="135"/>
      <c r="L6" s="135"/>
    </row>
    <row r="7" spans="1:44" s="40" customFormat="1">
      <c r="A7" s="131"/>
      <c r="B7" s="131"/>
      <c r="C7" s="131"/>
      <c r="D7" s="131"/>
      <c r="E7" s="2"/>
      <c r="F7" s="2"/>
      <c r="G7" s="2"/>
      <c r="H7" s="43"/>
      <c r="I7" s="135"/>
      <c r="J7" s="135"/>
      <c r="K7" s="135"/>
      <c r="L7" s="135"/>
    </row>
    <row r="8" spans="1:44" s="40" customFormat="1">
      <c r="A8" s="131"/>
      <c r="B8" s="131"/>
      <c r="C8" s="131"/>
      <c r="D8" s="131"/>
      <c r="E8" s="2"/>
      <c r="F8" s="2"/>
      <c r="G8" s="2"/>
      <c r="H8" s="43"/>
      <c r="I8" s="135"/>
      <c r="J8" s="135"/>
      <c r="K8" s="135"/>
      <c r="L8" s="135"/>
    </row>
    <row r="9" spans="1:44" s="40" customFormat="1"/>
    <row r="10" spans="1:44" ht="14.45" customHeight="1">
      <c r="A10" s="131" t="s">
        <v>7</v>
      </c>
      <c r="B10" s="131"/>
      <c r="C10" s="140" t="s">
        <v>8</v>
      </c>
      <c r="D10" s="141"/>
      <c r="E10" s="141"/>
      <c r="F10" s="141"/>
      <c r="G10" s="142"/>
      <c r="H10" s="136" t="s">
        <v>9</v>
      </c>
      <c r="I10" s="136"/>
      <c r="J10" s="136"/>
      <c r="K10" s="136"/>
      <c r="L10" s="136"/>
      <c r="M10" s="136"/>
      <c r="N10" s="136"/>
      <c r="O10" s="136"/>
      <c r="P10" s="136"/>
      <c r="Q10" s="136"/>
      <c r="R10" s="136"/>
      <c r="S10" s="137" t="s">
        <v>10</v>
      </c>
      <c r="T10" s="137" t="s">
        <v>11</v>
      </c>
      <c r="U10" s="146" t="s">
        <v>12</v>
      </c>
      <c r="V10" s="147"/>
      <c r="W10" s="147"/>
      <c r="X10" s="147"/>
      <c r="Y10" s="148"/>
      <c r="Z10" s="152" t="s">
        <v>13</v>
      </c>
      <c r="AA10" s="153"/>
      <c r="AB10" s="153"/>
      <c r="AC10" s="153"/>
      <c r="AD10" s="154"/>
      <c r="AE10" s="158" t="s">
        <v>14</v>
      </c>
      <c r="AF10" s="159"/>
      <c r="AG10" s="159"/>
      <c r="AH10" s="159"/>
      <c r="AI10" s="160"/>
      <c r="AJ10" s="164" t="s">
        <v>15</v>
      </c>
      <c r="AK10" s="165"/>
      <c r="AL10" s="165"/>
      <c r="AM10" s="165"/>
      <c r="AN10" s="166"/>
      <c r="AO10" s="170" t="s">
        <v>16</v>
      </c>
      <c r="AP10" s="171"/>
      <c r="AQ10" s="171"/>
      <c r="AR10" s="172"/>
    </row>
    <row r="11" spans="1:44" ht="14.45" customHeight="1">
      <c r="A11" s="131"/>
      <c r="B11" s="131"/>
      <c r="C11" s="143"/>
      <c r="D11" s="144"/>
      <c r="E11" s="144"/>
      <c r="F11" s="144"/>
      <c r="G11" s="145"/>
      <c r="H11" s="136"/>
      <c r="I11" s="136"/>
      <c r="J11" s="136"/>
      <c r="K11" s="136"/>
      <c r="L11" s="136"/>
      <c r="M11" s="136"/>
      <c r="N11" s="136"/>
      <c r="O11" s="136"/>
      <c r="P11" s="136"/>
      <c r="Q11" s="136"/>
      <c r="R11" s="136"/>
      <c r="S11" s="138"/>
      <c r="T11" s="138"/>
      <c r="U11" s="149"/>
      <c r="V11" s="150"/>
      <c r="W11" s="150"/>
      <c r="X11" s="150"/>
      <c r="Y11" s="151"/>
      <c r="Z11" s="155"/>
      <c r="AA11" s="156"/>
      <c r="AB11" s="156"/>
      <c r="AC11" s="156"/>
      <c r="AD11" s="157"/>
      <c r="AE11" s="161"/>
      <c r="AF11" s="162"/>
      <c r="AG11" s="162"/>
      <c r="AH11" s="162"/>
      <c r="AI11" s="163"/>
      <c r="AJ11" s="167"/>
      <c r="AK11" s="168"/>
      <c r="AL11" s="168"/>
      <c r="AM11" s="168"/>
      <c r="AN11" s="169"/>
      <c r="AO11" s="173"/>
      <c r="AP11" s="174"/>
      <c r="AQ11" s="174"/>
      <c r="AR11" s="175"/>
    </row>
    <row r="12" spans="1:44" ht="45">
      <c r="A12" s="2" t="s">
        <v>17</v>
      </c>
      <c r="B12" s="2" t="s">
        <v>18</v>
      </c>
      <c r="C12" s="47" t="s">
        <v>19</v>
      </c>
      <c r="D12" s="47" t="s">
        <v>20</v>
      </c>
      <c r="E12" s="47" t="s">
        <v>21</v>
      </c>
      <c r="F12" s="47" t="s">
        <v>22</v>
      </c>
      <c r="G12" s="47" t="s">
        <v>23</v>
      </c>
      <c r="H12" s="20" t="s">
        <v>24</v>
      </c>
      <c r="I12" s="20" t="s">
        <v>25</v>
      </c>
      <c r="J12" s="20" t="s">
        <v>26</v>
      </c>
      <c r="K12" s="20" t="s">
        <v>27</v>
      </c>
      <c r="L12" s="20" t="s">
        <v>28</v>
      </c>
      <c r="M12" s="20" t="s">
        <v>29</v>
      </c>
      <c r="N12" s="20" t="s">
        <v>30</v>
      </c>
      <c r="O12" s="20" t="s">
        <v>31</v>
      </c>
      <c r="P12" s="20" t="s">
        <v>32</v>
      </c>
      <c r="Q12" s="20" t="s">
        <v>33</v>
      </c>
      <c r="R12" s="20" t="s">
        <v>34</v>
      </c>
      <c r="S12" s="139"/>
      <c r="T12" s="139"/>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1" customFormat="1">
      <c r="A13" s="22"/>
      <c r="B13" s="21"/>
      <c r="C13" s="21"/>
      <c r="D13" s="21"/>
      <c r="E13" s="21"/>
      <c r="F13" s="21"/>
      <c r="G13" s="21"/>
      <c r="H13" s="21"/>
      <c r="I13" s="21"/>
      <c r="J13" s="34"/>
      <c r="K13" s="21"/>
      <c r="L13" s="21"/>
      <c r="M13" s="35"/>
      <c r="N13" s="35"/>
      <c r="O13" s="35"/>
      <c r="P13" s="35"/>
      <c r="Q13" s="35"/>
      <c r="R13" s="21"/>
      <c r="S13" s="21"/>
      <c r="T13" s="21"/>
      <c r="U13" s="30">
        <f t="shared" ref="U13:U34" si="0">M13</f>
        <v>0</v>
      </c>
      <c r="V13" s="21"/>
      <c r="W13" s="21" t="e">
        <f>IF(V13/U13&gt;100%,100%,V13/U13)</f>
        <v>#DIV/0!</v>
      </c>
      <c r="X13" s="21"/>
      <c r="Y13" s="21"/>
      <c r="Z13" s="30">
        <f t="shared" ref="Z13:Z34" si="1">N13</f>
        <v>0</v>
      </c>
      <c r="AA13" s="21"/>
      <c r="AB13" s="21" t="e">
        <f>IF(AA13/Z13&gt;100%,100%,AA13/Z13)</f>
        <v>#DIV/0!</v>
      </c>
      <c r="AC13" s="21"/>
      <c r="AD13" s="21"/>
      <c r="AE13" s="30">
        <f t="shared" ref="AE13:AE34" si="2">O13</f>
        <v>0</v>
      </c>
      <c r="AF13" s="21"/>
      <c r="AG13" s="21" t="e">
        <f>IF(AF13/AE13&gt;100%,100%,AF13/AE13)</f>
        <v>#DIV/0!</v>
      </c>
      <c r="AH13" s="21"/>
      <c r="AI13" s="21"/>
      <c r="AJ13" s="30">
        <f t="shared" ref="AJ13:AJ34" si="3">P13</f>
        <v>0</v>
      </c>
      <c r="AK13" s="21"/>
      <c r="AL13" s="21" t="e">
        <f>IF(AK13/AJ13&gt;100%,100%,AK13/AJ13)</f>
        <v>#DIV/0!</v>
      </c>
      <c r="AM13" s="21"/>
      <c r="AN13" s="21"/>
      <c r="AO13" s="21">
        <f t="shared" ref="AO13:AO34" si="4">Q13</f>
        <v>0</v>
      </c>
      <c r="AP13" s="21"/>
      <c r="AQ13" s="21" t="e">
        <f>IF(AP13/AO13&gt;100%,100%,AP13/AO13)</f>
        <v>#DIV/0!</v>
      </c>
      <c r="AR13" s="21"/>
    </row>
    <row r="14" spans="1:44" s="31" customFormat="1">
      <c r="A14" s="22"/>
      <c r="B14" s="21"/>
      <c r="C14" s="21"/>
      <c r="D14" s="21"/>
      <c r="E14" s="21"/>
      <c r="F14" s="21"/>
      <c r="G14" s="21"/>
      <c r="H14" s="21"/>
      <c r="I14" s="21"/>
      <c r="J14" s="21"/>
      <c r="K14" s="21"/>
      <c r="L14" s="21"/>
      <c r="M14" s="35"/>
      <c r="N14" s="35"/>
      <c r="O14" s="35"/>
      <c r="P14" s="35"/>
      <c r="Q14" s="35"/>
      <c r="R14" s="21"/>
      <c r="S14" s="21"/>
      <c r="T14" s="21"/>
      <c r="U14" s="30">
        <f t="shared" si="0"/>
        <v>0</v>
      </c>
      <c r="V14" s="21"/>
      <c r="W14" s="21" t="e">
        <f t="shared" ref="W14:W40" si="5">IF(V14/U14&gt;100%,100%,V14/U14)</f>
        <v>#DIV/0!</v>
      </c>
      <c r="X14" s="21"/>
      <c r="Y14" s="21"/>
      <c r="Z14" s="30">
        <f t="shared" si="1"/>
        <v>0</v>
      </c>
      <c r="AA14" s="21"/>
      <c r="AB14" s="21" t="e">
        <f t="shared" ref="AB14:AB40" si="6">IF(AA14/Z14&gt;100%,100%,AA14/Z14)</f>
        <v>#DIV/0!</v>
      </c>
      <c r="AC14" s="21"/>
      <c r="AD14" s="21"/>
      <c r="AE14" s="30">
        <f t="shared" si="2"/>
        <v>0</v>
      </c>
      <c r="AF14" s="21"/>
      <c r="AG14" s="21" t="e">
        <f t="shared" ref="AG14:AG40" si="7">IF(AF14/AE14&gt;100%,100%,AF14/AE14)</f>
        <v>#DIV/0!</v>
      </c>
      <c r="AH14" s="21"/>
      <c r="AI14" s="21"/>
      <c r="AJ14" s="30">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1" customFormat="1">
      <c r="A15" s="22"/>
      <c r="B15" s="21"/>
      <c r="C15" s="21"/>
      <c r="D15" s="21"/>
      <c r="E15" s="21"/>
      <c r="F15" s="21"/>
      <c r="G15" s="21"/>
      <c r="H15" s="21"/>
      <c r="I15" s="21"/>
      <c r="J15" s="21"/>
      <c r="K15" s="21"/>
      <c r="L15" s="21"/>
      <c r="M15" s="35"/>
      <c r="N15" s="35"/>
      <c r="O15" s="35"/>
      <c r="P15" s="35"/>
      <c r="Q15" s="35"/>
      <c r="R15" s="21"/>
      <c r="S15" s="21"/>
      <c r="T15" s="21"/>
      <c r="U15" s="30">
        <f t="shared" si="0"/>
        <v>0</v>
      </c>
      <c r="V15" s="21"/>
      <c r="W15" s="21" t="e">
        <f t="shared" si="5"/>
        <v>#DIV/0!</v>
      </c>
      <c r="X15" s="21"/>
      <c r="Y15" s="21"/>
      <c r="Z15" s="30">
        <f t="shared" si="1"/>
        <v>0</v>
      </c>
      <c r="AA15" s="21"/>
      <c r="AB15" s="21" t="e">
        <f t="shared" si="6"/>
        <v>#DIV/0!</v>
      </c>
      <c r="AC15" s="21"/>
      <c r="AD15" s="21"/>
      <c r="AE15" s="30">
        <f t="shared" si="2"/>
        <v>0</v>
      </c>
      <c r="AF15" s="21"/>
      <c r="AG15" s="21" t="e">
        <f t="shared" si="7"/>
        <v>#DIV/0!</v>
      </c>
      <c r="AH15" s="21"/>
      <c r="AI15" s="21"/>
      <c r="AJ15" s="30">
        <f t="shared" si="3"/>
        <v>0</v>
      </c>
      <c r="AK15" s="21"/>
      <c r="AL15" s="21" t="e">
        <f t="shared" si="8"/>
        <v>#DIV/0!</v>
      </c>
      <c r="AM15" s="21"/>
      <c r="AN15" s="21"/>
      <c r="AO15" s="21">
        <f t="shared" si="4"/>
        <v>0</v>
      </c>
      <c r="AP15" s="21"/>
      <c r="AQ15" s="21" t="e">
        <f t="shared" si="9"/>
        <v>#DIV/0!</v>
      </c>
      <c r="AR15" s="21"/>
    </row>
    <row r="16" spans="1:44" s="31" customFormat="1">
      <c r="A16" s="22"/>
      <c r="B16" s="21"/>
      <c r="C16" s="21"/>
      <c r="D16" s="21"/>
      <c r="E16" s="21"/>
      <c r="F16" s="21"/>
      <c r="G16" s="21"/>
      <c r="H16" s="21"/>
      <c r="I16" s="21"/>
      <c r="J16" s="35"/>
      <c r="K16" s="21"/>
      <c r="L16" s="21"/>
      <c r="M16" s="35"/>
      <c r="N16" s="35"/>
      <c r="O16" s="36"/>
      <c r="P16" s="36"/>
      <c r="Q16" s="35"/>
      <c r="R16" s="21"/>
      <c r="S16" s="21"/>
      <c r="T16" s="21"/>
      <c r="U16" s="30">
        <f t="shared" si="0"/>
        <v>0</v>
      </c>
      <c r="V16" s="21"/>
      <c r="W16" s="21" t="e">
        <f t="shared" si="5"/>
        <v>#DIV/0!</v>
      </c>
      <c r="X16" s="21"/>
      <c r="Y16" s="21"/>
      <c r="Z16" s="30">
        <f t="shared" si="1"/>
        <v>0</v>
      </c>
      <c r="AA16" s="21"/>
      <c r="AB16" s="21" t="e">
        <f t="shared" si="6"/>
        <v>#DIV/0!</v>
      </c>
      <c r="AC16" s="21"/>
      <c r="AD16" s="21"/>
      <c r="AE16" s="30">
        <f t="shared" si="2"/>
        <v>0</v>
      </c>
      <c r="AF16" s="21"/>
      <c r="AG16" s="21" t="e">
        <f t="shared" si="7"/>
        <v>#DIV/0!</v>
      </c>
      <c r="AH16" s="21"/>
      <c r="AI16" s="21"/>
      <c r="AJ16" s="30">
        <f t="shared" si="3"/>
        <v>0</v>
      </c>
      <c r="AK16" s="21"/>
      <c r="AL16" s="21" t="e">
        <f t="shared" si="8"/>
        <v>#DIV/0!</v>
      </c>
      <c r="AM16" s="21"/>
      <c r="AN16" s="21"/>
      <c r="AO16" s="21">
        <f t="shared" si="4"/>
        <v>0</v>
      </c>
      <c r="AP16" s="21"/>
      <c r="AQ16" s="21" t="e">
        <f t="shared" si="9"/>
        <v>#DIV/0!</v>
      </c>
      <c r="AR16" s="21"/>
    </row>
    <row r="17" spans="1:44" s="31" customFormat="1">
      <c r="A17" s="22"/>
      <c r="B17" s="21"/>
      <c r="C17" s="21"/>
      <c r="D17" s="21"/>
      <c r="E17" s="21"/>
      <c r="F17" s="21"/>
      <c r="G17" s="21"/>
      <c r="H17" s="21"/>
      <c r="I17" s="21"/>
      <c r="J17" s="35"/>
      <c r="K17" s="21"/>
      <c r="L17" s="21"/>
      <c r="M17" s="35"/>
      <c r="N17" s="35"/>
      <c r="O17" s="36"/>
      <c r="P17" s="36"/>
      <c r="Q17" s="35"/>
      <c r="R17" s="21"/>
      <c r="S17" s="21"/>
      <c r="T17" s="21"/>
      <c r="U17" s="30">
        <f t="shared" si="0"/>
        <v>0</v>
      </c>
      <c r="V17" s="21"/>
      <c r="W17" s="21" t="e">
        <f t="shared" si="5"/>
        <v>#DIV/0!</v>
      </c>
      <c r="X17" s="21"/>
      <c r="Y17" s="21"/>
      <c r="Z17" s="30">
        <f t="shared" si="1"/>
        <v>0</v>
      </c>
      <c r="AA17" s="21"/>
      <c r="AB17" s="21" t="e">
        <f t="shared" si="6"/>
        <v>#DIV/0!</v>
      </c>
      <c r="AC17" s="21"/>
      <c r="AD17" s="21"/>
      <c r="AE17" s="30">
        <f t="shared" si="2"/>
        <v>0</v>
      </c>
      <c r="AF17" s="21"/>
      <c r="AG17" s="21" t="e">
        <f t="shared" si="7"/>
        <v>#DIV/0!</v>
      </c>
      <c r="AH17" s="21"/>
      <c r="AI17" s="21"/>
      <c r="AJ17" s="30">
        <f t="shared" si="3"/>
        <v>0</v>
      </c>
      <c r="AK17" s="21"/>
      <c r="AL17" s="21" t="e">
        <f t="shared" si="8"/>
        <v>#DIV/0!</v>
      </c>
      <c r="AM17" s="21"/>
      <c r="AN17" s="21"/>
      <c r="AO17" s="21">
        <f t="shared" si="4"/>
        <v>0</v>
      </c>
      <c r="AP17" s="21"/>
      <c r="AQ17" s="21" t="e">
        <f t="shared" si="9"/>
        <v>#DIV/0!</v>
      </c>
      <c r="AR17" s="21"/>
    </row>
    <row r="18" spans="1:44" s="31" customFormat="1">
      <c r="A18" s="22"/>
      <c r="B18" s="21"/>
      <c r="C18" s="21"/>
      <c r="D18" s="21"/>
      <c r="E18" s="21"/>
      <c r="F18" s="21"/>
      <c r="G18" s="21"/>
      <c r="H18" s="21"/>
      <c r="I18" s="21"/>
      <c r="J18" s="21"/>
      <c r="K18" s="21"/>
      <c r="L18" s="21"/>
      <c r="M18" s="35"/>
      <c r="N18" s="35"/>
      <c r="O18" s="35"/>
      <c r="P18" s="35"/>
      <c r="Q18" s="35"/>
      <c r="R18" s="21"/>
      <c r="S18" s="21"/>
      <c r="T18" s="21"/>
      <c r="U18" s="30">
        <f t="shared" si="0"/>
        <v>0</v>
      </c>
      <c r="V18" s="21"/>
      <c r="W18" s="21" t="e">
        <f t="shared" si="5"/>
        <v>#DIV/0!</v>
      </c>
      <c r="X18" s="21"/>
      <c r="Y18" s="21"/>
      <c r="Z18" s="30">
        <f t="shared" si="1"/>
        <v>0</v>
      </c>
      <c r="AA18" s="21"/>
      <c r="AB18" s="21" t="e">
        <f t="shared" si="6"/>
        <v>#DIV/0!</v>
      </c>
      <c r="AC18" s="21"/>
      <c r="AD18" s="21"/>
      <c r="AE18" s="30">
        <f t="shared" si="2"/>
        <v>0</v>
      </c>
      <c r="AF18" s="21"/>
      <c r="AG18" s="21" t="e">
        <f t="shared" si="7"/>
        <v>#DIV/0!</v>
      </c>
      <c r="AH18" s="21"/>
      <c r="AI18" s="21"/>
      <c r="AJ18" s="30">
        <f t="shared" si="3"/>
        <v>0</v>
      </c>
      <c r="AK18" s="21"/>
      <c r="AL18" s="21" t="e">
        <f t="shared" si="8"/>
        <v>#DIV/0!</v>
      </c>
      <c r="AM18" s="21"/>
      <c r="AN18" s="21"/>
      <c r="AO18" s="21">
        <f t="shared" si="4"/>
        <v>0</v>
      </c>
      <c r="AP18" s="21"/>
      <c r="AQ18" s="21" t="e">
        <f t="shared" si="9"/>
        <v>#DIV/0!</v>
      </c>
      <c r="AR18" s="21"/>
    </row>
    <row r="19" spans="1:44" s="31" customFormat="1">
      <c r="A19" s="22"/>
      <c r="B19" s="21"/>
      <c r="C19" s="21"/>
      <c r="D19" s="21"/>
      <c r="E19" s="21"/>
      <c r="F19" s="21"/>
      <c r="G19" s="21"/>
      <c r="H19" s="21"/>
      <c r="I19" s="21"/>
      <c r="J19" s="21"/>
      <c r="K19" s="21"/>
      <c r="L19" s="21"/>
      <c r="M19" s="35"/>
      <c r="N19" s="35"/>
      <c r="O19" s="35"/>
      <c r="P19" s="35"/>
      <c r="Q19" s="35"/>
      <c r="R19" s="21"/>
      <c r="S19" s="21"/>
      <c r="T19" s="21"/>
      <c r="U19" s="30">
        <f t="shared" si="0"/>
        <v>0</v>
      </c>
      <c r="V19" s="21"/>
      <c r="W19" s="21" t="e">
        <f t="shared" si="5"/>
        <v>#DIV/0!</v>
      </c>
      <c r="X19" s="21"/>
      <c r="Y19" s="21"/>
      <c r="Z19" s="30">
        <f t="shared" si="1"/>
        <v>0</v>
      </c>
      <c r="AA19" s="21"/>
      <c r="AB19" s="21" t="e">
        <f t="shared" si="6"/>
        <v>#DIV/0!</v>
      </c>
      <c r="AC19" s="21"/>
      <c r="AD19" s="21"/>
      <c r="AE19" s="30">
        <f t="shared" si="2"/>
        <v>0</v>
      </c>
      <c r="AF19" s="21"/>
      <c r="AG19" s="21" t="e">
        <f t="shared" si="7"/>
        <v>#DIV/0!</v>
      </c>
      <c r="AH19" s="21"/>
      <c r="AI19" s="21"/>
      <c r="AJ19" s="30">
        <f t="shared" si="3"/>
        <v>0</v>
      </c>
      <c r="AK19" s="21"/>
      <c r="AL19" s="21" t="e">
        <f t="shared" si="8"/>
        <v>#DIV/0!</v>
      </c>
      <c r="AM19" s="21"/>
      <c r="AN19" s="21"/>
      <c r="AO19" s="21">
        <f t="shared" si="4"/>
        <v>0</v>
      </c>
      <c r="AP19" s="21"/>
      <c r="AQ19" s="21" t="e">
        <f t="shared" si="9"/>
        <v>#DIV/0!</v>
      </c>
      <c r="AR19" s="21"/>
    </row>
    <row r="20" spans="1:44" s="31" customFormat="1">
      <c r="A20" s="22"/>
      <c r="B20" s="21"/>
      <c r="C20" s="21"/>
      <c r="D20" s="21"/>
      <c r="E20" s="21"/>
      <c r="F20" s="21"/>
      <c r="G20" s="21"/>
      <c r="H20" s="21"/>
      <c r="I20" s="21"/>
      <c r="J20" s="21"/>
      <c r="K20" s="21"/>
      <c r="L20" s="21"/>
      <c r="M20" s="35"/>
      <c r="N20" s="35"/>
      <c r="O20" s="35"/>
      <c r="P20" s="35"/>
      <c r="Q20" s="35"/>
      <c r="R20" s="21"/>
      <c r="S20" s="21"/>
      <c r="T20" s="21"/>
      <c r="U20" s="30">
        <f t="shared" si="0"/>
        <v>0</v>
      </c>
      <c r="V20" s="21"/>
      <c r="W20" s="21" t="e">
        <f t="shared" si="5"/>
        <v>#DIV/0!</v>
      </c>
      <c r="X20" s="21"/>
      <c r="Y20" s="21"/>
      <c r="Z20" s="30">
        <f t="shared" si="1"/>
        <v>0</v>
      </c>
      <c r="AA20" s="21"/>
      <c r="AB20" s="21" t="e">
        <f t="shared" si="6"/>
        <v>#DIV/0!</v>
      </c>
      <c r="AC20" s="21"/>
      <c r="AD20" s="21"/>
      <c r="AE20" s="30">
        <f t="shared" si="2"/>
        <v>0</v>
      </c>
      <c r="AF20" s="21"/>
      <c r="AG20" s="21" t="e">
        <f t="shared" si="7"/>
        <v>#DIV/0!</v>
      </c>
      <c r="AH20" s="21"/>
      <c r="AI20" s="21"/>
      <c r="AJ20" s="30">
        <f t="shared" si="3"/>
        <v>0</v>
      </c>
      <c r="AK20" s="21"/>
      <c r="AL20" s="21" t="e">
        <f t="shared" si="8"/>
        <v>#DIV/0!</v>
      </c>
      <c r="AM20" s="21"/>
      <c r="AN20" s="21"/>
      <c r="AO20" s="21">
        <f t="shared" si="4"/>
        <v>0</v>
      </c>
      <c r="AP20" s="21"/>
      <c r="AQ20" s="21" t="e">
        <f t="shared" si="9"/>
        <v>#DIV/0!</v>
      </c>
      <c r="AR20" s="21"/>
    </row>
    <row r="21" spans="1:44" s="31" customFormat="1">
      <c r="A21" s="22"/>
      <c r="B21" s="21"/>
      <c r="C21" s="21"/>
      <c r="D21" s="21"/>
      <c r="E21" s="21"/>
      <c r="F21" s="21"/>
      <c r="G21" s="21"/>
      <c r="H21" s="21"/>
      <c r="I21" s="21"/>
      <c r="J21" s="21"/>
      <c r="K21" s="21"/>
      <c r="L21" s="21"/>
      <c r="M21" s="35"/>
      <c r="N21" s="35"/>
      <c r="O21" s="35"/>
      <c r="P21" s="35"/>
      <c r="Q21" s="35"/>
      <c r="R21" s="21"/>
      <c r="S21" s="21"/>
      <c r="T21" s="21"/>
      <c r="U21" s="30">
        <f t="shared" si="0"/>
        <v>0</v>
      </c>
      <c r="V21" s="21"/>
      <c r="W21" s="21" t="e">
        <f t="shared" si="5"/>
        <v>#DIV/0!</v>
      </c>
      <c r="X21" s="21"/>
      <c r="Y21" s="21"/>
      <c r="Z21" s="30">
        <f t="shared" si="1"/>
        <v>0</v>
      </c>
      <c r="AA21" s="21"/>
      <c r="AB21" s="21" t="e">
        <f t="shared" si="6"/>
        <v>#DIV/0!</v>
      </c>
      <c r="AC21" s="21"/>
      <c r="AD21" s="21"/>
      <c r="AE21" s="30">
        <f t="shared" si="2"/>
        <v>0</v>
      </c>
      <c r="AF21" s="21"/>
      <c r="AG21" s="21" t="e">
        <f t="shared" si="7"/>
        <v>#DIV/0!</v>
      </c>
      <c r="AH21" s="21"/>
      <c r="AI21" s="21"/>
      <c r="AJ21" s="30">
        <f t="shared" si="3"/>
        <v>0</v>
      </c>
      <c r="AK21" s="21"/>
      <c r="AL21" s="21" t="e">
        <f t="shared" si="8"/>
        <v>#DIV/0!</v>
      </c>
      <c r="AM21" s="21"/>
      <c r="AN21" s="21"/>
      <c r="AO21" s="21">
        <f t="shared" si="4"/>
        <v>0</v>
      </c>
      <c r="AP21" s="21"/>
      <c r="AQ21" s="21" t="e">
        <f t="shared" si="9"/>
        <v>#DIV/0!</v>
      </c>
      <c r="AR21" s="21"/>
    </row>
    <row r="22" spans="1:44" s="31" customFormat="1">
      <c r="A22" s="22"/>
      <c r="B22" s="21"/>
      <c r="C22" s="21"/>
      <c r="D22" s="21"/>
      <c r="E22" s="21"/>
      <c r="F22" s="21"/>
      <c r="G22" s="21"/>
      <c r="H22" s="21"/>
      <c r="I22" s="21"/>
      <c r="J22" s="21"/>
      <c r="K22" s="21"/>
      <c r="L22" s="21"/>
      <c r="M22" s="35"/>
      <c r="N22" s="35"/>
      <c r="O22" s="35"/>
      <c r="P22" s="35"/>
      <c r="Q22" s="35"/>
      <c r="R22" s="21"/>
      <c r="S22" s="21"/>
      <c r="T22" s="21"/>
      <c r="U22" s="30">
        <f t="shared" si="0"/>
        <v>0</v>
      </c>
      <c r="V22" s="21"/>
      <c r="W22" s="21" t="e">
        <f t="shared" si="5"/>
        <v>#DIV/0!</v>
      </c>
      <c r="X22" s="21"/>
      <c r="Y22" s="21"/>
      <c r="Z22" s="30">
        <f t="shared" si="1"/>
        <v>0</v>
      </c>
      <c r="AA22" s="21"/>
      <c r="AB22" s="21" t="e">
        <f t="shared" si="6"/>
        <v>#DIV/0!</v>
      </c>
      <c r="AC22" s="21"/>
      <c r="AD22" s="21"/>
      <c r="AE22" s="30">
        <f t="shared" si="2"/>
        <v>0</v>
      </c>
      <c r="AF22" s="21"/>
      <c r="AG22" s="21" t="e">
        <f t="shared" si="7"/>
        <v>#DIV/0!</v>
      </c>
      <c r="AH22" s="21"/>
      <c r="AI22" s="21"/>
      <c r="AJ22" s="30">
        <f t="shared" si="3"/>
        <v>0</v>
      </c>
      <c r="AK22" s="21"/>
      <c r="AL22" s="21" t="e">
        <f t="shared" si="8"/>
        <v>#DIV/0!</v>
      </c>
      <c r="AM22" s="21"/>
      <c r="AN22" s="21"/>
      <c r="AO22" s="21">
        <f t="shared" si="4"/>
        <v>0</v>
      </c>
      <c r="AP22" s="21"/>
      <c r="AQ22" s="21" t="e">
        <f t="shared" si="9"/>
        <v>#DIV/0!</v>
      </c>
      <c r="AR22" s="21"/>
    </row>
    <row r="23" spans="1:44" s="31" customFormat="1">
      <c r="A23" s="22"/>
      <c r="B23" s="21"/>
      <c r="C23" s="21"/>
      <c r="D23" s="21"/>
      <c r="E23" s="21"/>
      <c r="F23" s="21"/>
      <c r="G23" s="21"/>
      <c r="H23" s="21"/>
      <c r="I23" s="21"/>
      <c r="J23" s="21"/>
      <c r="K23" s="21"/>
      <c r="L23" s="21"/>
      <c r="M23" s="37"/>
      <c r="N23" s="37"/>
      <c r="O23" s="37"/>
      <c r="P23" s="37"/>
      <c r="Q23" s="38"/>
      <c r="R23" s="21"/>
      <c r="S23" s="21"/>
      <c r="T23" s="21"/>
      <c r="U23" s="30">
        <f t="shared" si="0"/>
        <v>0</v>
      </c>
      <c r="V23" s="21"/>
      <c r="W23" s="21" t="e">
        <f t="shared" si="5"/>
        <v>#DIV/0!</v>
      </c>
      <c r="X23" s="21"/>
      <c r="Y23" s="21"/>
      <c r="Z23" s="30">
        <f t="shared" si="1"/>
        <v>0</v>
      </c>
      <c r="AA23" s="21"/>
      <c r="AB23" s="21" t="e">
        <f t="shared" si="6"/>
        <v>#DIV/0!</v>
      </c>
      <c r="AC23" s="21"/>
      <c r="AD23" s="21"/>
      <c r="AE23" s="30">
        <f t="shared" si="2"/>
        <v>0</v>
      </c>
      <c r="AF23" s="21"/>
      <c r="AG23" s="21" t="e">
        <f t="shared" si="7"/>
        <v>#DIV/0!</v>
      </c>
      <c r="AH23" s="21"/>
      <c r="AI23" s="21"/>
      <c r="AJ23" s="30">
        <f t="shared" si="3"/>
        <v>0</v>
      </c>
      <c r="AK23" s="21"/>
      <c r="AL23" s="21" t="e">
        <f t="shared" si="8"/>
        <v>#DIV/0!</v>
      </c>
      <c r="AM23" s="21"/>
      <c r="AN23" s="21"/>
      <c r="AO23" s="21">
        <f t="shared" si="4"/>
        <v>0</v>
      </c>
      <c r="AP23" s="21"/>
      <c r="AQ23" s="21" t="e">
        <f t="shared" si="9"/>
        <v>#DIV/0!</v>
      </c>
      <c r="AR23" s="21"/>
    </row>
    <row r="24" spans="1:44" s="31" customFormat="1">
      <c r="A24" s="22"/>
      <c r="B24" s="21"/>
      <c r="C24" s="21"/>
      <c r="D24" s="21"/>
      <c r="E24" s="21"/>
      <c r="F24" s="21"/>
      <c r="G24" s="21"/>
      <c r="H24" s="21"/>
      <c r="I24" s="21"/>
      <c r="J24" s="21"/>
      <c r="K24" s="21"/>
      <c r="L24" s="21"/>
      <c r="M24" s="37"/>
      <c r="N24" s="37"/>
      <c r="O24" s="37"/>
      <c r="P24" s="37"/>
      <c r="Q24" s="38"/>
      <c r="R24" s="21"/>
      <c r="S24" s="21"/>
      <c r="T24" s="21"/>
      <c r="U24" s="30">
        <f t="shared" si="0"/>
        <v>0</v>
      </c>
      <c r="V24" s="21"/>
      <c r="W24" s="21" t="e">
        <f t="shared" si="5"/>
        <v>#DIV/0!</v>
      </c>
      <c r="X24" s="21"/>
      <c r="Y24" s="21"/>
      <c r="Z24" s="30">
        <f t="shared" si="1"/>
        <v>0</v>
      </c>
      <c r="AA24" s="21"/>
      <c r="AB24" s="21" t="e">
        <f t="shared" si="6"/>
        <v>#DIV/0!</v>
      </c>
      <c r="AC24" s="21"/>
      <c r="AD24" s="21"/>
      <c r="AE24" s="30">
        <f t="shared" si="2"/>
        <v>0</v>
      </c>
      <c r="AF24" s="21"/>
      <c r="AG24" s="21" t="e">
        <f t="shared" si="7"/>
        <v>#DIV/0!</v>
      </c>
      <c r="AH24" s="21"/>
      <c r="AI24" s="21"/>
      <c r="AJ24" s="30">
        <f t="shared" si="3"/>
        <v>0</v>
      </c>
      <c r="AK24" s="21"/>
      <c r="AL24" s="21" t="e">
        <f t="shared" si="8"/>
        <v>#DIV/0!</v>
      </c>
      <c r="AM24" s="21"/>
      <c r="AN24" s="21"/>
      <c r="AO24" s="21">
        <f t="shared" si="4"/>
        <v>0</v>
      </c>
      <c r="AP24" s="21"/>
      <c r="AQ24" s="21" t="e">
        <f t="shared" si="9"/>
        <v>#DIV/0!</v>
      </c>
      <c r="AR24" s="21"/>
    </row>
    <row r="25" spans="1:44" s="31" customFormat="1">
      <c r="A25" s="22"/>
      <c r="B25" s="21"/>
      <c r="C25" s="21"/>
      <c r="D25" s="21"/>
      <c r="E25" s="21"/>
      <c r="F25" s="21"/>
      <c r="G25" s="21"/>
      <c r="H25" s="21"/>
      <c r="I25" s="21"/>
      <c r="J25" s="21"/>
      <c r="K25" s="21"/>
      <c r="L25" s="21"/>
      <c r="M25" s="21"/>
      <c r="N25" s="21"/>
      <c r="O25" s="21"/>
      <c r="P25" s="21"/>
      <c r="Q25" s="38"/>
      <c r="R25" s="21"/>
      <c r="S25" s="21"/>
      <c r="T25" s="21"/>
      <c r="U25" s="30">
        <f t="shared" si="0"/>
        <v>0</v>
      </c>
      <c r="V25" s="21"/>
      <c r="W25" s="21" t="e">
        <f t="shared" si="5"/>
        <v>#DIV/0!</v>
      </c>
      <c r="X25" s="21"/>
      <c r="Y25" s="21"/>
      <c r="Z25" s="30">
        <f t="shared" si="1"/>
        <v>0</v>
      </c>
      <c r="AA25" s="21"/>
      <c r="AB25" s="21" t="e">
        <f t="shared" si="6"/>
        <v>#DIV/0!</v>
      </c>
      <c r="AC25" s="21"/>
      <c r="AD25" s="21"/>
      <c r="AE25" s="30">
        <f t="shared" si="2"/>
        <v>0</v>
      </c>
      <c r="AF25" s="21"/>
      <c r="AG25" s="21" t="e">
        <f t="shared" si="7"/>
        <v>#DIV/0!</v>
      </c>
      <c r="AH25" s="21"/>
      <c r="AI25" s="21"/>
      <c r="AJ25" s="30">
        <f t="shared" si="3"/>
        <v>0</v>
      </c>
      <c r="AK25" s="21"/>
      <c r="AL25" s="21" t="e">
        <f t="shared" si="8"/>
        <v>#DIV/0!</v>
      </c>
      <c r="AM25" s="21"/>
      <c r="AN25" s="21"/>
      <c r="AO25" s="21">
        <f t="shared" si="4"/>
        <v>0</v>
      </c>
      <c r="AP25" s="21"/>
      <c r="AQ25" s="21" t="e">
        <f t="shared" si="9"/>
        <v>#DIV/0!</v>
      </c>
      <c r="AR25" s="21"/>
    </row>
    <row r="26" spans="1:44" s="31" customFormat="1">
      <c r="A26" s="22"/>
      <c r="B26" s="21"/>
      <c r="C26" s="21"/>
      <c r="D26" s="21"/>
      <c r="E26" s="21"/>
      <c r="F26" s="21"/>
      <c r="G26" s="21"/>
      <c r="H26" s="21"/>
      <c r="I26" s="21"/>
      <c r="J26" s="21"/>
      <c r="K26" s="21"/>
      <c r="L26" s="21"/>
      <c r="M26" s="21"/>
      <c r="N26" s="21"/>
      <c r="O26" s="21"/>
      <c r="P26" s="21"/>
      <c r="Q26" s="38"/>
      <c r="R26" s="21"/>
      <c r="S26" s="21"/>
      <c r="T26" s="21"/>
      <c r="U26" s="30">
        <f t="shared" si="0"/>
        <v>0</v>
      </c>
      <c r="V26" s="21"/>
      <c r="W26" s="21" t="e">
        <f t="shared" si="5"/>
        <v>#DIV/0!</v>
      </c>
      <c r="X26" s="21"/>
      <c r="Y26" s="21"/>
      <c r="Z26" s="30">
        <f t="shared" si="1"/>
        <v>0</v>
      </c>
      <c r="AA26" s="21"/>
      <c r="AB26" s="21" t="e">
        <f t="shared" si="6"/>
        <v>#DIV/0!</v>
      </c>
      <c r="AC26" s="21"/>
      <c r="AD26" s="21"/>
      <c r="AE26" s="30">
        <f t="shared" si="2"/>
        <v>0</v>
      </c>
      <c r="AF26" s="21"/>
      <c r="AG26" s="21" t="e">
        <f t="shared" si="7"/>
        <v>#DIV/0!</v>
      </c>
      <c r="AH26" s="21"/>
      <c r="AI26" s="21"/>
      <c r="AJ26" s="30">
        <f t="shared" si="3"/>
        <v>0</v>
      </c>
      <c r="AK26" s="21"/>
      <c r="AL26" s="21" t="e">
        <f t="shared" si="8"/>
        <v>#DIV/0!</v>
      </c>
      <c r="AM26" s="21"/>
      <c r="AN26" s="21"/>
      <c r="AO26" s="21">
        <f t="shared" si="4"/>
        <v>0</v>
      </c>
      <c r="AP26" s="21"/>
      <c r="AQ26" s="21" t="e">
        <f t="shared" si="9"/>
        <v>#DIV/0!</v>
      </c>
      <c r="AR26" s="21"/>
    </row>
    <row r="27" spans="1:44" s="31" customFormat="1">
      <c r="A27" s="22"/>
      <c r="B27" s="21"/>
      <c r="C27" s="21"/>
      <c r="D27" s="21"/>
      <c r="E27" s="21"/>
      <c r="F27" s="21"/>
      <c r="G27" s="21"/>
      <c r="H27" s="21"/>
      <c r="I27" s="21"/>
      <c r="J27" s="21"/>
      <c r="K27" s="21"/>
      <c r="L27" s="21"/>
      <c r="M27" s="21"/>
      <c r="N27" s="21"/>
      <c r="O27" s="21"/>
      <c r="P27" s="21"/>
      <c r="Q27" s="38"/>
      <c r="R27" s="21"/>
      <c r="S27" s="21"/>
      <c r="T27" s="21"/>
      <c r="U27" s="30">
        <f t="shared" si="0"/>
        <v>0</v>
      </c>
      <c r="V27" s="21"/>
      <c r="W27" s="21" t="e">
        <f t="shared" si="5"/>
        <v>#DIV/0!</v>
      </c>
      <c r="X27" s="21"/>
      <c r="Y27" s="21"/>
      <c r="Z27" s="30">
        <f t="shared" si="1"/>
        <v>0</v>
      </c>
      <c r="AA27" s="21"/>
      <c r="AB27" s="21" t="e">
        <f t="shared" si="6"/>
        <v>#DIV/0!</v>
      </c>
      <c r="AC27" s="21"/>
      <c r="AD27" s="21"/>
      <c r="AE27" s="30">
        <f t="shared" si="2"/>
        <v>0</v>
      </c>
      <c r="AF27" s="21"/>
      <c r="AG27" s="21" t="e">
        <f t="shared" si="7"/>
        <v>#DIV/0!</v>
      </c>
      <c r="AH27" s="21"/>
      <c r="AI27" s="21"/>
      <c r="AJ27" s="30">
        <f t="shared" si="3"/>
        <v>0</v>
      </c>
      <c r="AK27" s="21"/>
      <c r="AL27" s="21" t="e">
        <f t="shared" si="8"/>
        <v>#DIV/0!</v>
      </c>
      <c r="AM27" s="21"/>
      <c r="AN27" s="21"/>
      <c r="AO27" s="21">
        <f t="shared" si="4"/>
        <v>0</v>
      </c>
      <c r="AP27" s="21"/>
      <c r="AQ27" s="21" t="e">
        <f t="shared" si="9"/>
        <v>#DIV/0!</v>
      </c>
      <c r="AR27" s="21"/>
    </row>
    <row r="28" spans="1:44" s="31" customFormat="1">
      <c r="A28" s="22"/>
      <c r="B28" s="21"/>
      <c r="C28" s="21"/>
      <c r="D28" s="21"/>
      <c r="E28" s="21"/>
      <c r="F28" s="21"/>
      <c r="G28" s="21"/>
      <c r="H28" s="21"/>
      <c r="I28" s="21"/>
      <c r="J28" s="21"/>
      <c r="K28" s="21"/>
      <c r="L28" s="21"/>
      <c r="M28" s="21"/>
      <c r="N28" s="21"/>
      <c r="O28" s="21"/>
      <c r="P28" s="21"/>
      <c r="Q28" s="38"/>
      <c r="R28" s="21"/>
      <c r="S28" s="21"/>
      <c r="T28" s="21"/>
      <c r="U28" s="30">
        <f t="shared" si="0"/>
        <v>0</v>
      </c>
      <c r="V28" s="21"/>
      <c r="W28" s="21" t="e">
        <f t="shared" si="5"/>
        <v>#DIV/0!</v>
      </c>
      <c r="X28" s="21"/>
      <c r="Y28" s="21"/>
      <c r="Z28" s="30">
        <f t="shared" si="1"/>
        <v>0</v>
      </c>
      <c r="AA28" s="21"/>
      <c r="AB28" s="21" t="e">
        <f t="shared" si="6"/>
        <v>#DIV/0!</v>
      </c>
      <c r="AC28" s="21"/>
      <c r="AD28" s="21"/>
      <c r="AE28" s="30">
        <f t="shared" si="2"/>
        <v>0</v>
      </c>
      <c r="AF28" s="21"/>
      <c r="AG28" s="21" t="e">
        <f t="shared" si="7"/>
        <v>#DIV/0!</v>
      </c>
      <c r="AH28" s="21"/>
      <c r="AI28" s="21"/>
      <c r="AJ28" s="30">
        <f t="shared" si="3"/>
        <v>0</v>
      </c>
      <c r="AK28" s="21"/>
      <c r="AL28" s="21" t="e">
        <f t="shared" si="8"/>
        <v>#DIV/0!</v>
      </c>
      <c r="AM28" s="21"/>
      <c r="AN28" s="21"/>
      <c r="AO28" s="21">
        <f t="shared" si="4"/>
        <v>0</v>
      </c>
      <c r="AP28" s="21"/>
      <c r="AQ28" s="21" t="e">
        <f t="shared" si="9"/>
        <v>#DIV/0!</v>
      </c>
      <c r="AR28" s="21"/>
    </row>
    <row r="29" spans="1:44" s="31" customFormat="1">
      <c r="A29" s="22"/>
      <c r="B29" s="21"/>
      <c r="C29" s="21"/>
      <c r="D29" s="21"/>
      <c r="E29" s="21"/>
      <c r="F29" s="21"/>
      <c r="G29" s="21"/>
      <c r="H29" s="21"/>
      <c r="I29" s="21"/>
      <c r="J29" s="21"/>
      <c r="K29" s="21"/>
      <c r="L29" s="21"/>
      <c r="M29" s="21"/>
      <c r="N29" s="21"/>
      <c r="O29" s="21"/>
      <c r="P29" s="21"/>
      <c r="Q29" s="38"/>
      <c r="R29" s="21"/>
      <c r="S29" s="21"/>
      <c r="T29" s="21"/>
      <c r="U29" s="30">
        <f t="shared" si="0"/>
        <v>0</v>
      </c>
      <c r="V29" s="21"/>
      <c r="W29" s="21" t="e">
        <f t="shared" si="5"/>
        <v>#DIV/0!</v>
      </c>
      <c r="X29" s="21"/>
      <c r="Y29" s="21"/>
      <c r="Z29" s="30">
        <f t="shared" si="1"/>
        <v>0</v>
      </c>
      <c r="AA29" s="21"/>
      <c r="AB29" s="21" t="e">
        <f t="shared" si="6"/>
        <v>#DIV/0!</v>
      </c>
      <c r="AC29" s="21"/>
      <c r="AD29" s="21"/>
      <c r="AE29" s="30">
        <f t="shared" si="2"/>
        <v>0</v>
      </c>
      <c r="AF29" s="21"/>
      <c r="AG29" s="21" t="e">
        <f t="shared" si="7"/>
        <v>#DIV/0!</v>
      </c>
      <c r="AH29" s="21"/>
      <c r="AI29" s="21"/>
      <c r="AJ29" s="30">
        <f t="shared" si="3"/>
        <v>0</v>
      </c>
      <c r="AK29" s="21"/>
      <c r="AL29" s="21" t="e">
        <f t="shared" si="8"/>
        <v>#DIV/0!</v>
      </c>
      <c r="AM29" s="21"/>
      <c r="AN29" s="21"/>
      <c r="AO29" s="21">
        <f t="shared" si="4"/>
        <v>0</v>
      </c>
      <c r="AP29" s="21"/>
      <c r="AQ29" s="21" t="e">
        <f t="shared" si="9"/>
        <v>#DIV/0!</v>
      </c>
      <c r="AR29" s="21"/>
    </row>
    <row r="30" spans="1:44" s="31" customFormat="1">
      <c r="A30" s="22"/>
      <c r="B30" s="21"/>
      <c r="C30" s="21"/>
      <c r="D30" s="21"/>
      <c r="E30" s="21"/>
      <c r="F30" s="21"/>
      <c r="G30" s="21"/>
      <c r="H30" s="21"/>
      <c r="I30" s="21"/>
      <c r="J30" s="21"/>
      <c r="K30" s="21"/>
      <c r="L30" s="21"/>
      <c r="M30" s="21"/>
      <c r="N30" s="21"/>
      <c r="O30" s="21"/>
      <c r="P30" s="21"/>
      <c r="Q30" s="38"/>
      <c r="R30" s="21"/>
      <c r="S30" s="21"/>
      <c r="T30" s="21"/>
      <c r="U30" s="30">
        <f t="shared" si="0"/>
        <v>0</v>
      </c>
      <c r="V30" s="21"/>
      <c r="W30" s="21" t="e">
        <f t="shared" si="5"/>
        <v>#DIV/0!</v>
      </c>
      <c r="X30" s="21"/>
      <c r="Y30" s="21"/>
      <c r="Z30" s="30">
        <f t="shared" si="1"/>
        <v>0</v>
      </c>
      <c r="AA30" s="21"/>
      <c r="AB30" s="21" t="e">
        <f t="shared" si="6"/>
        <v>#DIV/0!</v>
      </c>
      <c r="AC30" s="21"/>
      <c r="AD30" s="21"/>
      <c r="AE30" s="30">
        <f t="shared" si="2"/>
        <v>0</v>
      </c>
      <c r="AF30" s="21"/>
      <c r="AG30" s="21" t="e">
        <f t="shared" si="7"/>
        <v>#DIV/0!</v>
      </c>
      <c r="AH30" s="21"/>
      <c r="AI30" s="21"/>
      <c r="AJ30" s="30">
        <f t="shared" si="3"/>
        <v>0</v>
      </c>
      <c r="AK30" s="21"/>
      <c r="AL30" s="21" t="e">
        <f t="shared" si="8"/>
        <v>#DIV/0!</v>
      </c>
      <c r="AM30" s="21"/>
      <c r="AN30" s="21"/>
      <c r="AO30" s="21">
        <f t="shared" si="4"/>
        <v>0</v>
      </c>
      <c r="AP30" s="21"/>
      <c r="AQ30" s="21" t="e">
        <f t="shared" si="9"/>
        <v>#DIV/0!</v>
      </c>
      <c r="AR30" s="21"/>
    </row>
    <row r="31" spans="1:44" s="31" customFormat="1">
      <c r="A31" s="22"/>
      <c r="B31" s="21"/>
      <c r="C31" s="21"/>
      <c r="D31" s="21"/>
      <c r="E31" s="21"/>
      <c r="F31" s="21"/>
      <c r="G31" s="21"/>
      <c r="H31" s="21"/>
      <c r="I31" s="21"/>
      <c r="J31" s="21"/>
      <c r="K31" s="21"/>
      <c r="L31" s="21"/>
      <c r="M31" s="21"/>
      <c r="N31" s="21"/>
      <c r="O31" s="21"/>
      <c r="P31" s="21"/>
      <c r="Q31" s="38"/>
      <c r="R31" s="21"/>
      <c r="S31" s="21"/>
      <c r="T31" s="21"/>
      <c r="U31" s="30">
        <f t="shared" si="0"/>
        <v>0</v>
      </c>
      <c r="V31" s="21"/>
      <c r="W31" s="21" t="e">
        <f t="shared" si="5"/>
        <v>#DIV/0!</v>
      </c>
      <c r="X31" s="21"/>
      <c r="Y31" s="21"/>
      <c r="Z31" s="30">
        <f t="shared" si="1"/>
        <v>0</v>
      </c>
      <c r="AA31" s="21"/>
      <c r="AB31" s="21" t="e">
        <f t="shared" si="6"/>
        <v>#DIV/0!</v>
      </c>
      <c r="AC31" s="21"/>
      <c r="AD31" s="21"/>
      <c r="AE31" s="30">
        <f t="shared" si="2"/>
        <v>0</v>
      </c>
      <c r="AF31" s="21"/>
      <c r="AG31" s="21" t="e">
        <f t="shared" si="7"/>
        <v>#DIV/0!</v>
      </c>
      <c r="AH31" s="21"/>
      <c r="AI31" s="21"/>
      <c r="AJ31" s="30">
        <f t="shared" si="3"/>
        <v>0</v>
      </c>
      <c r="AK31" s="21"/>
      <c r="AL31" s="21" t="e">
        <f t="shared" si="8"/>
        <v>#DIV/0!</v>
      </c>
      <c r="AM31" s="21"/>
      <c r="AN31" s="21"/>
      <c r="AO31" s="21">
        <f t="shared" si="4"/>
        <v>0</v>
      </c>
      <c r="AP31" s="21"/>
      <c r="AQ31" s="21" t="e">
        <f t="shared" si="9"/>
        <v>#DIV/0!</v>
      </c>
      <c r="AR31" s="21"/>
    </row>
    <row r="32" spans="1:44" s="31" customFormat="1">
      <c r="A32" s="22"/>
      <c r="B32" s="21"/>
      <c r="C32" s="21"/>
      <c r="D32" s="21"/>
      <c r="E32" s="21"/>
      <c r="F32" s="21"/>
      <c r="G32" s="21"/>
      <c r="H32" s="21"/>
      <c r="I32" s="21"/>
      <c r="J32" s="21"/>
      <c r="K32" s="21"/>
      <c r="L32" s="21"/>
      <c r="M32" s="21"/>
      <c r="N32" s="21"/>
      <c r="O32" s="21"/>
      <c r="P32" s="21"/>
      <c r="Q32" s="38"/>
      <c r="R32" s="21"/>
      <c r="S32" s="21"/>
      <c r="T32" s="21"/>
      <c r="U32" s="30">
        <f t="shared" si="0"/>
        <v>0</v>
      </c>
      <c r="V32" s="21"/>
      <c r="W32" s="21" t="e">
        <f t="shared" si="5"/>
        <v>#DIV/0!</v>
      </c>
      <c r="X32" s="21"/>
      <c r="Y32" s="21"/>
      <c r="Z32" s="30">
        <f t="shared" si="1"/>
        <v>0</v>
      </c>
      <c r="AA32" s="21"/>
      <c r="AB32" s="21" t="e">
        <f t="shared" si="6"/>
        <v>#DIV/0!</v>
      </c>
      <c r="AC32" s="21"/>
      <c r="AD32" s="21"/>
      <c r="AE32" s="30">
        <f t="shared" si="2"/>
        <v>0</v>
      </c>
      <c r="AF32" s="21"/>
      <c r="AG32" s="21" t="e">
        <f t="shared" si="7"/>
        <v>#DIV/0!</v>
      </c>
      <c r="AH32" s="21"/>
      <c r="AI32" s="21"/>
      <c r="AJ32" s="30">
        <f t="shared" si="3"/>
        <v>0</v>
      </c>
      <c r="AK32" s="21"/>
      <c r="AL32" s="21" t="e">
        <f t="shared" si="8"/>
        <v>#DIV/0!</v>
      </c>
      <c r="AM32" s="21"/>
      <c r="AN32" s="21"/>
      <c r="AO32" s="21">
        <f t="shared" si="4"/>
        <v>0</v>
      </c>
      <c r="AP32" s="21"/>
      <c r="AQ32" s="21" t="e">
        <f t="shared" si="9"/>
        <v>#DIV/0!</v>
      </c>
      <c r="AR32" s="21"/>
    </row>
    <row r="33" spans="1:44" s="31" customFormat="1">
      <c r="A33" s="22"/>
      <c r="B33" s="21"/>
      <c r="C33" s="21"/>
      <c r="D33" s="21"/>
      <c r="E33" s="21"/>
      <c r="F33" s="21"/>
      <c r="G33" s="21"/>
      <c r="H33" s="21"/>
      <c r="I33" s="21"/>
      <c r="J33" s="21"/>
      <c r="K33" s="21"/>
      <c r="L33" s="21"/>
      <c r="M33" s="21"/>
      <c r="N33" s="21"/>
      <c r="O33" s="21"/>
      <c r="P33" s="21"/>
      <c r="Q33" s="38"/>
      <c r="R33" s="21"/>
      <c r="S33" s="21"/>
      <c r="T33" s="21"/>
      <c r="U33" s="30">
        <f t="shared" si="0"/>
        <v>0</v>
      </c>
      <c r="V33" s="21"/>
      <c r="W33" s="21" t="e">
        <f t="shared" si="5"/>
        <v>#DIV/0!</v>
      </c>
      <c r="X33" s="21"/>
      <c r="Y33" s="21"/>
      <c r="Z33" s="30">
        <f t="shared" si="1"/>
        <v>0</v>
      </c>
      <c r="AA33" s="21"/>
      <c r="AB33" s="21" t="e">
        <f t="shared" si="6"/>
        <v>#DIV/0!</v>
      </c>
      <c r="AC33" s="21"/>
      <c r="AD33" s="21"/>
      <c r="AE33" s="30">
        <f t="shared" si="2"/>
        <v>0</v>
      </c>
      <c r="AF33" s="21"/>
      <c r="AG33" s="21" t="e">
        <f t="shared" si="7"/>
        <v>#DIV/0!</v>
      </c>
      <c r="AH33" s="21"/>
      <c r="AI33" s="21"/>
      <c r="AJ33" s="30">
        <f t="shared" si="3"/>
        <v>0</v>
      </c>
      <c r="AK33" s="21"/>
      <c r="AL33" s="21" t="e">
        <f t="shared" si="8"/>
        <v>#DIV/0!</v>
      </c>
      <c r="AM33" s="21"/>
      <c r="AN33" s="21"/>
      <c r="AO33" s="21">
        <f t="shared" si="4"/>
        <v>0</v>
      </c>
      <c r="AP33" s="21"/>
      <c r="AQ33" s="21" t="e">
        <f t="shared" si="9"/>
        <v>#DIV/0!</v>
      </c>
      <c r="AR33" s="21"/>
    </row>
    <row r="34" spans="1:44" s="31" customFormat="1">
      <c r="A34" s="22"/>
      <c r="B34" s="21"/>
      <c r="C34" s="21"/>
      <c r="D34" s="21"/>
      <c r="E34" s="21"/>
      <c r="F34" s="21"/>
      <c r="G34" s="21"/>
      <c r="H34" s="21"/>
      <c r="I34" s="21"/>
      <c r="J34" s="21"/>
      <c r="K34" s="21"/>
      <c r="L34" s="21"/>
      <c r="M34" s="21"/>
      <c r="N34" s="21"/>
      <c r="O34" s="21"/>
      <c r="P34" s="21"/>
      <c r="Q34" s="38"/>
      <c r="R34" s="21"/>
      <c r="S34" s="21"/>
      <c r="T34" s="21"/>
      <c r="U34" s="30">
        <f t="shared" si="0"/>
        <v>0</v>
      </c>
      <c r="V34" s="21"/>
      <c r="W34" s="21" t="e">
        <f t="shared" si="5"/>
        <v>#DIV/0!</v>
      </c>
      <c r="X34" s="21"/>
      <c r="Y34" s="21"/>
      <c r="Z34" s="30">
        <f t="shared" si="1"/>
        <v>0</v>
      </c>
      <c r="AA34" s="21"/>
      <c r="AB34" s="21" t="e">
        <f t="shared" si="6"/>
        <v>#DIV/0!</v>
      </c>
      <c r="AC34" s="21"/>
      <c r="AD34" s="21"/>
      <c r="AE34" s="30">
        <f t="shared" si="2"/>
        <v>0</v>
      </c>
      <c r="AF34" s="21"/>
      <c r="AG34" s="21" t="e">
        <f t="shared" si="7"/>
        <v>#DIV/0!</v>
      </c>
      <c r="AH34" s="21"/>
      <c r="AI34" s="21"/>
      <c r="AJ34" s="30">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1" customFormat="1">
      <c r="A36" s="39"/>
      <c r="B36" s="26"/>
      <c r="C36" s="26"/>
      <c r="D36" s="26"/>
      <c r="E36" s="26"/>
      <c r="F36" s="26"/>
      <c r="G36" s="26"/>
      <c r="H36" s="26"/>
      <c r="I36" s="26"/>
      <c r="J36" s="26"/>
      <c r="K36" s="27"/>
      <c r="L36" s="28"/>
      <c r="M36" s="29"/>
      <c r="N36" s="29"/>
      <c r="O36" s="29"/>
      <c r="P36" s="29"/>
      <c r="Q36" s="29"/>
      <c r="R36" s="26"/>
      <c r="S36" s="21"/>
      <c r="T36" s="21"/>
      <c r="U36" s="30">
        <f>M36</f>
        <v>0</v>
      </c>
      <c r="V36" s="26"/>
      <c r="W36" s="21" t="e">
        <f t="shared" si="5"/>
        <v>#DIV/0!</v>
      </c>
      <c r="X36" s="26"/>
      <c r="Y36" s="26"/>
      <c r="Z36" s="30">
        <f>N36</f>
        <v>0</v>
      </c>
      <c r="AA36" s="26"/>
      <c r="AB36" s="21" t="e">
        <f t="shared" si="6"/>
        <v>#DIV/0!</v>
      </c>
      <c r="AC36" s="26"/>
      <c r="AD36" s="26"/>
      <c r="AE36" s="30">
        <f>O36</f>
        <v>0</v>
      </c>
      <c r="AF36" s="26"/>
      <c r="AG36" s="21" t="e">
        <f t="shared" si="7"/>
        <v>#DIV/0!</v>
      </c>
      <c r="AH36" s="26"/>
      <c r="AI36" s="26"/>
      <c r="AJ36" s="30">
        <f>P36</f>
        <v>0</v>
      </c>
      <c r="AK36" s="26"/>
      <c r="AL36" s="21" t="e">
        <f t="shared" si="8"/>
        <v>#DIV/0!</v>
      </c>
      <c r="AM36" s="26"/>
      <c r="AN36" s="26"/>
      <c r="AO36" s="21">
        <f>Q36</f>
        <v>0</v>
      </c>
      <c r="AP36" s="26"/>
      <c r="AQ36" s="21" t="e">
        <f t="shared" si="9"/>
        <v>#DIV/0!</v>
      </c>
      <c r="AR36" s="26"/>
    </row>
    <row r="37" spans="1:44" s="31" customFormat="1">
      <c r="A37" s="39"/>
      <c r="B37" s="26"/>
      <c r="C37" s="26"/>
      <c r="D37" s="26"/>
      <c r="E37" s="26"/>
      <c r="F37" s="26"/>
      <c r="G37" s="26"/>
      <c r="H37" s="26"/>
      <c r="I37" s="26"/>
      <c r="J37" s="26"/>
      <c r="K37" s="27"/>
      <c r="L37" s="27"/>
      <c r="M37" s="32"/>
      <c r="N37" s="32"/>
      <c r="O37" s="32"/>
      <c r="P37" s="32"/>
      <c r="Q37" s="32"/>
      <c r="R37" s="26"/>
      <c r="S37" s="21"/>
      <c r="T37" s="21"/>
      <c r="U37" s="30">
        <f>M37</f>
        <v>0</v>
      </c>
      <c r="V37" s="26"/>
      <c r="W37" s="21" t="e">
        <f t="shared" si="5"/>
        <v>#DIV/0!</v>
      </c>
      <c r="X37" s="26"/>
      <c r="Y37" s="26"/>
      <c r="Z37" s="30">
        <f>N37</f>
        <v>0</v>
      </c>
      <c r="AA37" s="26"/>
      <c r="AB37" s="21" t="e">
        <f t="shared" si="6"/>
        <v>#DIV/0!</v>
      </c>
      <c r="AC37" s="26"/>
      <c r="AD37" s="26"/>
      <c r="AE37" s="30">
        <f>O37</f>
        <v>0</v>
      </c>
      <c r="AF37" s="26"/>
      <c r="AG37" s="21" t="e">
        <f t="shared" si="7"/>
        <v>#DIV/0!</v>
      </c>
      <c r="AH37" s="26"/>
      <c r="AI37" s="26"/>
      <c r="AJ37" s="30">
        <f>P37</f>
        <v>0</v>
      </c>
      <c r="AK37" s="26"/>
      <c r="AL37" s="21" t="e">
        <f t="shared" si="8"/>
        <v>#DIV/0!</v>
      </c>
      <c r="AM37" s="26"/>
      <c r="AN37" s="26"/>
      <c r="AO37" s="21">
        <f>Q37</f>
        <v>0</v>
      </c>
      <c r="AP37" s="26"/>
      <c r="AQ37" s="21" t="e">
        <f t="shared" si="9"/>
        <v>#DIV/0!</v>
      </c>
      <c r="AR37" s="26"/>
    </row>
    <row r="38" spans="1:44" s="31" customFormat="1">
      <c r="A38" s="39"/>
      <c r="B38" s="26"/>
      <c r="C38" s="26"/>
      <c r="D38" s="26"/>
      <c r="E38" s="26"/>
      <c r="F38" s="26"/>
      <c r="G38" s="26"/>
      <c r="H38" s="26"/>
      <c r="I38" s="26"/>
      <c r="J38" s="26"/>
      <c r="K38" s="27"/>
      <c r="L38" s="27"/>
      <c r="M38" s="32"/>
      <c r="N38" s="32"/>
      <c r="O38" s="32"/>
      <c r="P38" s="32"/>
      <c r="Q38" s="32"/>
      <c r="R38" s="26"/>
      <c r="S38" s="21"/>
      <c r="T38" s="21"/>
      <c r="U38" s="30">
        <f>M38</f>
        <v>0</v>
      </c>
      <c r="V38" s="26"/>
      <c r="W38" s="21" t="e">
        <f t="shared" si="5"/>
        <v>#DIV/0!</v>
      </c>
      <c r="X38" s="26"/>
      <c r="Y38" s="26"/>
      <c r="Z38" s="30">
        <f>N38</f>
        <v>0</v>
      </c>
      <c r="AA38" s="26"/>
      <c r="AB38" s="21" t="e">
        <f t="shared" si="6"/>
        <v>#DIV/0!</v>
      </c>
      <c r="AC38" s="26"/>
      <c r="AD38" s="26"/>
      <c r="AE38" s="30">
        <f>O38</f>
        <v>0</v>
      </c>
      <c r="AF38" s="26"/>
      <c r="AG38" s="21" t="e">
        <f t="shared" si="7"/>
        <v>#DIV/0!</v>
      </c>
      <c r="AH38" s="26"/>
      <c r="AI38" s="26"/>
      <c r="AJ38" s="30">
        <f>P38</f>
        <v>0</v>
      </c>
      <c r="AK38" s="26"/>
      <c r="AL38" s="21" t="e">
        <f t="shared" si="8"/>
        <v>#DIV/0!</v>
      </c>
      <c r="AM38" s="26"/>
      <c r="AN38" s="26"/>
      <c r="AO38" s="21">
        <f>Q38</f>
        <v>0</v>
      </c>
      <c r="AP38" s="26"/>
      <c r="AQ38" s="21" t="e">
        <f t="shared" si="9"/>
        <v>#DIV/0!</v>
      </c>
      <c r="AR38" s="26"/>
    </row>
    <row r="39" spans="1:44" s="31" customFormat="1">
      <c r="A39" s="39"/>
      <c r="B39" s="26"/>
      <c r="C39" s="26"/>
      <c r="D39" s="26"/>
      <c r="E39" s="26"/>
      <c r="F39" s="26"/>
      <c r="G39" s="26"/>
      <c r="H39" s="26"/>
      <c r="I39" s="26"/>
      <c r="J39" s="26"/>
      <c r="K39" s="27"/>
      <c r="L39" s="27"/>
      <c r="M39" s="32"/>
      <c r="N39" s="32"/>
      <c r="O39" s="32"/>
      <c r="P39" s="32"/>
      <c r="Q39" s="32"/>
      <c r="R39" s="26"/>
      <c r="S39" s="21"/>
      <c r="T39" s="21"/>
      <c r="U39" s="30">
        <f>M39</f>
        <v>0</v>
      </c>
      <c r="V39" s="26"/>
      <c r="W39" s="21" t="e">
        <f t="shared" si="5"/>
        <v>#DIV/0!</v>
      </c>
      <c r="X39" s="26"/>
      <c r="Y39" s="26"/>
      <c r="Z39" s="30">
        <f>N39</f>
        <v>0</v>
      </c>
      <c r="AA39" s="26"/>
      <c r="AB39" s="21" t="e">
        <f t="shared" si="6"/>
        <v>#DIV/0!</v>
      </c>
      <c r="AC39" s="26"/>
      <c r="AD39" s="26"/>
      <c r="AE39" s="30">
        <f>O39</f>
        <v>0</v>
      </c>
      <c r="AF39" s="26"/>
      <c r="AG39" s="21" t="e">
        <f t="shared" si="7"/>
        <v>#DIV/0!</v>
      </c>
      <c r="AH39" s="26"/>
      <c r="AI39" s="26"/>
      <c r="AJ39" s="30">
        <f>P39</f>
        <v>0</v>
      </c>
      <c r="AK39" s="26"/>
      <c r="AL39" s="21" t="e">
        <f t="shared" si="8"/>
        <v>#DIV/0!</v>
      </c>
      <c r="AM39" s="26"/>
      <c r="AN39" s="26"/>
      <c r="AO39" s="21">
        <f>Q39</f>
        <v>0</v>
      </c>
      <c r="AP39" s="26"/>
      <c r="AQ39" s="21" t="e">
        <f t="shared" si="9"/>
        <v>#DIV/0!</v>
      </c>
      <c r="AR39" s="26"/>
    </row>
    <row r="40" spans="1:44" s="31" customFormat="1">
      <c r="A40" s="39"/>
      <c r="B40" s="26"/>
      <c r="C40" s="26"/>
      <c r="D40" s="26"/>
      <c r="E40" s="26"/>
      <c r="F40" s="26"/>
      <c r="G40" s="26"/>
      <c r="H40" s="26"/>
      <c r="I40" s="26"/>
      <c r="J40" s="26"/>
      <c r="K40" s="27"/>
      <c r="L40" s="27"/>
      <c r="M40" s="33"/>
      <c r="N40" s="33"/>
      <c r="O40" s="33"/>
      <c r="P40" s="33"/>
      <c r="Q40" s="33"/>
      <c r="R40" s="26"/>
      <c r="S40" s="21"/>
      <c r="T40" s="21"/>
      <c r="U40" s="30">
        <f>M40</f>
        <v>0</v>
      </c>
      <c r="V40" s="26"/>
      <c r="W40" s="21" t="e">
        <f t="shared" si="5"/>
        <v>#DIV/0!</v>
      </c>
      <c r="X40" s="26"/>
      <c r="Y40" s="26"/>
      <c r="Z40" s="30">
        <f>N40</f>
        <v>0</v>
      </c>
      <c r="AA40" s="26"/>
      <c r="AB40" s="21" t="e">
        <f t="shared" si="6"/>
        <v>#DIV/0!</v>
      </c>
      <c r="AC40" s="26"/>
      <c r="AD40" s="26"/>
      <c r="AE40" s="30">
        <f>O40</f>
        <v>0</v>
      </c>
      <c r="AF40" s="26"/>
      <c r="AG40" s="21" t="e">
        <f t="shared" si="7"/>
        <v>#DIV/0!</v>
      </c>
      <c r="AH40" s="26"/>
      <c r="AI40" s="26"/>
      <c r="AJ40" s="30">
        <f>P40</f>
        <v>0</v>
      </c>
      <c r="AK40" s="26"/>
      <c r="AL40" s="21" t="e">
        <f t="shared" si="8"/>
        <v>#DIV/0!</v>
      </c>
      <c r="AM40" s="26"/>
      <c r="AN40" s="26"/>
      <c r="AO40" s="21">
        <f>Q40</f>
        <v>0</v>
      </c>
      <c r="AP40" s="26"/>
      <c r="AQ40" s="21" t="e">
        <f t="shared" si="9"/>
        <v>#DIV/0!</v>
      </c>
      <c r="AR40" s="26"/>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32"/>
  <sheetViews>
    <sheetView tabSelected="1" topLeftCell="D10" zoomScale="80" zoomScaleNormal="80" workbookViewId="0">
      <selection activeCell="G12" sqref="G12:J12"/>
    </sheetView>
  </sheetViews>
  <sheetFormatPr defaultColWidth="10.85546875" defaultRowHeight="15"/>
  <cols>
    <col min="1" max="1" width="10.85546875" style="1" customWidth="1"/>
    <col min="2" max="2" width="40.85546875" style="1" customWidth="1"/>
    <col min="3" max="3" width="12.7109375" style="1" customWidth="1"/>
    <col min="4" max="4" width="51.85546875" style="1" customWidth="1"/>
    <col min="5" max="5" width="10.85546875" style="1" customWidth="1"/>
    <col min="6" max="6" width="24.42578125" style="1" customWidth="1"/>
    <col min="7" max="7" width="23.5703125" style="1" customWidth="1"/>
    <col min="8" max="8" width="2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31.5703125" style="1" customWidth="1"/>
    <col min="18" max="18" width="37.5703125" style="1" customWidth="1"/>
    <col min="19" max="19" width="26" style="1" customWidth="1"/>
    <col min="20" max="20" width="29.7109375" style="1" customWidth="1"/>
    <col min="21" max="21" width="30.8554687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40" customFormat="1" ht="70.5" customHeight="1">
      <c r="A1" s="126" t="s">
        <v>40</v>
      </c>
      <c r="B1" s="127"/>
      <c r="C1" s="127"/>
      <c r="D1" s="127"/>
      <c r="E1" s="127"/>
      <c r="F1" s="127"/>
      <c r="G1" s="127"/>
      <c r="H1" s="127"/>
      <c r="I1" s="127"/>
      <c r="J1" s="127"/>
      <c r="K1" s="176" t="s">
        <v>41</v>
      </c>
      <c r="L1" s="177"/>
      <c r="M1" s="177"/>
      <c r="N1" s="177"/>
      <c r="O1" s="178"/>
    </row>
    <row r="2" spans="1:45" s="42" customFormat="1" ht="23.45" customHeight="1">
      <c r="A2" s="129" t="s">
        <v>42</v>
      </c>
      <c r="B2" s="130"/>
      <c r="C2" s="130"/>
      <c r="D2" s="130"/>
      <c r="E2" s="130"/>
      <c r="F2" s="130"/>
      <c r="G2" s="130"/>
      <c r="H2" s="130"/>
      <c r="I2" s="130"/>
      <c r="J2" s="130"/>
      <c r="K2" s="41"/>
      <c r="L2" s="41"/>
      <c r="M2" s="41"/>
      <c r="N2" s="41"/>
      <c r="O2" s="41"/>
    </row>
    <row r="3" spans="1:45" s="40" customFormat="1"/>
    <row r="4" spans="1:45" s="40" customFormat="1" ht="29.1" customHeight="1">
      <c r="A4" s="183" t="s">
        <v>3</v>
      </c>
      <c r="B4" s="183"/>
      <c r="C4" s="183"/>
      <c r="D4" s="184" t="s">
        <v>43</v>
      </c>
      <c r="E4" s="132" t="s">
        <v>44</v>
      </c>
      <c r="F4" s="132"/>
      <c r="G4" s="132"/>
      <c r="H4" s="132"/>
      <c r="I4" s="132"/>
      <c r="J4" s="133"/>
    </row>
    <row r="5" spans="1:45" s="40" customFormat="1" ht="15" customHeight="1">
      <c r="A5" s="183"/>
      <c r="B5" s="183"/>
      <c r="C5" s="183"/>
      <c r="D5" s="184"/>
      <c r="E5" s="100" t="s">
        <v>45</v>
      </c>
      <c r="F5" s="2" t="s">
        <v>4</v>
      </c>
      <c r="G5" s="134" t="s">
        <v>5</v>
      </c>
      <c r="H5" s="132"/>
      <c r="I5" s="132"/>
      <c r="J5" s="133"/>
    </row>
    <row r="6" spans="1:45" s="40" customFormat="1" ht="16.5">
      <c r="A6" s="183"/>
      <c r="B6" s="183"/>
      <c r="C6" s="183"/>
      <c r="D6" s="184"/>
      <c r="E6" s="103">
        <v>1</v>
      </c>
      <c r="F6" s="43" t="s">
        <v>46</v>
      </c>
      <c r="G6" s="135" t="s">
        <v>47</v>
      </c>
      <c r="H6" s="135"/>
      <c r="I6" s="135"/>
      <c r="J6" s="135"/>
    </row>
    <row r="7" spans="1:45" s="40" customFormat="1" ht="78" customHeight="1">
      <c r="A7" s="183"/>
      <c r="B7" s="183"/>
      <c r="C7" s="183"/>
      <c r="D7" s="184"/>
      <c r="E7" s="103">
        <v>2</v>
      </c>
      <c r="F7" s="43" t="s">
        <v>48</v>
      </c>
      <c r="G7" s="135" t="s">
        <v>49</v>
      </c>
      <c r="H7" s="135"/>
      <c r="I7" s="135"/>
      <c r="J7" s="135"/>
    </row>
    <row r="8" spans="1:45" s="40" customFormat="1" ht="60" customHeight="1">
      <c r="A8" s="183"/>
      <c r="B8" s="183"/>
      <c r="C8" s="183"/>
      <c r="D8" s="184"/>
      <c r="E8" s="104">
        <v>3</v>
      </c>
      <c r="F8" s="102" t="s">
        <v>50</v>
      </c>
      <c r="G8" s="185" t="s">
        <v>51</v>
      </c>
      <c r="H8" s="185"/>
      <c r="I8" s="185"/>
      <c r="J8" s="185"/>
    </row>
    <row r="9" spans="1:45" s="40" customFormat="1" ht="60" customHeight="1">
      <c r="A9" s="183"/>
      <c r="B9" s="183"/>
      <c r="C9" s="183"/>
      <c r="D9" s="184"/>
      <c r="E9" s="121">
        <v>4</v>
      </c>
      <c r="F9" s="122" t="s">
        <v>52</v>
      </c>
      <c r="G9" s="181" t="s">
        <v>53</v>
      </c>
      <c r="H9" s="181"/>
      <c r="I9" s="181"/>
      <c r="J9" s="181"/>
    </row>
    <row r="10" spans="1:45" s="40" customFormat="1" ht="60" customHeight="1">
      <c r="A10" s="183"/>
      <c r="B10" s="183"/>
      <c r="C10" s="183"/>
      <c r="D10" s="184"/>
      <c r="E10" s="125">
        <v>5</v>
      </c>
      <c r="F10" s="101" t="s">
        <v>54</v>
      </c>
      <c r="G10" s="179" t="s">
        <v>55</v>
      </c>
      <c r="H10" s="180"/>
      <c r="I10" s="180"/>
      <c r="J10" s="180"/>
    </row>
    <row r="11" spans="1:45" s="40" customFormat="1" ht="60" customHeight="1">
      <c r="A11" s="183"/>
      <c r="B11" s="183"/>
      <c r="C11" s="183"/>
      <c r="D11" s="184"/>
      <c r="E11" s="121">
        <v>6</v>
      </c>
      <c r="F11" s="122" t="s">
        <v>56</v>
      </c>
      <c r="G11" s="181" t="s">
        <v>57</v>
      </c>
      <c r="H11" s="181"/>
      <c r="I11" s="181"/>
      <c r="J11" s="181"/>
    </row>
    <row r="12" spans="1:45" s="40" customFormat="1" ht="60" customHeight="1">
      <c r="A12" s="183"/>
      <c r="B12" s="183"/>
      <c r="C12" s="183"/>
      <c r="D12" s="184"/>
      <c r="E12" s="125">
        <v>7</v>
      </c>
      <c r="F12" s="186" t="s">
        <v>58</v>
      </c>
      <c r="G12" s="182" t="s">
        <v>59</v>
      </c>
      <c r="H12" s="182"/>
      <c r="I12" s="182"/>
      <c r="J12" s="182"/>
    </row>
    <row r="13" spans="1:45" s="40" customFormat="1"/>
    <row r="14" spans="1:45" ht="14.45" customHeight="1">
      <c r="A14" s="131" t="s">
        <v>7</v>
      </c>
      <c r="B14" s="131"/>
      <c r="C14" s="131" t="s">
        <v>60</v>
      </c>
      <c r="D14" s="131"/>
      <c r="E14" s="131"/>
      <c r="F14" s="136" t="s">
        <v>9</v>
      </c>
      <c r="G14" s="136"/>
      <c r="H14" s="136"/>
      <c r="I14" s="136"/>
      <c r="J14" s="136"/>
      <c r="K14" s="136"/>
      <c r="L14" s="136"/>
      <c r="M14" s="136"/>
      <c r="N14" s="136"/>
      <c r="O14" s="136"/>
      <c r="P14" s="136"/>
      <c r="Q14" s="137" t="s">
        <v>10</v>
      </c>
      <c r="R14" s="137" t="s">
        <v>11</v>
      </c>
      <c r="S14" s="131" t="s">
        <v>61</v>
      </c>
      <c r="T14" s="131"/>
      <c r="U14" s="131"/>
      <c r="V14" s="146" t="s">
        <v>12</v>
      </c>
      <c r="W14" s="147"/>
      <c r="X14" s="147"/>
      <c r="Y14" s="147"/>
      <c r="Z14" s="148"/>
      <c r="AA14" s="152" t="s">
        <v>13</v>
      </c>
      <c r="AB14" s="153"/>
      <c r="AC14" s="153"/>
      <c r="AD14" s="153"/>
      <c r="AE14" s="154"/>
      <c r="AF14" s="158" t="s">
        <v>14</v>
      </c>
      <c r="AG14" s="159"/>
      <c r="AH14" s="159"/>
      <c r="AI14" s="159"/>
      <c r="AJ14" s="160"/>
      <c r="AK14" s="164" t="s">
        <v>15</v>
      </c>
      <c r="AL14" s="165"/>
      <c r="AM14" s="165"/>
      <c r="AN14" s="165"/>
      <c r="AO14" s="166"/>
      <c r="AP14" s="170" t="s">
        <v>16</v>
      </c>
      <c r="AQ14" s="171"/>
      <c r="AR14" s="171"/>
      <c r="AS14" s="172"/>
    </row>
    <row r="15" spans="1:45" ht="14.45" customHeight="1">
      <c r="A15" s="131"/>
      <c r="B15" s="131"/>
      <c r="C15" s="131"/>
      <c r="D15" s="131"/>
      <c r="E15" s="131"/>
      <c r="F15" s="136"/>
      <c r="G15" s="136"/>
      <c r="H15" s="136"/>
      <c r="I15" s="136"/>
      <c r="J15" s="136"/>
      <c r="K15" s="136"/>
      <c r="L15" s="136"/>
      <c r="M15" s="136"/>
      <c r="N15" s="136"/>
      <c r="O15" s="136"/>
      <c r="P15" s="136"/>
      <c r="Q15" s="138"/>
      <c r="R15" s="138"/>
      <c r="S15" s="131"/>
      <c r="T15" s="131"/>
      <c r="U15" s="131"/>
      <c r="V15" s="149"/>
      <c r="W15" s="150"/>
      <c r="X15" s="150"/>
      <c r="Y15" s="150"/>
      <c r="Z15" s="151"/>
      <c r="AA15" s="155"/>
      <c r="AB15" s="156"/>
      <c r="AC15" s="156"/>
      <c r="AD15" s="156"/>
      <c r="AE15" s="157"/>
      <c r="AF15" s="161"/>
      <c r="AG15" s="162"/>
      <c r="AH15" s="162"/>
      <c r="AI15" s="162"/>
      <c r="AJ15" s="163"/>
      <c r="AK15" s="167"/>
      <c r="AL15" s="168"/>
      <c r="AM15" s="168"/>
      <c r="AN15" s="168"/>
      <c r="AO15" s="169"/>
      <c r="AP15" s="173"/>
      <c r="AQ15" s="174"/>
      <c r="AR15" s="174"/>
      <c r="AS15" s="175"/>
    </row>
    <row r="16" spans="1:45" ht="50.25">
      <c r="A16" s="2" t="s">
        <v>17</v>
      </c>
      <c r="B16" s="2" t="s">
        <v>18</v>
      </c>
      <c r="C16" s="2" t="s">
        <v>62</v>
      </c>
      <c r="D16" s="2" t="s">
        <v>63</v>
      </c>
      <c r="E16" s="2" t="s">
        <v>64</v>
      </c>
      <c r="F16" s="20" t="s">
        <v>24</v>
      </c>
      <c r="G16" s="20" t="s">
        <v>25</v>
      </c>
      <c r="H16" s="20" t="s">
        <v>26</v>
      </c>
      <c r="I16" s="20" t="s">
        <v>65</v>
      </c>
      <c r="J16" s="20" t="s">
        <v>28</v>
      </c>
      <c r="K16" s="20" t="s">
        <v>29</v>
      </c>
      <c r="L16" s="20" t="s">
        <v>30</v>
      </c>
      <c r="M16" s="20" t="s">
        <v>31</v>
      </c>
      <c r="N16" s="20" t="s">
        <v>32</v>
      </c>
      <c r="O16" s="20" t="s">
        <v>33</v>
      </c>
      <c r="P16" s="69" t="s">
        <v>34</v>
      </c>
      <c r="Q16" s="139"/>
      <c r="R16" s="139"/>
      <c r="S16" s="2" t="s">
        <v>66</v>
      </c>
      <c r="T16" s="2" t="s">
        <v>22</v>
      </c>
      <c r="U16" s="2" t="s">
        <v>23</v>
      </c>
      <c r="V16" s="3" t="s">
        <v>35</v>
      </c>
      <c r="W16" s="3" t="s">
        <v>36</v>
      </c>
      <c r="X16" s="3" t="s">
        <v>37</v>
      </c>
      <c r="Y16" s="3" t="s">
        <v>38</v>
      </c>
      <c r="Z16" s="3" t="s">
        <v>39</v>
      </c>
      <c r="AA16" s="23" t="s">
        <v>35</v>
      </c>
      <c r="AB16" s="23" t="s">
        <v>36</v>
      </c>
      <c r="AC16" s="23" t="s">
        <v>37</v>
      </c>
      <c r="AD16" s="23" t="s">
        <v>38</v>
      </c>
      <c r="AE16" s="23" t="s">
        <v>39</v>
      </c>
      <c r="AF16" s="24" t="s">
        <v>35</v>
      </c>
      <c r="AG16" s="24" t="s">
        <v>36</v>
      </c>
      <c r="AH16" s="24" t="s">
        <v>37</v>
      </c>
      <c r="AI16" s="24" t="s">
        <v>38</v>
      </c>
      <c r="AJ16" s="24" t="s">
        <v>39</v>
      </c>
      <c r="AK16" s="25" t="s">
        <v>35</v>
      </c>
      <c r="AL16" s="25" t="s">
        <v>36</v>
      </c>
      <c r="AM16" s="25" t="s">
        <v>37</v>
      </c>
      <c r="AN16" s="25" t="s">
        <v>38</v>
      </c>
      <c r="AO16" s="25" t="s">
        <v>39</v>
      </c>
      <c r="AP16" s="4" t="s">
        <v>35</v>
      </c>
      <c r="AQ16" s="4" t="s">
        <v>36</v>
      </c>
      <c r="AR16" s="4" t="s">
        <v>37</v>
      </c>
      <c r="AS16" s="4" t="s">
        <v>38</v>
      </c>
    </row>
    <row r="17" spans="1:45" s="31" customFormat="1" ht="315" customHeight="1">
      <c r="A17" s="51">
        <v>2</v>
      </c>
      <c r="B17" s="73" t="s">
        <v>67</v>
      </c>
      <c r="C17" s="51">
        <v>1</v>
      </c>
      <c r="D17" s="64" t="s">
        <v>68</v>
      </c>
      <c r="E17" s="51" t="s">
        <v>69</v>
      </c>
      <c r="F17" s="64" t="s">
        <v>70</v>
      </c>
      <c r="G17" s="62" t="s">
        <v>71</v>
      </c>
      <c r="H17" s="61" t="s">
        <v>72</v>
      </c>
      <c r="I17" s="52" t="s">
        <v>73</v>
      </c>
      <c r="J17" s="64" t="s">
        <v>74</v>
      </c>
      <c r="K17" s="74">
        <v>1</v>
      </c>
      <c r="L17" s="74">
        <v>1</v>
      </c>
      <c r="M17" s="74">
        <v>1</v>
      </c>
      <c r="N17" s="74">
        <v>1</v>
      </c>
      <c r="O17" s="74">
        <v>1</v>
      </c>
      <c r="P17" s="70" t="s">
        <v>75</v>
      </c>
      <c r="Q17" s="21" t="s">
        <v>76</v>
      </c>
      <c r="R17" s="21" t="s">
        <v>77</v>
      </c>
      <c r="S17" s="63" t="s">
        <v>78</v>
      </c>
      <c r="T17" s="64" t="s">
        <v>79</v>
      </c>
      <c r="U17" s="65" t="s">
        <v>80</v>
      </c>
      <c r="V17" s="96">
        <f t="shared" ref="V17:V22" si="0">K17</f>
        <v>1</v>
      </c>
      <c r="W17" s="98">
        <v>1</v>
      </c>
      <c r="X17" s="93">
        <f>IFERROR(IF(W17/V17&gt;100%,100%,W17/V17),0)</f>
        <v>1</v>
      </c>
      <c r="Y17" s="21" t="s">
        <v>81</v>
      </c>
      <c r="Z17" s="21" t="s">
        <v>82</v>
      </c>
      <c r="AA17" s="96">
        <f t="shared" ref="AA17:AA22" si="1">L17</f>
        <v>1</v>
      </c>
      <c r="AB17" s="98">
        <v>1</v>
      </c>
      <c r="AC17" s="93">
        <f>IFERROR(IF(AB17/AA17&gt;100%,100%,AB17/AA17),0)</f>
        <v>1</v>
      </c>
      <c r="AD17" s="115" t="s">
        <v>83</v>
      </c>
      <c r="AE17" s="116" t="s">
        <v>84</v>
      </c>
      <c r="AF17" s="96">
        <f t="shared" ref="AF17:AF22" si="2">M17</f>
        <v>1</v>
      </c>
      <c r="AG17" s="123">
        <v>1</v>
      </c>
      <c r="AH17" s="93">
        <f>IFERROR(IF(AG17/AF17&gt;100%,100%,AG17/AF17),0)</f>
        <v>1</v>
      </c>
      <c r="AI17" s="21" t="s">
        <v>85</v>
      </c>
      <c r="AJ17" s="21" t="s">
        <v>86</v>
      </c>
      <c r="AK17" s="96">
        <f t="shared" ref="AK17:AK22" si="3">N17</f>
        <v>1</v>
      </c>
      <c r="AL17" s="98">
        <v>1</v>
      </c>
      <c r="AM17" s="93">
        <f>IFERROR(IF(AL17/AK17&gt;100%,100%,AL17/AK17),0)</f>
        <v>1</v>
      </c>
      <c r="AN17" s="21" t="s">
        <v>87</v>
      </c>
      <c r="AO17" s="21" t="s">
        <v>86</v>
      </c>
      <c r="AP17" s="96">
        <f t="shared" ref="AP17:AP22" si="4">O17</f>
        <v>1</v>
      </c>
      <c r="AQ17" s="97">
        <f>IFERROR(AVERAGE(W17,AB17,AG17,AL17),0)</f>
        <v>1</v>
      </c>
      <c r="AR17" s="93">
        <f>IFERROR(IF(AQ17/AP17&gt;100%,100%,AQ17/AP17),0)</f>
        <v>1</v>
      </c>
      <c r="AS17" s="21" t="s">
        <v>88</v>
      </c>
    </row>
    <row r="18" spans="1:45" s="31" customFormat="1" ht="237" customHeight="1">
      <c r="A18" s="51">
        <v>2</v>
      </c>
      <c r="B18" s="73" t="s">
        <v>67</v>
      </c>
      <c r="C18" s="51">
        <v>2</v>
      </c>
      <c r="D18" s="52" t="s">
        <v>89</v>
      </c>
      <c r="E18" s="52" t="s">
        <v>69</v>
      </c>
      <c r="F18" s="52" t="s">
        <v>90</v>
      </c>
      <c r="G18" s="75" t="s">
        <v>91</v>
      </c>
      <c r="H18" s="62" t="s">
        <v>92</v>
      </c>
      <c r="I18" s="52" t="s">
        <v>73</v>
      </c>
      <c r="J18" s="52" t="s">
        <v>93</v>
      </c>
      <c r="K18" s="74">
        <v>1</v>
      </c>
      <c r="L18" s="74">
        <v>1</v>
      </c>
      <c r="M18" s="74">
        <v>1</v>
      </c>
      <c r="N18" s="74">
        <v>1</v>
      </c>
      <c r="O18" s="74">
        <v>1</v>
      </c>
      <c r="P18" s="60" t="s">
        <v>75</v>
      </c>
      <c r="Q18" s="21" t="s">
        <v>76</v>
      </c>
      <c r="R18" s="21" t="s">
        <v>94</v>
      </c>
      <c r="S18" s="49" t="s">
        <v>95</v>
      </c>
      <c r="T18" s="50" t="s">
        <v>43</v>
      </c>
      <c r="U18" s="66" t="s">
        <v>43</v>
      </c>
      <c r="V18" s="96">
        <f t="shared" si="0"/>
        <v>1</v>
      </c>
      <c r="W18" s="98">
        <v>1</v>
      </c>
      <c r="X18" s="93">
        <f>IFERROR(IF(W18/V18&gt;100%,100%,W18/V18),0)</f>
        <v>1</v>
      </c>
      <c r="Y18" s="21" t="s">
        <v>96</v>
      </c>
      <c r="Z18" s="21" t="s">
        <v>97</v>
      </c>
      <c r="AA18" s="96">
        <f t="shared" si="1"/>
        <v>1</v>
      </c>
      <c r="AB18" s="98">
        <v>1</v>
      </c>
      <c r="AC18" s="93">
        <f>IFERROR(IF(AB18/AA18&gt;100%,100%,AB18/AA18),0)</f>
        <v>1</v>
      </c>
      <c r="AD18" s="115" t="s">
        <v>98</v>
      </c>
      <c r="AE18" s="116" t="s">
        <v>97</v>
      </c>
      <c r="AF18" s="96">
        <f t="shared" si="2"/>
        <v>1</v>
      </c>
      <c r="AG18" s="96">
        <v>1</v>
      </c>
      <c r="AH18" s="93">
        <f>IFERROR(IF(AG18/AF18&gt;100%,100%,AG18/AF18),0)</f>
        <v>1</v>
      </c>
      <c r="AI18" s="21" t="s">
        <v>99</v>
      </c>
      <c r="AJ18" s="21" t="s">
        <v>97</v>
      </c>
      <c r="AK18" s="96">
        <f t="shared" si="3"/>
        <v>1</v>
      </c>
      <c r="AL18" s="98">
        <v>1</v>
      </c>
      <c r="AM18" s="93">
        <f>IFERROR(IF(AL18/AK18&gt;100%,100%,AL18/AK18),0)</f>
        <v>1</v>
      </c>
      <c r="AN18" s="21" t="s">
        <v>100</v>
      </c>
      <c r="AO18" s="21" t="s">
        <v>97</v>
      </c>
      <c r="AP18" s="96">
        <f t="shared" si="4"/>
        <v>1</v>
      </c>
      <c r="AQ18" s="97">
        <f>IFERROR(AVERAGE(W18,AB18,AG18,AL18),0)</f>
        <v>1</v>
      </c>
      <c r="AR18" s="93">
        <f>IFERROR(IF(AQ18/AP18&gt;100%,100%,AQ18/AP18),0)</f>
        <v>1</v>
      </c>
      <c r="AS18" s="21" t="s">
        <v>88</v>
      </c>
    </row>
    <row r="19" spans="1:45" s="31" customFormat="1" ht="290.25" customHeight="1">
      <c r="A19" s="51">
        <v>2</v>
      </c>
      <c r="B19" s="73" t="s">
        <v>67</v>
      </c>
      <c r="C19" s="51">
        <v>3</v>
      </c>
      <c r="D19" s="52" t="s">
        <v>101</v>
      </c>
      <c r="E19" s="52" t="s">
        <v>69</v>
      </c>
      <c r="F19" s="52" t="s">
        <v>102</v>
      </c>
      <c r="G19" s="75" t="s">
        <v>103</v>
      </c>
      <c r="H19" s="62" t="s">
        <v>104</v>
      </c>
      <c r="I19" s="52" t="s">
        <v>73</v>
      </c>
      <c r="J19" s="52" t="s">
        <v>105</v>
      </c>
      <c r="K19" s="74">
        <v>1</v>
      </c>
      <c r="L19" s="74">
        <v>1</v>
      </c>
      <c r="M19" s="74">
        <v>1</v>
      </c>
      <c r="N19" s="74">
        <v>1</v>
      </c>
      <c r="O19" s="74">
        <v>1</v>
      </c>
      <c r="P19" s="53" t="s">
        <v>75</v>
      </c>
      <c r="Q19" s="21" t="s">
        <v>76</v>
      </c>
      <c r="R19" s="21" t="s">
        <v>106</v>
      </c>
      <c r="S19" s="67" t="s">
        <v>107</v>
      </c>
      <c r="T19" s="50" t="s">
        <v>43</v>
      </c>
      <c r="U19" s="66" t="s">
        <v>43</v>
      </c>
      <c r="V19" s="96">
        <f t="shared" si="0"/>
        <v>1</v>
      </c>
      <c r="W19" s="98">
        <v>1</v>
      </c>
      <c r="X19" s="93">
        <f>IFERROR(IF(W19/V19&gt;100%,100%,W19/V19),0)</f>
        <v>1</v>
      </c>
      <c r="Y19" s="21" t="s">
        <v>108</v>
      </c>
      <c r="Z19" s="21" t="s">
        <v>109</v>
      </c>
      <c r="AA19" s="96">
        <f t="shared" si="1"/>
        <v>1</v>
      </c>
      <c r="AB19" s="98">
        <v>1</v>
      </c>
      <c r="AC19" s="93">
        <f>IFERROR(IF(AB19/AA19&gt;100%,100%,AB19/AA19),0)</f>
        <v>1</v>
      </c>
      <c r="AD19" s="115" t="s">
        <v>110</v>
      </c>
      <c r="AE19" s="116" t="s">
        <v>111</v>
      </c>
      <c r="AF19" s="96">
        <f t="shared" si="2"/>
        <v>1</v>
      </c>
      <c r="AG19" s="96">
        <v>1</v>
      </c>
      <c r="AH19" s="93">
        <f>IFERROR(IF(AG19/AF19&gt;100%,100%,AG19/AF19),0)</f>
        <v>1</v>
      </c>
      <c r="AI19" s="21" t="s">
        <v>112</v>
      </c>
      <c r="AJ19" s="21" t="s">
        <v>111</v>
      </c>
      <c r="AK19" s="96">
        <f t="shared" si="3"/>
        <v>1</v>
      </c>
      <c r="AL19" s="98">
        <v>1</v>
      </c>
      <c r="AM19" s="93">
        <f>IFERROR(IF(AL19/AK19&gt;100%,100%,AL19/AK19),0)</f>
        <v>1</v>
      </c>
      <c r="AN19" s="21" t="s">
        <v>113</v>
      </c>
      <c r="AO19" s="21" t="s">
        <v>111</v>
      </c>
      <c r="AP19" s="96">
        <f t="shared" si="4"/>
        <v>1</v>
      </c>
      <c r="AQ19" s="97">
        <f>IFERROR(AVERAGE(W19,AB19,AG19,AL19),0)</f>
        <v>1</v>
      </c>
      <c r="AR19" s="93">
        <f>IFERROR(IF(AQ19/AP19&gt;100%,100%,AQ19/AP19),0)</f>
        <v>1</v>
      </c>
      <c r="AS19" s="21" t="s">
        <v>88</v>
      </c>
    </row>
    <row r="20" spans="1:45" s="31" customFormat="1" ht="154.5" customHeight="1">
      <c r="A20" s="51">
        <v>2</v>
      </c>
      <c r="B20" s="73" t="s">
        <v>67</v>
      </c>
      <c r="C20" s="51">
        <v>4</v>
      </c>
      <c r="D20" s="65" t="s">
        <v>114</v>
      </c>
      <c r="E20" s="65" t="s">
        <v>115</v>
      </c>
      <c r="F20" s="65" t="s">
        <v>116</v>
      </c>
      <c r="G20" s="76" t="s">
        <v>117</v>
      </c>
      <c r="H20" s="65" t="s">
        <v>118</v>
      </c>
      <c r="I20" s="99" t="s">
        <v>119</v>
      </c>
      <c r="J20" s="76" t="s">
        <v>120</v>
      </c>
      <c r="K20" s="35">
        <v>0</v>
      </c>
      <c r="L20" s="35">
        <v>0.25</v>
      </c>
      <c r="M20" s="54">
        <v>0.25</v>
      </c>
      <c r="N20" s="54">
        <v>0.4</v>
      </c>
      <c r="O20" s="55">
        <v>0.9</v>
      </c>
      <c r="P20" s="60" t="s">
        <v>75</v>
      </c>
      <c r="Q20" s="21" t="s">
        <v>76</v>
      </c>
      <c r="R20" s="21" t="s">
        <v>121</v>
      </c>
      <c r="S20" s="21" t="s">
        <v>122</v>
      </c>
      <c r="T20" s="50" t="s">
        <v>43</v>
      </c>
      <c r="U20" s="66" t="s">
        <v>43</v>
      </c>
      <c r="V20" s="96">
        <f t="shared" si="0"/>
        <v>0</v>
      </c>
      <c r="W20" s="91" t="s">
        <v>123</v>
      </c>
      <c r="X20" s="93">
        <f>IFERROR(IF(W20/V20&gt;100%,100%,W20/V20),0)</f>
        <v>0</v>
      </c>
      <c r="Y20" s="95" t="s">
        <v>123</v>
      </c>
      <c r="Z20" s="95" t="s">
        <v>123</v>
      </c>
      <c r="AA20" s="96">
        <f t="shared" si="1"/>
        <v>0.25</v>
      </c>
      <c r="AB20" s="98">
        <v>0.51500000000000001</v>
      </c>
      <c r="AC20" s="93">
        <f>IFERROR(IF(AB20/AA20&gt;100%,100%,AB20/AA20),0)</f>
        <v>1</v>
      </c>
      <c r="AD20" s="115" t="s">
        <v>124</v>
      </c>
      <c r="AE20" s="117" t="s">
        <v>125</v>
      </c>
      <c r="AF20" s="96">
        <f t="shared" si="2"/>
        <v>0.25</v>
      </c>
      <c r="AG20" s="96">
        <v>0.66</v>
      </c>
      <c r="AH20" s="93">
        <f>IFERROR(IF(AG20/AF20&gt;100%,100%,AG20/AF20),0)</f>
        <v>1</v>
      </c>
      <c r="AI20" s="21" t="s">
        <v>126</v>
      </c>
      <c r="AJ20" s="21" t="s">
        <v>127</v>
      </c>
      <c r="AK20" s="96">
        <f t="shared" si="3"/>
        <v>0.4</v>
      </c>
      <c r="AL20" s="98">
        <v>0</v>
      </c>
      <c r="AM20" s="93">
        <f>IFERROR(IF(AL20/AK20&gt;100%,100%,AL20/AK20),0)</f>
        <v>0</v>
      </c>
      <c r="AN20" s="21" t="s">
        <v>128</v>
      </c>
      <c r="AO20" s="21" t="s">
        <v>129</v>
      </c>
      <c r="AP20" s="96">
        <f t="shared" si="4"/>
        <v>0.9</v>
      </c>
      <c r="AQ20" s="97">
        <f>IFERROR(SUM(W20,AB20,AG20,AL20),0)</f>
        <v>1.175</v>
      </c>
      <c r="AR20" s="93">
        <f>IFERROR(IF(AQ20/AP20&gt;100%,100%,AQ20/AP20),0)</f>
        <v>1</v>
      </c>
      <c r="AS20" s="21" t="s">
        <v>130</v>
      </c>
    </row>
    <row r="21" spans="1:45" s="31" customFormat="1" ht="108" customHeight="1">
      <c r="A21" s="51">
        <v>2</v>
      </c>
      <c r="B21" s="73" t="s">
        <v>67</v>
      </c>
      <c r="C21" s="77">
        <v>5</v>
      </c>
      <c r="D21" s="78" t="s">
        <v>131</v>
      </c>
      <c r="E21" s="78" t="s">
        <v>115</v>
      </c>
      <c r="F21" s="78" t="s">
        <v>132</v>
      </c>
      <c r="G21" s="78" t="s">
        <v>133</v>
      </c>
      <c r="H21" s="57" t="s">
        <v>134</v>
      </c>
      <c r="I21" s="48" t="s">
        <v>119</v>
      </c>
      <c r="J21" s="78" t="s">
        <v>135</v>
      </c>
      <c r="K21" s="77">
        <v>0</v>
      </c>
      <c r="L21" s="77">
        <v>3</v>
      </c>
      <c r="M21" s="77">
        <v>3</v>
      </c>
      <c r="N21" s="77">
        <v>3</v>
      </c>
      <c r="O21" s="58">
        <v>9</v>
      </c>
      <c r="P21" s="71" t="s">
        <v>75</v>
      </c>
      <c r="Q21" s="21" t="s">
        <v>136</v>
      </c>
      <c r="R21" s="21" t="s">
        <v>137</v>
      </c>
      <c r="S21" s="56" t="s">
        <v>135</v>
      </c>
      <c r="T21" s="56" t="s">
        <v>43</v>
      </c>
      <c r="U21" s="56" t="s">
        <v>43</v>
      </c>
      <c r="V21" s="96">
        <f t="shared" si="0"/>
        <v>0</v>
      </c>
      <c r="W21" s="91" t="s">
        <v>123</v>
      </c>
      <c r="X21" s="93">
        <f>IFERROR(IF(W21/V21&gt;100%,100%,W21/V21),0)</f>
        <v>0</v>
      </c>
      <c r="Y21" s="95" t="s">
        <v>123</v>
      </c>
      <c r="Z21" s="95" t="s">
        <v>123</v>
      </c>
      <c r="AA21" s="91">
        <f t="shared" si="1"/>
        <v>3</v>
      </c>
      <c r="AB21" s="120">
        <v>3</v>
      </c>
      <c r="AC21" s="93">
        <f>IFERROR(IF(AB21/AA21&gt;100%,100%,AB21/AA21),0)</f>
        <v>1</v>
      </c>
      <c r="AD21" s="115" t="s">
        <v>138</v>
      </c>
      <c r="AE21" s="117" t="s">
        <v>139</v>
      </c>
      <c r="AF21" s="91">
        <f t="shared" si="2"/>
        <v>3</v>
      </c>
      <c r="AG21" s="92">
        <v>4</v>
      </c>
      <c r="AH21" s="93">
        <f>IFERROR(IF(AG21/AF21&gt;100%,100%,AG21/AF21),0)</f>
        <v>1</v>
      </c>
      <c r="AI21" s="21" t="s">
        <v>140</v>
      </c>
      <c r="AJ21" s="21" t="s">
        <v>139</v>
      </c>
      <c r="AK21" s="91">
        <f t="shared" si="3"/>
        <v>3</v>
      </c>
      <c r="AL21" s="120">
        <v>2</v>
      </c>
      <c r="AM21" s="93">
        <f>IFERROR(IF(AL21/AK21&gt;100%,100%,AL21/AK21),0)</f>
        <v>0.66666666666666663</v>
      </c>
      <c r="AN21" s="21" t="s">
        <v>141</v>
      </c>
      <c r="AO21" s="21" t="s">
        <v>139</v>
      </c>
      <c r="AP21" s="92">
        <f t="shared" si="4"/>
        <v>9</v>
      </c>
      <c r="AQ21" s="124">
        <f>IFERROR(SUM(W21,AB21,AG21,AL21),0)</f>
        <v>9</v>
      </c>
      <c r="AR21" s="93">
        <f>IFERROR(IF(AQ21/AP21&gt;100%,100%,AQ21/AP21),0)</f>
        <v>1</v>
      </c>
      <c r="AS21" s="21" t="s">
        <v>88</v>
      </c>
    </row>
    <row r="22" spans="1:45" s="31" customFormat="1" ht="160.5" customHeight="1">
      <c r="A22" s="51">
        <v>2</v>
      </c>
      <c r="B22" s="73" t="s">
        <v>67</v>
      </c>
      <c r="C22" s="79">
        <v>6</v>
      </c>
      <c r="D22" s="80" t="s">
        <v>142</v>
      </c>
      <c r="E22" s="52" t="s">
        <v>69</v>
      </c>
      <c r="F22" s="52" t="s">
        <v>143</v>
      </c>
      <c r="G22" s="75" t="s">
        <v>144</v>
      </c>
      <c r="H22" s="51" t="s">
        <v>145</v>
      </c>
      <c r="I22" s="52" t="s">
        <v>119</v>
      </c>
      <c r="J22" s="52" t="s">
        <v>146</v>
      </c>
      <c r="K22" s="51">
        <v>1</v>
      </c>
      <c r="L22" s="51">
        <v>1</v>
      </c>
      <c r="M22" s="51">
        <v>1</v>
      </c>
      <c r="N22" s="51">
        <v>1</v>
      </c>
      <c r="O22" s="51">
        <v>4</v>
      </c>
      <c r="P22" s="72" t="s">
        <v>75</v>
      </c>
      <c r="Q22" s="21" t="s">
        <v>76</v>
      </c>
      <c r="R22" s="21" t="s">
        <v>147</v>
      </c>
      <c r="S22" s="59" t="s">
        <v>148</v>
      </c>
      <c r="T22" s="59" t="s">
        <v>43</v>
      </c>
      <c r="U22" s="59" t="s">
        <v>43</v>
      </c>
      <c r="V22" s="91">
        <f t="shared" si="0"/>
        <v>1</v>
      </c>
      <c r="W22" s="92">
        <v>1</v>
      </c>
      <c r="X22" s="93">
        <f>IFERROR(IF(W22/V22&gt;100%,100%,W22/V22),0)</f>
        <v>1</v>
      </c>
      <c r="Y22" s="21" t="s">
        <v>149</v>
      </c>
      <c r="Z22" s="21" t="s">
        <v>150</v>
      </c>
      <c r="AA22" s="91">
        <f t="shared" si="1"/>
        <v>1</v>
      </c>
      <c r="AB22" s="120">
        <v>1</v>
      </c>
      <c r="AC22" s="93">
        <f>IFERROR(IF(AB22/AA22&gt;100%,100%,AB22/AA22),0)</f>
        <v>1</v>
      </c>
      <c r="AD22" s="118" t="s">
        <v>149</v>
      </c>
      <c r="AE22" s="119" t="s">
        <v>150</v>
      </c>
      <c r="AF22" s="91">
        <f t="shared" si="2"/>
        <v>1</v>
      </c>
      <c r="AG22" s="92">
        <v>1</v>
      </c>
      <c r="AH22" s="93">
        <f>IFERROR(IF(AG22/AF22&gt;100%,100%,AG22/AF22),0)</f>
        <v>1</v>
      </c>
      <c r="AI22" s="21" t="s">
        <v>149</v>
      </c>
      <c r="AJ22" s="21" t="s">
        <v>150</v>
      </c>
      <c r="AK22" s="91">
        <f t="shared" si="3"/>
        <v>1</v>
      </c>
      <c r="AL22" s="120">
        <v>1</v>
      </c>
      <c r="AM22" s="93">
        <f>IFERROR(IF(AL22/AK22&gt;100%,100%,AL22/AK22),0)</f>
        <v>1</v>
      </c>
      <c r="AN22" s="21" t="s">
        <v>149</v>
      </c>
      <c r="AO22" s="21" t="s">
        <v>150</v>
      </c>
      <c r="AP22" s="92">
        <f t="shared" si="4"/>
        <v>4</v>
      </c>
      <c r="AQ22" s="124">
        <f>IFERROR(SUM(W22,AB22,AG22,AL22),0)</f>
        <v>4</v>
      </c>
      <c r="AR22" s="93">
        <f>IFERROR(IF(AQ22/AP22&gt;100%,100%,AQ22/AP22),0)</f>
        <v>1</v>
      </c>
      <c r="AS22" s="21" t="s">
        <v>88</v>
      </c>
    </row>
    <row r="23" spans="1:45" s="5" customFormat="1" ht="15.75">
      <c r="A23" s="10"/>
      <c r="B23" s="10"/>
      <c r="C23" s="10"/>
      <c r="D23" s="13" t="s">
        <v>151</v>
      </c>
      <c r="E23" s="10"/>
      <c r="F23" s="10"/>
      <c r="G23" s="10"/>
      <c r="H23" s="10"/>
      <c r="I23" s="10"/>
      <c r="J23" s="10"/>
      <c r="K23" s="15"/>
      <c r="L23" s="15"/>
      <c r="M23" s="15"/>
      <c r="N23" s="15"/>
      <c r="O23" s="15"/>
      <c r="P23" s="10"/>
      <c r="Q23" s="10"/>
      <c r="R23" s="10"/>
      <c r="S23" s="10"/>
      <c r="T23" s="10"/>
      <c r="U23" s="10"/>
      <c r="V23" s="16"/>
      <c r="W23" s="16"/>
      <c r="X23" s="105">
        <f>AVERAGE(X17,X18,X19,X22)*80%</f>
        <v>0.8</v>
      </c>
      <c r="Y23" s="15"/>
      <c r="Z23" s="15"/>
      <c r="AA23" s="16"/>
      <c r="AB23" s="16"/>
      <c r="AC23" s="105">
        <f>AVERAGE(AC17:AC22)*80%</f>
        <v>0.8</v>
      </c>
      <c r="AD23" s="15"/>
      <c r="AE23" s="15"/>
      <c r="AF23" s="16"/>
      <c r="AG23" s="16"/>
      <c r="AH23" s="105">
        <f>AVERAGE(AH17:AH22)*80%</f>
        <v>0.8</v>
      </c>
      <c r="AI23" s="15"/>
      <c r="AJ23" s="15"/>
      <c r="AK23" s="16"/>
      <c r="AL23" s="16"/>
      <c r="AM23" s="105">
        <f>AVERAGE(AM17:AM22)*80%</f>
        <v>0.62222222222222223</v>
      </c>
      <c r="AN23" s="10"/>
      <c r="AO23" s="10"/>
      <c r="AP23" s="16"/>
      <c r="AQ23" s="16"/>
      <c r="AR23" s="105">
        <f>AVERAGE(AR17:AR22)*80%</f>
        <v>0.8</v>
      </c>
      <c r="AS23" s="10"/>
    </row>
    <row r="24" spans="1:45" s="31" customFormat="1" ht="409.6">
      <c r="A24" s="39">
        <v>3</v>
      </c>
      <c r="B24" s="26" t="s">
        <v>152</v>
      </c>
      <c r="C24" s="39" t="s">
        <v>153</v>
      </c>
      <c r="D24" s="26" t="s">
        <v>154</v>
      </c>
      <c r="E24" s="26" t="s">
        <v>155</v>
      </c>
      <c r="F24" s="26" t="s">
        <v>156</v>
      </c>
      <c r="G24" s="26" t="s">
        <v>157</v>
      </c>
      <c r="H24" s="26" t="s">
        <v>158</v>
      </c>
      <c r="I24" s="27" t="s">
        <v>73</v>
      </c>
      <c r="J24" s="28" t="s">
        <v>159</v>
      </c>
      <c r="K24" s="29" t="s">
        <v>160</v>
      </c>
      <c r="L24" s="29">
        <v>0.8</v>
      </c>
      <c r="M24" s="29" t="s">
        <v>160</v>
      </c>
      <c r="N24" s="29">
        <v>0.8</v>
      </c>
      <c r="O24" s="29">
        <v>0.8</v>
      </c>
      <c r="P24" s="26" t="s">
        <v>75</v>
      </c>
      <c r="Q24" s="68" t="s">
        <v>76</v>
      </c>
      <c r="R24" s="68" t="s">
        <v>161</v>
      </c>
      <c r="S24" s="26" t="s">
        <v>162</v>
      </c>
      <c r="T24" s="26" t="s">
        <v>163</v>
      </c>
      <c r="U24" s="26" t="s">
        <v>164</v>
      </c>
      <c r="V24" s="83" t="str">
        <f>K24</f>
        <v>No programada</v>
      </c>
      <c r="W24" s="84">
        <v>0</v>
      </c>
      <c r="X24" s="110">
        <f>IFERROR(IF(W24/V24&gt;100%,100%,W24/V24),0)</f>
        <v>0</v>
      </c>
      <c r="Y24" s="82" t="s">
        <v>123</v>
      </c>
      <c r="Z24" s="82" t="s">
        <v>123</v>
      </c>
      <c r="AA24" s="112">
        <f>L24</f>
        <v>0.8</v>
      </c>
      <c r="AB24" s="112">
        <v>0.64</v>
      </c>
      <c r="AC24" s="110">
        <f>IFERROR(IF(AB24/AA24&gt;100%,100%,AB24/AA24),0)</f>
        <v>0.79999999999999993</v>
      </c>
      <c r="AD24" s="113" t="s">
        <v>165</v>
      </c>
      <c r="AE24" s="68" t="s">
        <v>166</v>
      </c>
      <c r="AF24" s="107" t="str">
        <f>M24</f>
        <v>No programada</v>
      </c>
      <c r="AG24" s="109">
        <v>0</v>
      </c>
      <c r="AH24" s="110">
        <f>IFERROR(IF(AG24/AF24&gt;100%,100%,AG24/AF24),0)</f>
        <v>0</v>
      </c>
      <c r="AI24" s="68" t="s">
        <v>123</v>
      </c>
      <c r="AJ24" s="68" t="s">
        <v>123</v>
      </c>
      <c r="AK24" s="109">
        <f>N24</f>
        <v>0.8</v>
      </c>
      <c r="AL24" s="112">
        <v>0.62</v>
      </c>
      <c r="AM24" s="110">
        <f>IFERROR(IF(AL24/AK24&gt;100%,100%,AL24/AK24),0)</f>
        <v>0.77499999999999991</v>
      </c>
      <c r="AN24" s="68" t="s">
        <v>167</v>
      </c>
      <c r="AO24" s="26" t="s">
        <v>168</v>
      </c>
      <c r="AP24" s="109">
        <f>O24</f>
        <v>0.8</v>
      </c>
      <c r="AQ24" s="84">
        <f>IFERROR(AVERAGE(AB24,AL24),0)</f>
        <v>0.63</v>
      </c>
      <c r="AR24" s="110">
        <f>IFERROR(IF(AQ24/AP24&gt;100%,100%,AQ24/AP24),0)</f>
        <v>0.78749999999999998</v>
      </c>
      <c r="AS24" s="26" t="s">
        <v>169</v>
      </c>
    </row>
    <row r="25" spans="1:45" s="31" customFormat="1" ht="133.5">
      <c r="A25" s="39">
        <v>3</v>
      </c>
      <c r="B25" s="26" t="s">
        <v>152</v>
      </c>
      <c r="C25" s="39" t="s">
        <v>170</v>
      </c>
      <c r="D25" s="26" t="s">
        <v>171</v>
      </c>
      <c r="E25" s="26" t="s">
        <v>155</v>
      </c>
      <c r="F25" s="26" t="s">
        <v>172</v>
      </c>
      <c r="G25" s="26" t="s">
        <v>173</v>
      </c>
      <c r="H25" s="26" t="s">
        <v>174</v>
      </c>
      <c r="I25" s="27" t="s">
        <v>119</v>
      </c>
      <c r="J25" s="27" t="s">
        <v>172</v>
      </c>
      <c r="K25" s="32">
        <v>0</v>
      </c>
      <c r="L25" s="32">
        <v>0.55000000000000004</v>
      </c>
      <c r="M25" s="32">
        <v>0.27</v>
      </c>
      <c r="N25" s="32">
        <v>0.18</v>
      </c>
      <c r="O25" s="32">
        <f>SUM(K25:N25)</f>
        <v>1</v>
      </c>
      <c r="P25" s="26" t="s">
        <v>75</v>
      </c>
      <c r="Q25" s="68" t="s">
        <v>175</v>
      </c>
      <c r="R25" s="68" t="s">
        <v>176</v>
      </c>
      <c r="S25" s="26" t="s">
        <v>177</v>
      </c>
      <c r="T25" s="26" t="s">
        <v>178</v>
      </c>
      <c r="U25" s="26" t="s">
        <v>179</v>
      </c>
      <c r="V25" s="83">
        <f>K25</f>
        <v>0</v>
      </c>
      <c r="W25" s="106">
        <v>0</v>
      </c>
      <c r="X25" s="110">
        <f>IFERROR(IF(W25/V25&gt;100%,100%,W25/V25),0)</f>
        <v>0</v>
      </c>
      <c r="Y25" s="82" t="s">
        <v>123</v>
      </c>
      <c r="Z25" s="82" t="s">
        <v>123</v>
      </c>
      <c r="AA25" s="109">
        <f>L25</f>
        <v>0.55000000000000004</v>
      </c>
      <c r="AB25" s="112">
        <v>0.55000000000000004</v>
      </c>
      <c r="AC25" s="110">
        <f>IFERROR(IF(AB25/AA25&gt;100%,100%,AB25/AA25),0)</f>
        <v>1</v>
      </c>
      <c r="AD25" s="68" t="s">
        <v>180</v>
      </c>
      <c r="AE25" s="68" t="s">
        <v>181</v>
      </c>
      <c r="AF25" s="109">
        <f>M25</f>
        <v>0.27</v>
      </c>
      <c r="AG25" s="112">
        <v>0.27</v>
      </c>
      <c r="AH25" s="110">
        <f>IFERROR(IF(AG25/AF25&gt;100%,100%,AG25/AF25),0)</f>
        <v>1</v>
      </c>
      <c r="AI25" s="68" t="s">
        <v>182</v>
      </c>
      <c r="AJ25" s="68" t="s">
        <v>183</v>
      </c>
      <c r="AK25" s="109">
        <f>N25</f>
        <v>0.18</v>
      </c>
      <c r="AL25" s="112">
        <v>0</v>
      </c>
      <c r="AM25" s="110">
        <f>IFERROR(IF(AL25/AK25&gt;100%,100%,AL25/AK25),0)</f>
        <v>0</v>
      </c>
      <c r="AN25" s="68" t="s">
        <v>184</v>
      </c>
      <c r="AO25" s="26" t="s">
        <v>185</v>
      </c>
      <c r="AP25" s="109">
        <f>O25</f>
        <v>1</v>
      </c>
      <c r="AQ25" s="84">
        <f>IFERROR(SUM(W25,AB25,AG25,AL25),0)</f>
        <v>0.82000000000000006</v>
      </c>
      <c r="AR25" s="110">
        <f>IFERROR(IF(AQ25/AP25&gt;100%,100%,AQ25/AP25),0)</f>
        <v>0.82000000000000006</v>
      </c>
      <c r="AS25" s="26" t="s">
        <v>186</v>
      </c>
    </row>
    <row r="26" spans="1:45" s="31" customFormat="1" ht="150">
      <c r="A26" s="39">
        <v>3</v>
      </c>
      <c r="B26" s="26" t="s">
        <v>152</v>
      </c>
      <c r="C26" s="39" t="s">
        <v>187</v>
      </c>
      <c r="D26" s="26" t="s">
        <v>188</v>
      </c>
      <c r="E26" s="26" t="s">
        <v>155</v>
      </c>
      <c r="F26" s="26" t="s">
        <v>189</v>
      </c>
      <c r="G26" s="26" t="s">
        <v>190</v>
      </c>
      <c r="H26" s="26" t="s">
        <v>104</v>
      </c>
      <c r="I26" s="27" t="s">
        <v>119</v>
      </c>
      <c r="J26" s="27" t="s">
        <v>189</v>
      </c>
      <c r="K26" s="81">
        <v>0</v>
      </c>
      <c r="L26" s="81">
        <v>1</v>
      </c>
      <c r="M26" s="81">
        <v>0</v>
      </c>
      <c r="N26" s="81">
        <v>1</v>
      </c>
      <c r="O26" s="81">
        <v>2</v>
      </c>
      <c r="P26" s="26" t="s">
        <v>75</v>
      </c>
      <c r="Q26" s="68" t="s">
        <v>175</v>
      </c>
      <c r="R26" s="68" t="s">
        <v>176</v>
      </c>
      <c r="S26" s="26" t="s">
        <v>191</v>
      </c>
      <c r="T26" s="26" t="s">
        <v>191</v>
      </c>
      <c r="U26" s="26" t="s">
        <v>192</v>
      </c>
      <c r="V26" s="83">
        <f>K26</f>
        <v>0</v>
      </c>
      <c r="W26" s="106">
        <v>0</v>
      </c>
      <c r="X26" s="110">
        <f>IFERROR(IF(W26/V26&gt;100%,100%,W26/V26),0)</f>
        <v>0</v>
      </c>
      <c r="Y26" s="82" t="s">
        <v>123</v>
      </c>
      <c r="Z26" s="82" t="s">
        <v>123</v>
      </c>
      <c r="AA26" s="107">
        <f t="shared" ref="AA26:AA28" si="5">L26</f>
        <v>1</v>
      </c>
      <c r="AB26" s="114">
        <v>1</v>
      </c>
      <c r="AC26" s="110">
        <f>IFERROR(IF(AB26/AA26&gt;100%,100%,AB26/AA26),0)</f>
        <v>1</v>
      </c>
      <c r="AD26" s="26" t="s">
        <v>193</v>
      </c>
      <c r="AE26" s="68" t="s">
        <v>194</v>
      </c>
      <c r="AF26" s="107">
        <f t="shared" ref="AF26:AF28" si="6">M26</f>
        <v>0</v>
      </c>
      <c r="AG26" s="108">
        <v>0</v>
      </c>
      <c r="AH26" s="110">
        <f>IFERROR(IF(AG26/AF26&gt;100%,100%,AG26/AF26),0)</f>
        <v>0</v>
      </c>
      <c r="AI26" s="68" t="s">
        <v>123</v>
      </c>
      <c r="AJ26" s="68" t="s">
        <v>123</v>
      </c>
      <c r="AK26" s="107">
        <f t="shared" ref="AK26:AK28" si="7">N26</f>
        <v>1</v>
      </c>
      <c r="AL26" s="108">
        <v>1</v>
      </c>
      <c r="AM26" s="110">
        <f>IFERROR(IF(AL26/AK26&gt;100%,100%,AL26/AK26),0)</f>
        <v>1</v>
      </c>
      <c r="AN26" s="68" t="s">
        <v>195</v>
      </c>
      <c r="AO26" s="26" t="s">
        <v>185</v>
      </c>
      <c r="AP26" s="108">
        <f t="shared" ref="AP26:AP28" si="8">O26</f>
        <v>2</v>
      </c>
      <c r="AQ26" s="94">
        <f>IFERROR(SUM(W26,AB26,AG26,AL26),0)</f>
        <v>2</v>
      </c>
      <c r="AR26" s="110">
        <f>IFERROR(IF(AQ26/AP26&gt;100%,100%,AQ26/AP26),0)</f>
        <v>1</v>
      </c>
      <c r="AS26" s="26" t="s">
        <v>88</v>
      </c>
    </row>
    <row r="27" spans="1:45" s="31" customFormat="1" ht="150">
      <c r="A27" s="39">
        <v>3</v>
      </c>
      <c r="B27" s="26" t="s">
        <v>152</v>
      </c>
      <c r="C27" s="39" t="s">
        <v>196</v>
      </c>
      <c r="D27" s="26" t="s">
        <v>197</v>
      </c>
      <c r="E27" s="26" t="s">
        <v>155</v>
      </c>
      <c r="F27" s="26" t="s">
        <v>198</v>
      </c>
      <c r="G27" s="26" t="s">
        <v>199</v>
      </c>
      <c r="H27" s="26" t="s">
        <v>200</v>
      </c>
      <c r="I27" s="27" t="s">
        <v>119</v>
      </c>
      <c r="J27" s="27" t="s">
        <v>198</v>
      </c>
      <c r="K27" s="32">
        <v>1</v>
      </c>
      <c r="L27" s="32">
        <v>0</v>
      </c>
      <c r="M27" s="32">
        <v>0</v>
      </c>
      <c r="N27" s="32">
        <v>0</v>
      </c>
      <c r="O27" s="32">
        <v>1</v>
      </c>
      <c r="P27" s="26" t="s">
        <v>75</v>
      </c>
      <c r="Q27" s="68" t="s">
        <v>201</v>
      </c>
      <c r="R27" s="68" t="s">
        <v>161</v>
      </c>
      <c r="S27" s="26" t="s">
        <v>202</v>
      </c>
      <c r="T27" s="26" t="s">
        <v>203</v>
      </c>
      <c r="U27" s="26" t="s">
        <v>204</v>
      </c>
      <c r="V27" s="83">
        <f>K27</f>
        <v>1</v>
      </c>
      <c r="W27" s="84">
        <f>1</f>
        <v>1</v>
      </c>
      <c r="X27" s="110">
        <f>IFERROR(IF(W27/V27&gt;100%,100%,W27/V27),0)</f>
        <v>1</v>
      </c>
      <c r="Y27" s="26" t="s">
        <v>205</v>
      </c>
      <c r="Z27" s="26" t="s">
        <v>206</v>
      </c>
      <c r="AA27" s="109">
        <f t="shared" si="5"/>
        <v>0</v>
      </c>
      <c r="AB27" s="109">
        <v>0</v>
      </c>
      <c r="AC27" s="110">
        <f>IFERROR(IF(AB27/AA27&gt;100%,100%,AB27/AA27),0)</f>
        <v>0</v>
      </c>
      <c r="AD27" s="68" t="s">
        <v>123</v>
      </c>
      <c r="AE27" s="68" t="s">
        <v>123</v>
      </c>
      <c r="AF27" s="109">
        <f t="shared" si="6"/>
        <v>0</v>
      </c>
      <c r="AG27" s="109">
        <v>0</v>
      </c>
      <c r="AH27" s="110">
        <f>IFERROR(IF(AG27/AF27&gt;100%,100%,AG27/AF27),0)</f>
        <v>0</v>
      </c>
      <c r="AI27" s="68" t="s">
        <v>123</v>
      </c>
      <c r="AJ27" s="68" t="s">
        <v>123</v>
      </c>
      <c r="AK27" s="109">
        <f t="shared" si="7"/>
        <v>0</v>
      </c>
      <c r="AL27" s="109">
        <v>0</v>
      </c>
      <c r="AM27" s="110">
        <f>IFERROR(IF(AL27/AK27&gt;100%,100%,AL27/AK27),0)</f>
        <v>0</v>
      </c>
      <c r="AN27" s="68" t="s">
        <v>123</v>
      </c>
      <c r="AO27" s="26" t="s">
        <v>123</v>
      </c>
      <c r="AP27" s="109">
        <f t="shared" si="8"/>
        <v>1</v>
      </c>
      <c r="AQ27" s="84">
        <f>IFERROR(SUM(W27,AB27,AG27,AL27),0)</f>
        <v>1</v>
      </c>
      <c r="AR27" s="110">
        <f>IFERROR(IF(AQ27/AP27&gt;100%,100%,AQ27/AP27),0)</f>
        <v>1</v>
      </c>
      <c r="AS27" s="26" t="s">
        <v>88</v>
      </c>
    </row>
    <row r="28" spans="1:45" s="31" customFormat="1" ht="133.5">
      <c r="A28" s="39">
        <v>3</v>
      </c>
      <c r="B28" s="26" t="s">
        <v>152</v>
      </c>
      <c r="C28" s="39" t="s">
        <v>207</v>
      </c>
      <c r="D28" s="26" t="s">
        <v>208</v>
      </c>
      <c r="E28" s="26" t="s">
        <v>155</v>
      </c>
      <c r="F28" s="26" t="s">
        <v>209</v>
      </c>
      <c r="G28" s="26" t="s">
        <v>210</v>
      </c>
      <c r="H28" s="26" t="s">
        <v>211</v>
      </c>
      <c r="I28" s="27" t="s">
        <v>73</v>
      </c>
      <c r="J28" s="27" t="s">
        <v>212</v>
      </c>
      <c r="K28" s="32">
        <v>1</v>
      </c>
      <c r="L28" s="32">
        <v>1</v>
      </c>
      <c r="M28" s="32">
        <v>1</v>
      </c>
      <c r="N28" s="32">
        <v>1</v>
      </c>
      <c r="O28" s="32">
        <v>1</v>
      </c>
      <c r="P28" s="26" t="s">
        <v>213</v>
      </c>
      <c r="Q28" s="68" t="s">
        <v>201</v>
      </c>
      <c r="R28" s="68" t="s">
        <v>161</v>
      </c>
      <c r="S28" s="26" t="s">
        <v>202</v>
      </c>
      <c r="T28" s="26" t="s">
        <v>203</v>
      </c>
      <c r="U28" s="26" t="s">
        <v>204</v>
      </c>
      <c r="V28" s="83">
        <f>K28</f>
        <v>1</v>
      </c>
      <c r="W28" s="84">
        <f>5/5</f>
        <v>1</v>
      </c>
      <c r="X28" s="110">
        <f>IFERROR(IF(W28/V28&gt;100%,100%,W28/V28),0)</f>
        <v>1</v>
      </c>
      <c r="Y28" s="26" t="s">
        <v>214</v>
      </c>
      <c r="Z28" s="26" t="s">
        <v>206</v>
      </c>
      <c r="AA28" s="109">
        <f t="shared" si="5"/>
        <v>1</v>
      </c>
      <c r="AB28" s="112">
        <v>1</v>
      </c>
      <c r="AC28" s="110">
        <f>IFERROR(IF(AB28/AA28&gt;100%,100%,AB28/AA28),0)</f>
        <v>1</v>
      </c>
      <c r="AD28" s="68" t="s">
        <v>215</v>
      </c>
      <c r="AE28" s="68" t="s">
        <v>216</v>
      </c>
      <c r="AF28" s="109">
        <f t="shared" si="6"/>
        <v>1</v>
      </c>
      <c r="AG28" s="109">
        <v>0.92</v>
      </c>
      <c r="AH28" s="110">
        <f>IFERROR(IF(AG28/AF28&gt;100%,100%,AG28/AF28),0)</f>
        <v>0.92</v>
      </c>
      <c r="AI28" s="68" t="s">
        <v>217</v>
      </c>
      <c r="AJ28" s="68" t="s">
        <v>218</v>
      </c>
      <c r="AK28" s="109">
        <f t="shared" si="7"/>
        <v>1</v>
      </c>
      <c r="AL28" s="112">
        <f>10/11</f>
        <v>0.90909090909090906</v>
      </c>
      <c r="AM28" s="110">
        <f>IFERROR(IF(AL28/AK28&gt;100%,100%,AL28/AK28),0)</f>
        <v>0.90909090909090906</v>
      </c>
      <c r="AN28" s="68" t="s">
        <v>219</v>
      </c>
      <c r="AO28" s="26" t="s">
        <v>220</v>
      </c>
      <c r="AP28" s="109">
        <f t="shared" si="8"/>
        <v>1</v>
      </c>
      <c r="AQ28" s="84">
        <f>IFERROR(AVERAGE(W28,AB28,AG28,AL28),0)</f>
        <v>0.95727272727272728</v>
      </c>
      <c r="AR28" s="110">
        <f>IFERROR(IF(AQ28/AP28&gt;100%,100%,AQ28/AP28),0)</f>
        <v>0.95727272727272728</v>
      </c>
      <c r="AS28" s="26" t="s">
        <v>221</v>
      </c>
    </row>
    <row r="29" spans="1:45" s="31" customFormat="1" ht="133.5">
      <c r="A29" s="39">
        <v>3</v>
      </c>
      <c r="B29" s="26" t="s">
        <v>152</v>
      </c>
      <c r="C29" s="39" t="s">
        <v>222</v>
      </c>
      <c r="D29" s="26" t="s">
        <v>223</v>
      </c>
      <c r="E29" s="26" t="s">
        <v>155</v>
      </c>
      <c r="F29" s="26" t="s">
        <v>224</v>
      </c>
      <c r="G29" s="26" t="s">
        <v>225</v>
      </c>
      <c r="H29" s="26" t="s">
        <v>76</v>
      </c>
      <c r="I29" s="27" t="s">
        <v>119</v>
      </c>
      <c r="J29" s="27" t="s">
        <v>224</v>
      </c>
      <c r="K29" s="32">
        <v>0</v>
      </c>
      <c r="L29" s="32">
        <v>1</v>
      </c>
      <c r="M29" s="32">
        <v>0</v>
      </c>
      <c r="N29" s="32">
        <v>0</v>
      </c>
      <c r="O29" s="32">
        <v>1</v>
      </c>
      <c r="P29" s="26" t="s">
        <v>75</v>
      </c>
      <c r="Q29" s="68" t="s">
        <v>226</v>
      </c>
      <c r="R29" s="68" t="s">
        <v>176</v>
      </c>
      <c r="S29" s="26" t="s">
        <v>224</v>
      </c>
      <c r="T29" s="26" t="s">
        <v>227</v>
      </c>
      <c r="U29" s="26" t="s">
        <v>228</v>
      </c>
      <c r="V29" s="83">
        <f>K29</f>
        <v>0</v>
      </c>
      <c r="W29" s="106">
        <v>0</v>
      </c>
      <c r="X29" s="110">
        <f>IFERROR(IF(W29/V29&gt;100%,100%,W29/V29),0)</f>
        <v>0</v>
      </c>
      <c r="Y29" s="82" t="s">
        <v>123</v>
      </c>
      <c r="Z29" s="82" t="s">
        <v>123</v>
      </c>
      <c r="AA29" s="107">
        <f>L29</f>
        <v>1</v>
      </c>
      <c r="AB29" s="114">
        <v>1</v>
      </c>
      <c r="AC29" s="110">
        <f>IFERROR(IF(AB29/AA29&gt;100%,100%,AB29/AA29),0)</f>
        <v>1</v>
      </c>
      <c r="AD29" s="68" t="s">
        <v>229</v>
      </c>
      <c r="AE29" s="68" t="s">
        <v>230</v>
      </c>
      <c r="AF29" s="107">
        <f>M29</f>
        <v>0</v>
      </c>
      <c r="AG29" s="108">
        <v>0</v>
      </c>
      <c r="AH29" s="110">
        <f>IFERROR(IF(AG29/AF29&gt;100%,100%,AG29/AF29),0)</f>
        <v>0</v>
      </c>
      <c r="AI29" s="68" t="s">
        <v>123</v>
      </c>
      <c r="AJ29" s="68" t="s">
        <v>231</v>
      </c>
      <c r="AK29" s="107">
        <f>N29</f>
        <v>0</v>
      </c>
      <c r="AL29" s="108">
        <v>0</v>
      </c>
      <c r="AM29" s="110">
        <f>IFERROR(IF(AL29/AK29&gt;100%,100%,AL29/AK29),0)</f>
        <v>0</v>
      </c>
      <c r="AN29" s="68" t="s">
        <v>123</v>
      </c>
      <c r="AO29" s="68" t="s">
        <v>123</v>
      </c>
      <c r="AP29" s="108">
        <f>O29</f>
        <v>1</v>
      </c>
      <c r="AQ29" s="94">
        <f>IFERROR(SUM(W29,AB29,AG29,AL29),0)</f>
        <v>1</v>
      </c>
      <c r="AR29" s="110">
        <f>IFERROR(IF(AQ29/AP29&gt;100%,100%,AQ29/AP29),0)</f>
        <v>1</v>
      </c>
      <c r="AS29" s="26" t="s">
        <v>88</v>
      </c>
    </row>
    <row r="30" spans="1:45" s="31" customFormat="1" ht="150">
      <c r="A30" s="39">
        <v>3</v>
      </c>
      <c r="B30" s="26" t="s">
        <v>152</v>
      </c>
      <c r="C30" s="39" t="s">
        <v>232</v>
      </c>
      <c r="D30" s="26" t="s">
        <v>233</v>
      </c>
      <c r="E30" s="26" t="s">
        <v>155</v>
      </c>
      <c r="F30" s="26" t="s">
        <v>234</v>
      </c>
      <c r="G30" s="26" t="s">
        <v>235</v>
      </c>
      <c r="H30" s="26" t="s">
        <v>76</v>
      </c>
      <c r="I30" s="27" t="s">
        <v>119</v>
      </c>
      <c r="J30" s="27" t="s">
        <v>234</v>
      </c>
      <c r="K30" s="32">
        <v>0</v>
      </c>
      <c r="L30" s="32">
        <v>0</v>
      </c>
      <c r="M30" s="32">
        <v>0</v>
      </c>
      <c r="N30" s="32">
        <v>1</v>
      </c>
      <c r="O30" s="32">
        <v>1</v>
      </c>
      <c r="P30" s="26" t="s">
        <v>75</v>
      </c>
      <c r="Q30" s="68" t="s">
        <v>226</v>
      </c>
      <c r="R30" s="68" t="s">
        <v>176</v>
      </c>
      <c r="S30" s="26" t="s">
        <v>236</v>
      </c>
      <c r="T30" s="26" t="s">
        <v>237</v>
      </c>
      <c r="U30" s="26" t="s">
        <v>228</v>
      </c>
      <c r="V30" s="83">
        <f>K30</f>
        <v>0</v>
      </c>
      <c r="W30" s="106">
        <v>0</v>
      </c>
      <c r="X30" s="110">
        <f>IFERROR(IF(W30/V30&gt;100%,100%,W30/V30),0)</f>
        <v>0</v>
      </c>
      <c r="Y30" s="82" t="s">
        <v>123</v>
      </c>
      <c r="Z30" s="82" t="s">
        <v>123</v>
      </c>
      <c r="AA30" s="107">
        <f>L30</f>
        <v>0</v>
      </c>
      <c r="AB30" s="114">
        <v>0</v>
      </c>
      <c r="AC30" s="110">
        <f>IFERROR(IF(AB30/AA30&gt;100%,100%,AB30/AA30),0)</f>
        <v>0</v>
      </c>
      <c r="AD30" s="68" t="s">
        <v>123</v>
      </c>
      <c r="AE30" s="68" t="s">
        <v>123</v>
      </c>
      <c r="AF30" s="107">
        <f>M30</f>
        <v>0</v>
      </c>
      <c r="AG30" s="108">
        <v>0</v>
      </c>
      <c r="AH30" s="110">
        <f>IFERROR(IF(AG30/AF30&gt;100%,100%,AG30/AF30),0)</f>
        <v>0</v>
      </c>
      <c r="AI30" s="68" t="s">
        <v>123</v>
      </c>
      <c r="AJ30" s="68" t="s">
        <v>231</v>
      </c>
      <c r="AK30" s="107">
        <f>N30</f>
        <v>1</v>
      </c>
      <c r="AL30" s="108">
        <v>1</v>
      </c>
      <c r="AM30" s="110">
        <f>IFERROR(IF(AL30/AK30&gt;100%,100%,AL30/AK30),0)</f>
        <v>1</v>
      </c>
      <c r="AN30" s="68" t="s">
        <v>238</v>
      </c>
      <c r="AO30" s="26" t="s">
        <v>239</v>
      </c>
      <c r="AP30" s="108">
        <f>O30</f>
        <v>1</v>
      </c>
      <c r="AQ30" s="94">
        <f>IFERROR(SUM(W30,AB30,AG30,AL30),0)</f>
        <v>1</v>
      </c>
      <c r="AR30" s="110">
        <f>IFERROR(IF(AQ30/AP30&gt;100%,100%,AQ30/AP30),0)</f>
        <v>1</v>
      </c>
      <c r="AS30" s="26" t="s">
        <v>88</v>
      </c>
    </row>
    <row r="31" spans="1:45" s="5" customFormat="1" ht="17.25">
      <c r="A31" s="10"/>
      <c r="B31" s="10"/>
      <c r="C31" s="10"/>
      <c r="D31" s="11" t="s">
        <v>240</v>
      </c>
      <c r="E31" s="11"/>
      <c r="F31" s="11"/>
      <c r="G31" s="11"/>
      <c r="H31" s="11"/>
      <c r="I31" s="11"/>
      <c r="J31" s="11"/>
      <c r="K31" s="12"/>
      <c r="L31" s="12"/>
      <c r="M31" s="12"/>
      <c r="N31" s="12"/>
      <c r="O31" s="12"/>
      <c r="P31" s="11"/>
      <c r="Q31" s="11"/>
      <c r="R31" s="11"/>
      <c r="S31" s="10"/>
      <c r="T31" s="10"/>
      <c r="U31" s="10"/>
      <c r="V31" s="85"/>
      <c r="W31" s="85"/>
      <c r="X31" s="86">
        <f>AVERAGE(X27,X28)*20%</f>
        <v>0.2</v>
      </c>
      <c r="Y31" s="87"/>
      <c r="Z31" s="87"/>
      <c r="AA31" s="17"/>
      <c r="AB31" s="17"/>
      <c r="AC31" s="86">
        <f>AVERAGE(AC24,AC25,AC26,AC28,AC29)*20%</f>
        <v>0.192</v>
      </c>
      <c r="AD31" s="10"/>
      <c r="AE31" s="10"/>
      <c r="AF31" s="17"/>
      <c r="AG31" s="17"/>
      <c r="AH31" s="86">
        <f>AVERAGE(AH25,AH28)*20%</f>
        <v>0.192</v>
      </c>
      <c r="AI31" s="10"/>
      <c r="AJ31" s="10"/>
      <c r="AK31" s="17"/>
      <c r="AL31" s="17"/>
      <c r="AM31" s="86">
        <f>AVERAGE(AM24,AM25,AM26,AM28,AM30)*20%</f>
        <v>0.14736363636363636</v>
      </c>
      <c r="AN31" s="10"/>
      <c r="AO31" s="10"/>
      <c r="AP31" s="17"/>
      <c r="AQ31" s="17"/>
      <c r="AR31" s="111">
        <f>AVERAGE(AR24:AR30)*20%</f>
        <v>0.18756493506493507</v>
      </c>
      <c r="AS31" s="10"/>
    </row>
    <row r="32" spans="1:45" s="9" customFormat="1" ht="20.25">
      <c r="A32" s="6"/>
      <c r="B32" s="6"/>
      <c r="C32" s="6"/>
      <c r="D32" s="7" t="s">
        <v>241</v>
      </c>
      <c r="E32" s="6"/>
      <c r="F32" s="6"/>
      <c r="G32" s="6"/>
      <c r="H32" s="6"/>
      <c r="I32" s="6"/>
      <c r="J32" s="6"/>
      <c r="K32" s="8"/>
      <c r="L32" s="8"/>
      <c r="M32" s="8"/>
      <c r="N32" s="8"/>
      <c r="O32" s="8"/>
      <c r="P32" s="6"/>
      <c r="Q32" s="6"/>
      <c r="R32" s="6"/>
      <c r="S32" s="6"/>
      <c r="T32" s="6"/>
      <c r="U32" s="6"/>
      <c r="V32" s="88"/>
      <c r="W32" s="88"/>
      <c r="X32" s="89">
        <f>X23+X31</f>
        <v>1</v>
      </c>
      <c r="Y32" s="90"/>
      <c r="Z32" s="90"/>
      <c r="AA32" s="18"/>
      <c r="AB32" s="18"/>
      <c r="AC32" s="89">
        <f>AC23+AC31</f>
        <v>0.99199999999999999</v>
      </c>
      <c r="AD32" s="6"/>
      <c r="AE32" s="6"/>
      <c r="AF32" s="18"/>
      <c r="AG32" s="18"/>
      <c r="AH32" s="89">
        <f>AH23+AH31</f>
        <v>0.99199999999999999</v>
      </c>
      <c r="AI32" s="6"/>
      <c r="AJ32" s="6"/>
      <c r="AK32" s="18"/>
      <c r="AL32" s="18"/>
      <c r="AM32" s="89">
        <f>AM23+AM31</f>
        <v>0.7695858585858586</v>
      </c>
      <c r="AN32" s="6"/>
      <c r="AO32" s="6"/>
      <c r="AP32" s="18"/>
      <c r="AQ32" s="18"/>
      <c r="AR32" s="89">
        <f>AR23+AR31</f>
        <v>0.98756493506493515</v>
      </c>
      <c r="AS32" s="6"/>
    </row>
  </sheetData>
  <mergeCells count="25">
    <mergeCell ref="S14:U15"/>
    <mergeCell ref="E4:J4"/>
    <mergeCell ref="G5:J5"/>
    <mergeCell ref="G6:J6"/>
    <mergeCell ref="G7:J7"/>
    <mergeCell ref="G8:J8"/>
    <mergeCell ref="Q14:Q16"/>
    <mergeCell ref="R14:R16"/>
    <mergeCell ref="G9:J9"/>
    <mergeCell ref="A14:B15"/>
    <mergeCell ref="A1:J1"/>
    <mergeCell ref="K1:O1"/>
    <mergeCell ref="C14:E15"/>
    <mergeCell ref="F14:P15"/>
    <mergeCell ref="A2:J2"/>
    <mergeCell ref="G10:J10"/>
    <mergeCell ref="G11:J11"/>
    <mergeCell ref="G12:J12"/>
    <mergeCell ref="A4:C12"/>
    <mergeCell ref="D4:D12"/>
    <mergeCell ref="V14:Z15"/>
    <mergeCell ref="AA14:AE15"/>
    <mergeCell ref="AF14:AJ15"/>
    <mergeCell ref="AK14:AO15"/>
    <mergeCell ref="AP14:AS15"/>
  </mergeCells>
  <phoneticPr fontId="16" type="noConversion"/>
  <dataValidations count="1">
    <dataValidation allowBlank="1" showInputMessage="1" showErrorMessage="1" error="Escriba un texto " promptTitle="Cualquier contenido" sqref="E16 E3:E13"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E14:E15 E23:E1048576</xm:sqref>
        </x14:dataValidation>
        <x14:dataValidation type="list" allowBlank="1" showInputMessage="1" showErrorMessage="1" xr:uid="{188A35B9-5011-475E-9BC5-F80C130E6708}">
          <x14:formula1>
            <xm:f>Listas!$D$1:$D$20</xm:f>
          </x14:formula1>
          <xm:sqref>Q24:Q30 Q17:Q22</xm:sqref>
        </x14:dataValidation>
        <x14:dataValidation type="list" allowBlank="1" showInputMessage="1" showErrorMessage="1" xr:uid="{7DA81430-7AFC-4B0D-A630-84A0186D7298}">
          <x14:formula1>
            <xm:f>Listas!$F$1:$F$12</xm:f>
          </x14:formula1>
          <xm:sqref>R17:R22 R24:R30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5" customWidth="1"/>
    <col min="2" max="2" width="98.5703125" style="45" customWidth="1"/>
    <col min="3" max="3" width="11.42578125" style="45"/>
    <col min="4" max="4" width="74.7109375" style="45" customWidth="1"/>
    <col min="5" max="16384" width="11.42578125" style="45"/>
  </cols>
  <sheetData>
    <row r="1" spans="2:4" ht="30">
      <c r="B1" s="44" t="s">
        <v>242</v>
      </c>
      <c r="D1" s="45" t="s">
        <v>243</v>
      </c>
    </row>
    <row r="2" spans="2:4">
      <c r="B2" s="44" t="s">
        <v>244</v>
      </c>
      <c r="D2" s="45" t="s">
        <v>245</v>
      </c>
    </row>
    <row r="3" spans="2:4" ht="45">
      <c r="B3" s="44" t="s">
        <v>246</v>
      </c>
      <c r="D3" s="45" t="s">
        <v>247</v>
      </c>
    </row>
    <row r="4" spans="2:4" ht="30">
      <c r="B4" s="44" t="s">
        <v>248</v>
      </c>
      <c r="D4" s="45" t="s">
        <v>77</v>
      </c>
    </row>
    <row r="5" spans="2:4" ht="30">
      <c r="B5" s="44" t="s">
        <v>249</v>
      </c>
      <c r="D5" s="45" t="s">
        <v>250</v>
      </c>
    </row>
    <row r="6" spans="2:4" ht="30">
      <c r="B6" s="44" t="s">
        <v>175</v>
      </c>
      <c r="D6" s="45" t="s">
        <v>251</v>
      </c>
    </row>
    <row r="7" spans="2:4" ht="45">
      <c r="B7" s="44" t="s">
        <v>201</v>
      </c>
      <c r="D7" s="45" t="s">
        <v>252</v>
      </c>
    </row>
    <row r="8" spans="2:4" ht="45">
      <c r="B8" s="44" t="s">
        <v>253</v>
      </c>
      <c r="D8" s="45" t="s">
        <v>254</v>
      </c>
    </row>
    <row r="9" spans="2:4" ht="30">
      <c r="B9" s="44" t="s">
        <v>136</v>
      </c>
      <c r="D9" s="45" t="s">
        <v>255</v>
      </c>
    </row>
    <row r="10" spans="2:4" ht="30">
      <c r="B10" s="44" t="s">
        <v>256</v>
      </c>
      <c r="D10" s="45" t="s">
        <v>257</v>
      </c>
    </row>
    <row r="11" spans="2:4" ht="30">
      <c r="B11" s="44" t="s">
        <v>258</v>
      </c>
      <c r="D11" s="45" t="s">
        <v>161</v>
      </c>
    </row>
    <row r="12" spans="2:4">
      <c r="B12" s="44" t="s">
        <v>226</v>
      </c>
      <c r="D12" s="45" t="s">
        <v>259</v>
      </c>
    </row>
    <row r="13" spans="2:4">
      <c r="B13" s="44" t="s">
        <v>260</v>
      </c>
    </row>
    <row r="14" spans="2:4">
      <c r="B14" s="44" t="s">
        <v>261</v>
      </c>
    </row>
    <row r="15" spans="2:4">
      <c r="B15" s="44" t="s">
        <v>262</v>
      </c>
    </row>
    <row r="16" spans="2:4">
      <c r="B16" s="44" t="s">
        <v>263</v>
      </c>
    </row>
    <row r="17" spans="2:2">
      <c r="B17" s="44" t="s">
        <v>264</v>
      </c>
    </row>
    <row r="18" spans="2:2">
      <c r="B18" s="44" t="s">
        <v>265</v>
      </c>
    </row>
    <row r="19" spans="2:2">
      <c r="B19" s="44" t="s">
        <v>266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D1" sqref="D1:F21"/>
    </sheetView>
  </sheetViews>
  <sheetFormatPr defaultColWidth="11.42578125" defaultRowHeight="15"/>
  <cols>
    <col min="1" max="1" width="34.5703125" bestFit="1" customWidth="1"/>
    <col min="4" max="4" width="96.28515625" customWidth="1"/>
    <col min="6" max="6" width="45.85546875" customWidth="1"/>
  </cols>
  <sheetData>
    <row r="1" spans="1:6" ht="30">
      <c r="A1" t="s">
        <v>64</v>
      </c>
      <c r="D1" s="44" t="s">
        <v>242</v>
      </c>
      <c r="F1" s="45" t="s">
        <v>243</v>
      </c>
    </row>
    <row r="2" spans="1:6" ht="30">
      <c r="A2" t="s">
        <v>69</v>
      </c>
      <c r="D2" s="44" t="s">
        <v>244</v>
      </c>
      <c r="F2" s="45" t="s">
        <v>245</v>
      </c>
    </row>
    <row r="3" spans="1:6" ht="75">
      <c r="A3" t="s">
        <v>267</v>
      </c>
      <c r="D3" s="44" t="s">
        <v>246</v>
      </c>
      <c r="F3" s="45" t="s">
        <v>247</v>
      </c>
    </row>
    <row r="4" spans="1:6" ht="60">
      <c r="A4" t="s">
        <v>155</v>
      </c>
      <c r="D4" s="44" t="s">
        <v>248</v>
      </c>
      <c r="F4" s="45" t="s">
        <v>77</v>
      </c>
    </row>
    <row r="5" spans="1:6" ht="45">
      <c r="D5" s="44" t="s">
        <v>249</v>
      </c>
      <c r="F5" s="45" t="s">
        <v>250</v>
      </c>
    </row>
    <row r="6" spans="1:6" ht="45">
      <c r="D6" s="44" t="s">
        <v>175</v>
      </c>
      <c r="F6" s="45" t="s">
        <v>251</v>
      </c>
    </row>
    <row r="7" spans="1:6" ht="60">
      <c r="D7" s="44" t="s">
        <v>201</v>
      </c>
      <c r="F7" s="45" t="s">
        <v>252</v>
      </c>
    </row>
    <row r="8" spans="1:6" ht="75">
      <c r="D8" s="44" t="s">
        <v>253</v>
      </c>
      <c r="F8" s="45" t="s">
        <v>254</v>
      </c>
    </row>
    <row r="9" spans="1:6" ht="45">
      <c r="D9" s="44" t="s">
        <v>136</v>
      </c>
      <c r="F9" s="45" t="s">
        <v>255</v>
      </c>
    </row>
    <row r="10" spans="1:6" ht="45">
      <c r="D10" s="44" t="s">
        <v>256</v>
      </c>
      <c r="F10" s="45" t="s">
        <v>257</v>
      </c>
    </row>
    <row r="11" spans="1:6" ht="45">
      <c r="D11" s="44" t="s">
        <v>258</v>
      </c>
      <c r="F11" s="45" t="s">
        <v>161</v>
      </c>
    </row>
    <row r="12" spans="1:6">
      <c r="D12" s="44" t="s">
        <v>226</v>
      </c>
      <c r="F12" s="45" t="s">
        <v>176</v>
      </c>
    </row>
    <row r="13" spans="1:6">
      <c r="D13" s="44" t="s">
        <v>260</v>
      </c>
    </row>
    <row r="14" spans="1:6">
      <c r="D14" s="44" t="s">
        <v>261</v>
      </c>
    </row>
    <row r="15" spans="1:6">
      <c r="D15" s="44" t="s">
        <v>262</v>
      </c>
    </row>
    <row r="16" spans="1:6">
      <c r="D16" s="44" t="s">
        <v>263</v>
      </c>
    </row>
    <row r="17" spans="4:4">
      <c r="D17" s="44" t="s">
        <v>264</v>
      </c>
    </row>
    <row r="18" spans="4:4">
      <c r="D18" s="44" t="s">
        <v>265</v>
      </c>
    </row>
    <row r="19" spans="4:4">
      <c r="D19" s="44" t="s">
        <v>266</v>
      </c>
    </row>
    <row r="20" spans="4:4">
      <c r="D20" s="44" t="s">
        <v>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078AD903-6AC6-431A-9251-1898C658283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2026-01-14T20:21:56Z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