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37" documentId="13_ncr:1_{A175D8E8-09F5-4EC5-91C4-4935F0102215}" xr6:coauthVersionLast="47" xr6:coauthVersionMax="47" xr10:uidLastSave="{E02A131E-C924-49BB-9B9C-73F86BF22F68}"/>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1" l="1"/>
  <c r="AM26" i="1"/>
  <c r="AQ23" i="1"/>
  <c r="AQ19" i="1"/>
  <c r="AQ25" i="1"/>
  <c r="AQ17" i="1"/>
  <c r="AQ15" i="1"/>
  <c r="AQ21" i="1"/>
  <c r="AQ24" i="1"/>
  <c r="AQ22" i="1"/>
  <c r="AQ20" i="1"/>
  <c r="AQ16" i="1"/>
  <c r="AP20" i="1"/>
  <c r="AP24" i="1"/>
  <c r="AK24" i="1"/>
  <c r="AM24" i="1" s="1"/>
  <c r="AF24" i="1"/>
  <c r="AH24" i="1" s="1"/>
  <c r="AA24" i="1"/>
  <c r="AC24" i="1" s="1"/>
  <c r="V25" i="1"/>
  <c r="X25" i="1" s="1"/>
  <c r="V24" i="1"/>
  <c r="X24" i="1" s="1"/>
  <c r="V17" i="1"/>
  <c r="X17" i="1" s="1"/>
  <c r="V16" i="1"/>
  <c r="X16" i="1" s="1"/>
  <c r="AR24" i="1"/>
  <c r="AR20" i="1"/>
  <c r="AP25" i="1"/>
  <c r="AR25" i="1" s="1"/>
  <c r="AK25" i="1"/>
  <c r="AM25" i="1" s="1"/>
  <c r="AF25" i="1"/>
  <c r="AH25" i="1" s="1"/>
  <c r="AA25" i="1"/>
  <c r="AC25" i="1" s="1"/>
  <c r="AP23" i="1"/>
  <c r="AR23" i="1" s="1"/>
  <c r="AK23" i="1"/>
  <c r="AM23" i="1" s="1"/>
  <c r="AF23" i="1"/>
  <c r="AH23" i="1" s="1"/>
  <c r="AH26" i="1" s="1"/>
  <c r="AA23" i="1"/>
  <c r="AC23" i="1" s="1"/>
  <c r="V23" i="1"/>
  <c r="X23" i="1" s="1"/>
  <c r="AP22" i="1"/>
  <c r="AR22" i="1" s="1"/>
  <c r="AK22" i="1"/>
  <c r="AM22" i="1" s="1"/>
  <c r="AF22" i="1"/>
  <c r="AH22" i="1" s="1"/>
  <c r="AA22" i="1"/>
  <c r="AC22" i="1" s="1"/>
  <c r="V22" i="1"/>
  <c r="X22" i="1" s="1"/>
  <c r="AP21" i="1"/>
  <c r="AR21" i="1" s="1"/>
  <c r="AK21" i="1"/>
  <c r="AM21" i="1" s="1"/>
  <c r="AF21" i="1"/>
  <c r="AH21" i="1" s="1"/>
  <c r="AA21" i="1"/>
  <c r="AC21" i="1" s="1"/>
  <c r="V21" i="1"/>
  <c r="X21" i="1" s="1"/>
  <c r="AK20" i="1"/>
  <c r="AM20" i="1" s="1"/>
  <c r="AF20" i="1"/>
  <c r="AH20" i="1" s="1"/>
  <c r="AA20" i="1"/>
  <c r="AC20" i="1" s="1"/>
  <c r="V20" i="1"/>
  <c r="X20" i="1" s="1"/>
  <c r="X26" i="1" s="1"/>
  <c r="AP19" i="1"/>
  <c r="AR19" i="1" s="1"/>
  <c r="AK19" i="1"/>
  <c r="AM19" i="1" s="1"/>
  <c r="AF19" i="1"/>
  <c r="AH19" i="1" s="1"/>
  <c r="AA19" i="1"/>
  <c r="AC19" i="1" s="1"/>
  <c r="AC26" i="1" s="1"/>
  <c r="V19" i="1"/>
  <c r="X19"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5" i="1"/>
  <c r="AR15" i="1" s="1"/>
  <c r="AK15" i="1"/>
  <c r="AM15" i="1" s="1"/>
  <c r="AP17" i="1"/>
  <c r="AP16" i="1"/>
  <c r="AR16" i="1" s="1"/>
  <c r="AK17" i="1"/>
  <c r="AM18" i="1" s="1"/>
  <c r="AM27" i="1" s="1"/>
  <c r="AK16" i="1"/>
  <c r="AM16" i="1" s="1"/>
  <c r="AF17" i="1"/>
  <c r="AH17" i="1" s="1"/>
  <c r="AF16" i="1"/>
  <c r="AH16" i="1" s="1"/>
  <c r="AF15" i="1"/>
  <c r="AH15" i="1" s="1"/>
  <c r="AH18" i="1" s="1"/>
  <c r="AA17" i="1"/>
  <c r="AC17" i="1" s="1"/>
  <c r="AA16" i="1"/>
  <c r="AC16" i="1" s="1"/>
  <c r="AA15" i="1"/>
  <c r="AC15" i="1" s="1"/>
  <c r="AC18" i="1" s="1"/>
  <c r="V15" i="1"/>
  <c r="X15" i="1" s="1"/>
  <c r="X18" i="1" s="1"/>
  <c r="AR17" i="1" l="1"/>
  <c r="AR18" i="1" s="1"/>
  <c r="AR27" i="1" s="1"/>
  <c r="X27" i="1"/>
  <c r="AH27" i="1"/>
  <c r="A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rgb="FF000000"/>
            <rFont val="Tahoma"/>
            <family val="2"/>
          </rPr>
          <t>Seleccione la política de MIPG asociada a la meta</t>
        </r>
      </text>
    </comment>
    <comment ref="R12" authorId="1" shapeId="0" xr:uid="{A9500B29-80DB-409C-866E-A3D042657059}">
      <text>
        <r>
          <rPr>
            <b/>
            <sz val="9"/>
            <color rgb="FF000000"/>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18" authorId="0" shapeId="0" xr:uid="{CD94BD62-55DA-4C1E-96B6-1A5F6A4412D7}">
      <text>
        <r>
          <rPr>
            <b/>
            <sz val="9"/>
            <color rgb="FF000000"/>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<sst xmlns="http://schemas.openxmlformats.org/spreadsheetml/2006/main" count="441" uniqueCount="222">
  <si>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</si>
  <si>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</si>
  <si>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</si>
  <si>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</si>
  <si>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</si>
  <si>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</si>
  <si>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</si>
  <si>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</si>
  <si>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</si>
  <si>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</si>
  <si>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</si>
  <si>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</si>
  <si>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</si>
  <si>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</si>
  <si>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</si>
  <si>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</si>
  <si>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</si>
  <si>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</si>
  <si>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</si>
  <si>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</si>
  <si>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</si>
  <si>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</si>
  <si>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</si>
  <si>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</si>
  <si>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</si>
  <si>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</si>
  <si>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</si>
  <si>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</si>
  <si>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</si>
  <si>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</si>
  <si>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</si>
  <si>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</si>
  <si>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</si>
  <si>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</si>
  <si>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</si>
  <si>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</si>
  <si>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</si>
  <si>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</si>
  <si>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</si>
  <si>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</si>
  <si>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Y GESTIÓN SECTORIAL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</si>
  <si>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</si>
  <si>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</si>
  <si>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</si>
  <si>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</si>
  <si>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</si>
  <si>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</si>
  <si>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</si>
  <si>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</si>
  <si>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y Gestion Sectorial alcanzó un nivel de desempeño del 100,00% y 41,67% acumulado para la vigencia.</t>
  </si>
  <si>
    <t>16 de julio de 2025</t>
  </si>
  <si>
    <t>Para el II trimestre de la vigencia 2025, el Plan de Gestión del proceso Planeacion y Gestion Sectorial alcanzó un nivel de desempeño del 82,20% y 48,98% acumulado para la vigencia.</t>
  </si>
  <si>
    <t>16 de octubre de 2025</t>
  </si>
  <si>
    <t>Para el III trimestre de la vigencia 2025, el Plan de Gestión del proceso Planeacion y Gestion Sectorial alcanzó un nivel de desempeño del 87,20% y 75,95% acumulado para la vigencia.</t>
  </si>
  <si>
    <t>19 de enero de 2026</t>
  </si>
  <si>
    <t>Para el IV trimestre de la vigencia 2025, el Plan de Gestión del proceso Planeacion y Gestion Sectorial alcanzó un nivel de desempeño del 100% y 99,70%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</si>
  <si>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</si>
  <si>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</si>
  <si>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</si>
  <si>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</si>
  <si>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</si>
  <si>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</si>
  <si>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</si>
  <si>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</si>
  <si>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</si>
  <si>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Sectorial</t>
  </si>
  <si>
    <t>Gestión</t>
  </si>
  <si>
    <t>Reporte del Plan Estratégico Sectorial</t>
  </si>
  <si>
    <t>Número de reportes realizados</t>
  </si>
  <si>
    <t>Suma</t>
  </si>
  <si>
    <t>Reporte trimestral del Plan Estratégico Sectorial</t>
  </si>
  <si>
    <t>Eficacia</t>
  </si>
  <si>
    <t>Política 15. Seguimiento y evaluación de la gestión institucional</t>
  </si>
  <si>
    <t>Gastos de Funcionamiento</t>
  </si>
  <si>
    <t>Reporte de las dependencias y entidades del Sector Gobierno responsables de las metas e indicadores del PES</t>
  </si>
  <si>
    <t>Oficina Asesora de Planeación - Equipo de Planeación Institucional y Sectorial</t>
  </si>
  <si>
    <t xml:space="preserve">En el primer trimestre 2025 se realizó el seguimiento del Plan Estratégico Sectorial con corte a 31 de diciembre de 2024. Como resultado de este ejercicio se publicó el reporte final en la página web de la entidad, en la Sección de Transparencia y acceso a la información. 
</t>
  </si>
  <si>
    <t xml:space="preserve">Reporte trimestral de avance del Plan Estratégico Sectorial
</t>
  </si>
  <si>
    <t xml:space="preserve">En el segundo trimestre 2025 se realizó el seguimiento del Plan Estratégico Sectorial con corte al 3 y 4 trimestre de 2024 y primer trimestre de 2025. Como resultado de este ejercicio se publicó el reporte final en la página web de la entidad, en la Sección de Transparencia y acceso a la información. 
</t>
  </si>
  <si>
    <t xml:space="preserve">En el tercer trimestre 2025 se realizó el seguimiento del Plan Estratégico Sectorial correspondiente al segundo trimestre de 2025. Como resultado de este ejercicio se publicó el reporte final en la página web de la entidad, en la Sección de Transparencia y acceso a la información. Del seguimiento realizado al Plan Estratégico Sectorial, se evidencia un avance acumulado ponderado del 26% respecto al 100% esperado para el cuatrienio, en donde cada Objetivo Estratégico aporta a su cumplimiento, así: el OE 1 tiene un avance del 11,1%; el OE 2 tiene un avance del 5,8%; el OE 3 tiene un avance del 3,8%; el OE 4 tiene un avance del 2,6%; y el OE 5 tiene un avance del 3,1%. </t>
  </si>
  <si>
    <t>En el cuarto trimestre 2025 se realizó el seguimiento del Plan Estratégico Sectorial correspondiente al corte de 30 de septiembre de 2025. Como resultado de este ejercicio se publicó el reporte final en la página web de la entidad, en la Sección de Transparencia y acceso a la información. https://www.gobiernobogota.gov.co/transparencia/planeacion-presupuesto-informes/plan-accion</t>
  </si>
  <si>
    <t>Se alcanzó un avance de 100,00% sobre el programado de la vigencia.</t>
  </si>
  <si>
    <t>2</t>
  </si>
  <si>
    <t>Publicar dos (2) informes sobre el estado de las políticas públicas que lidera el Sector Gobierno con el fin de medir la eficacia de la planeación del sector</t>
  </si>
  <si>
    <t>Informes del estado de las políticas públicas del Sector Gobierno publicados</t>
  </si>
  <si>
    <t>Número de informes del estado de las políticas públicas publicados</t>
  </si>
  <si>
    <t>8179- Fortalecimiento de la gestión administrativa y operativa de la Secretaria Distrital de Gobierno Bogotá D.C.</t>
  </si>
  <si>
    <t>Archivo Gestión OAP</t>
  </si>
  <si>
    <t>Oficina Asesora de Planeación - Equipo de políticas públicas</t>
  </si>
  <si>
    <t>Para el primer trimestre de 2025 se realizó el informe de seguimiento a las Políticas Públicas del Sector Gobierno y su respectiva publicación en la Página de la Secretaría de Gobierno para conocimiento de la ciudadanía, la cual podrá consultarse a través de la siguiente ruta:   Transparencia &gt; 8 Información específica para grupos de interés &gt; 8.3 Información para otros grupos de interés &gt; 2024 &gt; Informes del estado de las políticas públicas del sector gobierno 2024.</t>
  </si>
  <si>
    <t xml:space="preserve">Informe Políticas Públicas Secretaría Distrital de Gobierno II semestre 2024 e imagen del sitio web
</t>
  </si>
  <si>
    <t>No Programada</t>
  </si>
  <si>
    <t>Para el primer trimestre de 2025 se realizó el informe de seguimiento a las Políticas Públicas del Sector Gobierno y su respectiva publicación en la Página de la Secretaría de Gobierno para conocimiento de la ciudadanía, la cual podrá consultarse a través de la siguiente ruta:   Transparencia &gt; 8 Información específica para grupos de interés &gt; 8.3 Información para otros grupos de interés &gt; 2025 &gt; Informes del estado de las políticas públicas del sector gobierno 2024.</t>
  </si>
  <si>
    <t>Informe Políticas Públicas Secretaría Distrital de Gobierno II semestre 2024 e imagen del sitio web</t>
  </si>
  <si>
    <t>3</t>
  </si>
  <si>
    <t>Implementar una (1) estrategia de articulación sectorial para la gestión de la políticas públicas del sector</t>
  </si>
  <si>
    <t>Retadora (mejora)</t>
  </si>
  <si>
    <t>Porcentaje plan de implementación estrategia de articulación</t>
  </si>
  <si>
    <t>( # de actividades del plan de trabajo desarrolladas/# total de actividades del plan de trabajo)</t>
  </si>
  <si>
    <t>Creciente</t>
  </si>
  <si>
    <t>Actividades del plan de trabajo cumplidas</t>
  </si>
  <si>
    <t>Informe de implementación de la estrategia</t>
  </si>
  <si>
    <t>Se inicio la implementación de la estrategia elaborando un plan de trabajo de implemntación, comunicación con las entidades del sector y la presentación de la estrategia a las mismas, la brecha del nivel de avance se explica dada el inicio de la implementación de la estrategia permitio establecer la complejidad de la implementación de las acciones planteadas y la ponderación más alta esta hacia el final de la ejecución. de la misma manera se pudieron adelantar acciones programadas para tercera y cuarta semanas de julio</t>
  </si>
  <si>
    <t>Matriz de Programación de actividades de la estratégia; Presentación PPT; Copia Oficios.</t>
  </si>
  <si>
    <t>Se continuo con la implementación de la estrategia desarrollando las actividades programadas en el plan de trabajo de implementación, depurando los lineamientos que siguen en construcción y afinando los canales de comunicación, la brecha del nivel de avance se explica dada el inicio de la implementación de la estrategia permitio establecer la complejidad de la implementación de las acciones planteadas y la ponderación más alta esta hacia el final de la ejecución de la misma manera. Se espera tener el cumplimiento del 100% de la estrategía al finalizar la vigencia de acuerdo con la programación del plan.</t>
  </si>
  <si>
    <t>Plan de trabajo con seguimiento y enlaces de soportes</t>
  </si>
  <si>
    <t>Se finalizó con la implementación de la estrategia desarrollando las actividades programadas en el plan de trabajo de implementación, hacinedo un análisis de los resultados obtenidos con la implementación del piloto de la estrategia . Se cumplió ell 100% de la estrategía al finalizar la vigencia de acuerdo con la programación del plan.</t>
  </si>
  <si>
    <t xml:space="preserve">Reporte del grupo de Politicas publicas </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</si>
  <si>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</si>
  <si>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</si>
  <si>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</si>
  <si>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</si>
  <si>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</si>
  <si>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</si>
  <si>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</si>
  <si>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</si>
  <si>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</si>
  <si>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</si>
  <si>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</si>
  <si>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</si>
  <si>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</si>
  <si>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</si>
  <si>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r>
      <rPr>
        <sz val="11"/>
        <color rgb="FF0070C0"/>
        <rFont val="Calibri"/>
        <scheme val="minor"/>
      </rPr>
      <t>Oficina Asesora de Planeación: calificación 60% 
Reporte consumo de papel: Información al día con corte a 30 de mayo de 2025.
Impresiones: Presenta un incremento en las impresiones del 200 % en comparación con el periodo enero-mayo 2024.
Participación en actividades: Promedio de participación 5 personas
Circular 26: de 28 personas de la dependencia participaron 5 personas.
Economía circular:de 28 personas de la dependencia participaron 2 personas.
Semana ambiental: de 28 personas de la dependencia participaron 9 personas.
Campaña puesto a puesto: reciben puntuación máxima por su participación.
Adopta tu punto ecológico: En las inspecciones efectuados el 06 de mayo y 13 de junio se identificó mezcla en los tres contenedores.
Socialización Sistema de Gestión Ambiental: de 28 personas de la dependencia participaron 11 personas.
Indicadores de agua y energía: De acuerdo con reporte con corte a 30 de mayo de 2025 presentado en Comité Institucional de Gestión y Desempeño se van cumpliendo las meta de consumo de agua 1m3 y energía 38 kw/h</t>
    </r>
  </si>
  <si>
    <t>Reporte realizado por la OAP - Gestión Ambiental el día 07-07-2025 a través correo electrónico.</t>
  </si>
  <si>
    <t xml:space="preserve">Segun reporte meta ambiental </t>
  </si>
  <si>
    <t xml:space="preserve">Reporte trimestral de la meta OAP
</t>
  </si>
  <si>
    <t>Se alcanzó un avance de 89,38%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</si>
  <si>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</si>
  <si>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</si>
  <si>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</si>
  <si>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</si>
  <si>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</si>
  <si>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</si>
  <si>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</si>
  <si>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</si>
  <si>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</si>
  <si>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a la meta segun lo programado </t>
  </si>
  <si>
    <t xml:space="preserve">Reporte trimestral de avance de actualizacion documental </t>
  </si>
  <si>
    <t>Se cumplio al 100% con la programación de los documentos a actualizar de acuerdo a la programación trimestral. Corresponde a la OAP.</t>
  </si>
  <si>
    <t>Reporte realizado por la OAP - Gestión por Procesos el día 03-07-2025 a través correo electrónico.</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</si>
  <si>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</si>
  <si>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</si>
  <si>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</si>
  <si>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</si>
  <si>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</si>
  <si>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</si>
  <si>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</si>
  <si>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Se realizarzó jornada de entrenamiento sobre el Sistema de Gestión y/o los procesos, dirigida al personal de planta y contratista para el fortalecimiento del Modelo Integrado de Planeación y Gestión el día 30-05-2025. Corresponde a la OAP.</t>
  </si>
  <si>
    <t>Listado de asistencia y evidencia fotográfica.</t>
  </si>
  <si>
    <t xml:space="preserve">El proceso /alcaldía local  realizó jornada de capacitación sobre el Sistema de gestión acorde con lo programado. </t>
  </si>
  <si>
    <t>Reporte meta del grupo de sistema de gestion</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</si>
  <si>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</si>
  <si>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</si>
  <si>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</si>
  <si>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</si>
  <si>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</si>
  <si>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</si>
  <si>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</si>
  <si>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</si>
  <si>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</si>
  <si>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 la meta programada para el periodo dando respuesta a los requerimientos ciudadanos </t>
  </si>
  <si>
    <t>Segun reporte de la Oficina de atencion a la ciudadania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</si>
  <si>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</si>
  <si>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</si>
  <si>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</si>
  <si>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</si>
  <si>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</si>
  <si>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</si>
  <si>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</si>
  <si>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reporte de la Oficina de atencion a la ciudadania Radicado No. 20254600138593 Fecha: 07-04-2026</t>
  </si>
  <si>
    <t>Se gestionó oportunamente 0 de 0 solicitudes registradas.</t>
  </si>
  <si>
    <t>Reporte realizado por la SGI-SAC el día 08-07-2025 a través del memorando 20254600258433.</t>
  </si>
  <si>
    <t>Respuesta a requerimientos ciudadanos al 100%</t>
  </si>
  <si>
    <t>Radicado No. 20254600383923
Fecha: 07-10-2025
Radicado No. 20254600386723
Fecha: 09-10-2025</t>
  </si>
  <si>
    <t xml:space="preserve">conforme con el reporte de la oficina de atencion a la ciudadania </t>
  </si>
  <si>
    <t>segun radicado No 20264600004113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</si>
  <si>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</si>
  <si>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</si>
  <si>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</si>
  <si>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</si>
  <si>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</si>
  <si>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</si>
  <si>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</si>
  <si>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</si>
  <si>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el día 02-07-2025 a través del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</si>
  <si>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</si>
  <si>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</si>
  <si>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</si>
  <si>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</si>
  <si>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</si>
  <si>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</si>
  <si>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Cumplio con la programacion de la meta </t>
  </si>
  <si>
    <t>segun radicado No Radicado No. 20254400489193</t>
  </si>
  <si>
    <t>Meta cumplida del 100%</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</si>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</sst>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sz val="9"/>
      <color rgb="FF000000"/>
      <name val="Tahoma"/>
      <family val="2"/>
    </font>
    <font>
      <sz val="11"/>
      <color rgb="FF000000"/>
      <name val="Calibri Light"/>
      <family val="2"/>
      <scheme val="major"/>
    </font>
    <font>
      <sz val="11"/>
      <color theme="8" tint="-0.249977111117893"/>
      <name val="Calibri Light"/>
      <family val="2"/>
    </font>
    <font>
      <sz val="11"/>
      <color theme="8" tint="-0.249977111117893"/>
      <name val="Calibri Light"/>
      <family val="2"/>
      <scheme val="major"/>
    </font>
    <font>
      <sz val="11"/>
      <color rgb="FF000000"/>
      <name val="Calibri Light"/>
      <family val="2"/>
    </font>
    <font>
      <sz val="11"/>
      <color rgb="FF0070C0"/>
      <name val="Calibri Light"/>
      <family val="2"/>
    </font>
    <font>
      <sz val="11"/>
      <color rgb="FF0070C0"/>
      <name val="Calibri"/>
      <family val="2"/>
      <scheme val="minor"/>
    </font>
    <font>
      <sz val="11"/>
      <color rgb="FF0070C0"/>
      <name val="Calibri"/>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4" fillId="0" borderId="1" xfId="0" applyNumberFormat="1" applyFont="1" applyBorder="1" applyAlignment="1">
      <alignment horizontal="justify"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9"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4" fontId="6" fillId="3" borderId="1" xfId="1" applyNumberFormat="1" applyFont="1" applyFill="1" applyBorder="1" applyAlignment="1">
      <alignment horizontal="right"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9"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20" fillId="0" borderId="0" xfId="0" applyFont="1" applyAlignment="1">
      <alignment wrapText="1"/>
    </xf>
    <xf numFmtId="10" fontId="6" fillId="3" borderId="1" xfId="0" applyNumberFormat="1" applyFont="1" applyFill="1" applyBorder="1" applyAlignment="1">
      <alignment wrapText="1"/>
    </xf>
    <xf numFmtId="10" fontId="8" fillId="2" borderId="1" xfId="0" applyNumberFormat="1" applyFont="1" applyFill="1" applyBorder="1" applyAlignment="1">
      <alignment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1" fontId="15" fillId="9" borderId="1" xfId="1" applyNumberFormat="1" applyFont="1" applyFill="1" applyBorder="1" applyAlignment="1">
      <alignment horizontal="right" vertical="center" wrapText="1"/>
    </xf>
    <xf numFmtId="9" fontId="4" fillId="9" borderId="1" xfId="0" applyNumberFormat="1" applyFont="1" applyFill="1" applyBorder="1" applyAlignment="1" applyProtection="1">
      <alignment horizontal="right" vertical="center" wrapText="1"/>
      <protection locked="0"/>
    </xf>
    <xf numFmtId="9" fontId="4" fillId="9" borderId="1" xfId="1" applyFont="1" applyFill="1" applyBorder="1" applyAlignment="1">
      <alignment horizontal="right" vertical="center" wrapText="1"/>
    </xf>
    <xf numFmtId="1" fontId="4" fillId="9" borderId="1" xfId="1" applyNumberFormat="1" applyFont="1" applyFill="1" applyBorder="1" applyAlignment="1">
      <alignment horizontal="right" vertical="center" wrapText="1"/>
    </xf>
    <xf numFmtId="9" fontId="4" fillId="0" borderId="1" xfId="1" applyFont="1" applyBorder="1" applyAlignment="1">
      <alignment horizontal="right" vertical="center" wrapText="1"/>
    </xf>
    <xf numFmtId="1" fontId="16" fillId="0" borderId="1" xfId="1" applyNumberFormat="1" applyFont="1" applyBorder="1" applyAlignment="1">
      <alignment horizontal="right" vertical="center" wrapText="1"/>
    </xf>
    <xf numFmtId="9" fontId="16" fillId="0" borderId="1" xfId="1" applyFont="1" applyBorder="1" applyAlignment="1">
      <alignment horizontal="right" vertical="center" wrapText="1"/>
    </xf>
    <xf numFmtId="1" fontId="17" fillId="9" borderId="1" xfId="0" applyNumberFormat="1" applyFont="1" applyFill="1" applyBorder="1" applyAlignment="1">
      <alignment horizontal="right" vertical="center" wrapText="1"/>
    </xf>
    <xf numFmtId="9" fontId="17" fillId="9" borderId="1" xfId="0" applyNumberFormat="1" applyFont="1" applyFill="1" applyBorder="1" applyAlignment="1">
      <alignment horizontal="right" vertical="center" wrapText="1"/>
    </xf>
    <xf numFmtId="0" fontId="4" fillId="0" borderId="1" xfId="0" applyFont="1" applyBorder="1" applyAlignment="1">
      <alignment horizontal="justify" vertical="top" wrapText="1"/>
    </xf>
    <xf numFmtId="0" fontId="1" fillId="9" borderId="1" xfId="0" applyFont="1" applyFill="1" applyBorder="1" applyAlignment="1">
      <alignment horizontal="right" vertical="center" wrapText="1"/>
    </xf>
    <xf numFmtId="9" fontId="1" fillId="9" borderId="1" xfId="0"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9" borderId="14"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42578125" style="1" customWidth="1"/>
    <col min="8" max="8" width="24.42578125" style="1" customWidth="1"/>
    <col min="9" max="9" width="23.42578125" style="1" customWidth="1"/>
    <col min="10" max="10" width="10" style="1" customWidth="1"/>
    <col min="11" max="11" width="18.42578125" style="1" customWidth="1"/>
    <col min="12" max="12" width="15.85546875" style="1" customWidth="1"/>
    <col min="13" max="16" width="7.28515625" style="1" customWidth="1"/>
    <col min="17" max="17" width="22.42578125" style="1" customWidth="1"/>
    <col min="18" max="18" width="17.85546875" style="1" customWidth="1"/>
    <col min="19" max="19" width="24.42578125" style="1" customWidth="1"/>
    <col min="20" max="20" width="17.85546875" style="1" customWidth="1"/>
    <col min="21" max="23" width="16.42578125" style="1" customWidth="1"/>
    <col min="24" max="24" width="40.28515625" style="1" customWidth="1"/>
    <col min="25" max="28" width="16.42578125" style="1" customWidth="1"/>
    <col min="29" max="29" width="33.42578125" style="1" customWidth="1"/>
    <col min="30" max="33" width="16.42578125" style="1" customWidth="1"/>
    <col min="34" max="34" width="43.7109375" style="1" customWidth="1"/>
    <col min="35" max="35" width="16.42578125" style="1" customWidth="1"/>
    <col min="36" max="37" width="22" style="1" customWidth="1"/>
    <col min="38" max="38" width="16.42578125" style="1" customWidth="1"/>
    <col min="39" max="39" width="34.85546875" style="1" customWidth="1"/>
    <col min="40" max="42" width="16.42578125" style="1" customWidth="1"/>
    <col min="43" max="43" width="21.42578125" style="1" customWidth="1"/>
    <col min="44" max="44" width="39.42578125" style="1" customWidth="1"/>
    <col min="45" max="16384" width="10.85546875" style="1"/>
  </cols>
  <sheetData>
    <row r="1" spans="1:44" s="41" customFormat="1" ht="70.5" customHeight="1">
      <c r="A1" s="104" t="s">
        <v>0</v>
      </c>
      <c r="B1" s="105"/>
      <c r="C1" s="105"/>
      <c r="D1" s="105"/>
      <c r="E1" s="105"/>
      <c r="F1" s="105"/>
      <c r="G1" s="105"/>
      <c r="H1" s="105"/>
      <c r="I1" s="105"/>
      <c r="J1" s="105"/>
      <c r="K1" s="105"/>
      <c r="L1" s="105"/>
      <c r="M1" s="106" t="s">
        <v>1</v>
      </c>
      <c r="N1" s="106"/>
      <c r="O1" s="106"/>
      <c r="P1" s="106"/>
      <c r="Q1" s="106"/>
    </row>
    <row r="2" spans="1:44" s="43" customFormat="1" ht="23.45" customHeight="1">
      <c r="A2" s="107" t="s">
        <v>2</v>
      </c>
      <c r="B2" s="108"/>
      <c r="C2" s="108"/>
      <c r="D2" s="108"/>
      <c r="E2" s="108"/>
      <c r="F2" s="108"/>
      <c r="G2" s="108"/>
      <c r="H2" s="108"/>
      <c r="I2" s="108"/>
      <c r="J2" s="108"/>
      <c r="K2" s="108"/>
      <c r="L2" s="108"/>
      <c r="M2" s="42"/>
      <c r="N2" s="42"/>
      <c r="O2" s="42"/>
      <c r="P2" s="42"/>
      <c r="Q2" s="42"/>
    </row>
    <row r="3" spans="1:44" s="41" customFormat="1"/>
    <row r="4" spans="1:44" s="41" customFormat="1" ht="29.1" customHeight="1">
      <c r="A4" s="109" t="s">
        <v>3</v>
      </c>
      <c r="B4" s="109"/>
      <c r="C4" s="109"/>
      <c r="D4" s="109"/>
      <c r="E4" s="47"/>
      <c r="F4" s="47"/>
      <c r="G4" s="47"/>
      <c r="H4" s="110"/>
      <c r="I4" s="110"/>
      <c r="J4" s="110"/>
      <c r="K4" s="110"/>
      <c r="L4" s="111"/>
    </row>
    <row r="5" spans="1:44" s="41" customFormat="1" ht="15" customHeight="1">
      <c r="A5" s="109"/>
      <c r="B5" s="109"/>
      <c r="C5" s="109"/>
      <c r="D5" s="109"/>
      <c r="E5" s="2"/>
      <c r="F5" s="2"/>
      <c r="G5" s="2"/>
      <c r="H5" s="2" t="s">
        <v>4</v>
      </c>
      <c r="I5" s="112" t="s">
        <v>5</v>
      </c>
      <c r="J5" s="110"/>
      <c r="K5" s="110"/>
      <c r="L5" s="111"/>
    </row>
    <row r="6" spans="1:44" s="41" customFormat="1">
      <c r="A6" s="109"/>
      <c r="B6" s="109"/>
      <c r="C6" s="109"/>
      <c r="D6" s="109"/>
      <c r="E6" s="2"/>
      <c r="F6" s="2"/>
      <c r="G6" s="2"/>
      <c r="H6" s="44"/>
      <c r="I6" s="113" t="s">
        <v>6</v>
      </c>
      <c r="J6" s="113"/>
      <c r="K6" s="113"/>
      <c r="L6" s="113"/>
    </row>
    <row r="7" spans="1:44" s="41" customFormat="1">
      <c r="A7" s="109"/>
      <c r="B7" s="109"/>
      <c r="C7" s="109"/>
      <c r="D7" s="109"/>
      <c r="E7" s="2"/>
      <c r="F7" s="2"/>
      <c r="G7" s="2"/>
      <c r="H7" s="44"/>
      <c r="I7" s="113"/>
      <c r="J7" s="113"/>
      <c r="K7" s="113"/>
      <c r="L7" s="113"/>
    </row>
    <row r="8" spans="1:44" s="41" customFormat="1">
      <c r="A8" s="109"/>
      <c r="B8" s="109"/>
      <c r="C8" s="109"/>
      <c r="D8" s="109"/>
      <c r="E8" s="2"/>
      <c r="F8" s="2"/>
      <c r="G8" s="2"/>
      <c r="H8" s="44"/>
      <c r="I8" s="113"/>
      <c r="J8" s="113"/>
      <c r="K8" s="113"/>
      <c r="L8" s="113"/>
    </row>
    <row r="9" spans="1:44" s="41" customFormat="1"/>
    <row r="10" spans="1:44" ht="14.45" customHeight="1">
      <c r="A10" s="109" t="s">
        <v>7</v>
      </c>
      <c r="B10" s="109"/>
      <c r="C10" s="118" t="s">
        <v>8</v>
      </c>
      <c r="D10" s="119"/>
      <c r="E10" s="119"/>
      <c r="F10" s="119"/>
      <c r="G10" s="120"/>
      <c r="H10" s="114" t="s">
        <v>9</v>
      </c>
      <c r="I10" s="114"/>
      <c r="J10" s="114"/>
      <c r="K10" s="114"/>
      <c r="L10" s="114"/>
      <c r="M10" s="114"/>
      <c r="N10" s="114"/>
      <c r="O10" s="114"/>
      <c r="P10" s="114"/>
      <c r="Q10" s="114"/>
      <c r="R10" s="114"/>
      <c r="S10" s="115" t="s">
        <v>10</v>
      </c>
      <c r="T10" s="115" t="s">
        <v>11</v>
      </c>
      <c r="U10" s="124" t="s">
        <v>12</v>
      </c>
      <c r="V10" s="125"/>
      <c r="W10" s="125"/>
      <c r="X10" s="125"/>
      <c r="Y10" s="126"/>
      <c r="Z10" s="130" t="s">
        <v>13</v>
      </c>
      <c r="AA10" s="131"/>
      <c r="AB10" s="131"/>
      <c r="AC10" s="131"/>
      <c r="AD10" s="132"/>
      <c r="AE10" s="136" t="s">
        <v>14</v>
      </c>
      <c r="AF10" s="137"/>
      <c r="AG10" s="137"/>
      <c r="AH10" s="137"/>
      <c r="AI10" s="138"/>
      <c r="AJ10" s="142" t="s">
        <v>15</v>
      </c>
      <c r="AK10" s="143"/>
      <c r="AL10" s="143"/>
      <c r="AM10" s="143"/>
      <c r="AN10" s="144"/>
      <c r="AO10" s="148" t="s">
        <v>16</v>
      </c>
      <c r="AP10" s="149"/>
      <c r="AQ10" s="149"/>
      <c r="AR10" s="150"/>
    </row>
    <row r="11" spans="1:44" ht="14.45" customHeight="1">
      <c r="A11" s="109"/>
      <c r="B11" s="109"/>
      <c r="C11" s="121"/>
      <c r="D11" s="122"/>
      <c r="E11" s="122"/>
      <c r="F11" s="122"/>
      <c r="G11" s="123"/>
      <c r="H11" s="114"/>
      <c r="I11" s="114"/>
      <c r="J11" s="114"/>
      <c r="K11" s="114"/>
      <c r="L11" s="114"/>
      <c r="M11" s="114"/>
      <c r="N11" s="114"/>
      <c r="O11" s="114"/>
      <c r="P11" s="114"/>
      <c r="Q11" s="114"/>
      <c r="R11" s="114"/>
      <c r="S11" s="116"/>
      <c r="T11" s="116"/>
      <c r="U11" s="127"/>
      <c r="V11" s="128"/>
      <c r="W11" s="128"/>
      <c r="X11" s="128"/>
      <c r="Y11" s="129"/>
      <c r="Z11" s="133"/>
      <c r="AA11" s="134"/>
      <c r="AB11" s="134"/>
      <c r="AC11" s="134"/>
      <c r="AD11" s="135"/>
      <c r="AE11" s="139"/>
      <c r="AF11" s="140"/>
      <c r="AG11" s="140"/>
      <c r="AH11" s="140"/>
      <c r="AI11" s="141"/>
      <c r="AJ11" s="145"/>
      <c r="AK11" s="146"/>
      <c r="AL11" s="146"/>
      <c r="AM11" s="146"/>
      <c r="AN11" s="147"/>
      <c r="AO11" s="151"/>
      <c r="AP11" s="152"/>
      <c r="AQ11" s="152"/>
      <c r="AR11" s="153"/>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17"/>
      <c r="T12" s="117"/>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7"/>
  <sheetViews>
    <sheetView tabSelected="1" topLeftCell="AL17" zoomScale="115" zoomScaleNormal="115" workbookViewId="0">
      <selection activeCell="G10" sqref="G10:J10"/>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0" style="1" customWidth="1"/>
    <col min="9" max="9" width="18.42578125" style="1" customWidth="1"/>
    <col min="10" max="10" width="15.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customWidth="1"/>
    <col min="39" max="39" width="16.42578125" style="1" customWidth="1"/>
    <col min="40" max="40" width="34.85546875" style="1" customWidth="1"/>
    <col min="41" max="43" width="16.42578125" style="1" customWidth="1"/>
    <col min="44" max="44" width="21.42578125" style="1" customWidth="1"/>
    <col min="45" max="45" width="39.42578125" style="1" customWidth="1"/>
    <col min="46" max="16384" width="10.85546875" style="1"/>
  </cols>
  <sheetData>
    <row r="1" spans="1:45" s="41" customFormat="1" ht="70.5" customHeight="1">
      <c r="A1" s="104" t="s">
        <v>40</v>
      </c>
      <c r="B1" s="105"/>
      <c r="C1" s="105"/>
      <c r="D1" s="105"/>
      <c r="E1" s="105"/>
      <c r="F1" s="105"/>
      <c r="G1" s="105"/>
      <c r="H1" s="105"/>
      <c r="I1" s="105"/>
      <c r="J1" s="105"/>
      <c r="K1" s="106" t="s">
        <v>41</v>
      </c>
      <c r="L1" s="106"/>
      <c r="M1" s="106"/>
      <c r="N1" s="106"/>
      <c r="O1" s="106"/>
    </row>
    <row r="2" spans="1:45" s="43" customFormat="1" ht="23.45" customHeight="1">
      <c r="A2" s="107" t="s">
        <v>42</v>
      </c>
      <c r="B2" s="108"/>
      <c r="C2" s="108"/>
      <c r="D2" s="108"/>
      <c r="E2" s="108"/>
      <c r="F2" s="108"/>
      <c r="G2" s="108"/>
      <c r="H2" s="108"/>
      <c r="I2" s="108"/>
      <c r="J2" s="108"/>
      <c r="K2" s="42"/>
      <c r="L2" s="42"/>
      <c r="M2" s="42"/>
      <c r="N2" s="42"/>
      <c r="O2" s="42"/>
    </row>
    <row r="3" spans="1:45" s="41" customFormat="1"/>
    <row r="4" spans="1:45" s="41" customFormat="1" ht="29.1" customHeight="1">
      <c r="A4" s="157" t="s">
        <v>3</v>
      </c>
      <c r="B4" s="157"/>
      <c r="C4" s="157"/>
      <c r="D4" s="158" t="s">
        <v>43</v>
      </c>
      <c r="E4" s="110" t="s">
        <v>44</v>
      </c>
      <c r="F4" s="110"/>
      <c r="G4" s="110"/>
      <c r="H4" s="110"/>
      <c r="I4" s="110"/>
      <c r="J4" s="111"/>
    </row>
    <row r="5" spans="1:45" s="41" customFormat="1" ht="15" customHeight="1">
      <c r="A5" s="157"/>
      <c r="B5" s="157"/>
      <c r="C5" s="157"/>
      <c r="D5" s="158"/>
      <c r="E5" s="100" t="s">
        <v>45</v>
      </c>
      <c r="F5" s="2" t="s">
        <v>4</v>
      </c>
      <c r="G5" s="112" t="s">
        <v>5</v>
      </c>
      <c r="H5" s="110"/>
      <c r="I5" s="110"/>
      <c r="J5" s="111"/>
    </row>
    <row r="6" spans="1:45" s="41" customFormat="1" ht="16.5">
      <c r="A6" s="157"/>
      <c r="B6" s="157"/>
      <c r="C6" s="157"/>
      <c r="D6" s="158"/>
      <c r="E6" s="101">
        <v>1</v>
      </c>
      <c r="F6" s="44" t="s">
        <v>46</v>
      </c>
      <c r="G6" s="113" t="s">
        <v>47</v>
      </c>
      <c r="H6" s="113"/>
      <c r="I6" s="113"/>
      <c r="J6" s="113"/>
    </row>
    <row r="7" spans="1:45" s="41" customFormat="1" ht="48" customHeight="1">
      <c r="A7" s="157"/>
      <c r="B7" s="157"/>
      <c r="C7" s="157"/>
      <c r="D7" s="158"/>
      <c r="E7" s="101">
        <v>2</v>
      </c>
      <c r="F7" s="44" t="s">
        <v>48</v>
      </c>
      <c r="G7" s="113" t="s">
        <v>49</v>
      </c>
      <c r="H7" s="113"/>
      <c r="I7" s="113"/>
      <c r="J7" s="113"/>
    </row>
    <row r="8" spans="1:45" s="41" customFormat="1" ht="48" customHeight="1">
      <c r="A8" s="157"/>
      <c r="B8" s="157"/>
      <c r="C8" s="157"/>
      <c r="D8" s="158"/>
      <c r="E8" s="101">
        <v>3</v>
      </c>
      <c r="F8" s="44" t="s">
        <v>50</v>
      </c>
      <c r="G8" s="159" t="s">
        <v>51</v>
      </c>
      <c r="H8" s="160"/>
      <c r="I8" s="160"/>
      <c r="J8" s="161"/>
    </row>
    <row r="9" spans="1:45" s="41" customFormat="1" ht="48" customHeight="1">
      <c r="A9" s="157"/>
      <c r="B9" s="157"/>
      <c r="C9" s="157"/>
      <c r="D9" s="158"/>
      <c r="E9" s="102">
        <v>4</v>
      </c>
      <c r="F9" s="99" t="s">
        <v>52</v>
      </c>
      <c r="G9" s="154" t="s">
        <v>53</v>
      </c>
      <c r="H9" s="155"/>
      <c r="I9" s="155"/>
      <c r="J9" s="156"/>
    </row>
    <row r="10" spans="1:45" s="41" customFormat="1" ht="48" customHeight="1">
      <c r="A10" s="157"/>
      <c r="B10" s="157"/>
      <c r="C10" s="157"/>
      <c r="D10" s="158"/>
      <c r="E10" s="103">
        <v>5</v>
      </c>
      <c r="F10" s="98" t="s">
        <v>54</v>
      </c>
      <c r="G10" s="162" t="s">
        <v>55</v>
      </c>
      <c r="H10" s="162"/>
      <c r="I10" s="162"/>
      <c r="J10" s="162"/>
    </row>
    <row r="11" spans="1:45" s="41" customFormat="1"/>
    <row r="12" spans="1:45" ht="14.45" customHeight="1">
      <c r="A12" s="109" t="s">
        <v>7</v>
      </c>
      <c r="B12" s="109"/>
      <c r="C12" s="109" t="s">
        <v>56</v>
      </c>
      <c r="D12" s="109"/>
      <c r="E12" s="109"/>
      <c r="F12" s="114" t="s">
        <v>9</v>
      </c>
      <c r="G12" s="114"/>
      <c r="H12" s="114"/>
      <c r="I12" s="114"/>
      <c r="J12" s="114"/>
      <c r="K12" s="114"/>
      <c r="L12" s="114"/>
      <c r="M12" s="114"/>
      <c r="N12" s="114"/>
      <c r="O12" s="114"/>
      <c r="P12" s="114"/>
      <c r="Q12" s="115" t="s">
        <v>10</v>
      </c>
      <c r="R12" s="115" t="s">
        <v>11</v>
      </c>
      <c r="S12" s="109" t="s">
        <v>57</v>
      </c>
      <c r="T12" s="109"/>
      <c r="U12" s="109"/>
      <c r="V12" s="124" t="s">
        <v>12</v>
      </c>
      <c r="W12" s="125"/>
      <c r="X12" s="125"/>
      <c r="Y12" s="125"/>
      <c r="Z12" s="126"/>
      <c r="AA12" s="130" t="s">
        <v>13</v>
      </c>
      <c r="AB12" s="131"/>
      <c r="AC12" s="131"/>
      <c r="AD12" s="131"/>
      <c r="AE12" s="132"/>
      <c r="AF12" s="136" t="s">
        <v>14</v>
      </c>
      <c r="AG12" s="137"/>
      <c r="AH12" s="137"/>
      <c r="AI12" s="137"/>
      <c r="AJ12" s="138"/>
      <c r="AK12" s="142" t="s">
        <v>15</v>
      </c>
      <c r="AL12" s="143"/>
      <c r="AM12" s="143"/>
      <c r="AN12" s="143"/>
      <c r="AO12" s="144"/>
      <c r="AP12" s="148" t="s">
        <v>16</v>
      </c>
      <c r="AQ12" s="149"/>
      <c r="AR12" s="149"/>
      <c r="AS12" s="150"/>
    </row>
    <row r="13" spans="1:45" ht="14.45" customHeight="1">
      <c r="A13" s="109"/>
      <c r="B13" s="109"/>
      <c r="C13" s="109"/>
      <c r="D13" s="109"/>
      <c r="E13" s="109"/>
      <c r="F13" s="114"/>
      <c r="G13" s="114"/>
      <c r="H13" s="114"/>
      <c r="I13" s="114"/>
      <c r="J13" s="114"/>
      <c r="K13" s="114"/>
      <c r="L13" s="114"/>
      <c r="M13" s="114"/>
      <c r="N13" s="114"/>
      <c r="O13" s="114"/>
      <c r="P13" s="114"/>
      <c r="Q13" s="116"/>
      <c r="R13" s="116"/>
      <c r="S13" s="109"/>
      <c r="T13" s="109"/>
      <c r="U13" s="109"/>
      <c r="V13" s="127"/>
      <c r="W13" s="128"/>
      <c r="X13" s="128"/>
      <c r="Y13" s="128"/>
      <c r="Z13" s="129"/>
      <c r="AA13" s="133"/>
      <c r="AB13" s="134"/>
      <c r="AC13" s="134"/>
      <c r="AD13" s="134"/>
      <c r="AE13" s="135"/>
      <c r="AF13" s="139"/>
      <c r="AG13" s="140"/>
      <c r="AH13" s="140"/>
      <c r="AI13" s="140"/>
      <c r="AJ13" s="141"/>
      <c r="AK13" s="145"/>
      <c r="AL13" s="146"/>
      <c r="AM13" s="146"/>
      <c r="AN13" s="146"/>
      <c r="AO13" s="147"/>
      <c r="AP13" s="151"/>
      <c r="AQ13" s="152"/>
      <c r="AR13" s="152"/>
      <c r="AS13" s="153"/>
    </row>
    <row r="14" spans="1:45" ht="50.2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17"/>
      <c r="R14" s="117"/>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216">
      <c r="A15" s="22">
        <v>3</v>
      </c>
      <c r="B15" s="21" t="s">
        <v>63</v>
      </c>
      <c r="C15" s="26" t="s">
        <v>64</v>
      </c>
      <c r="D15" s="22" t="s">
        <v>65</v>
      </c>
      <c r="E15" s="22" t="s">
        <v>66</v>
      </c>
      <c r="F15" s="22" t="s">
        <v>67</v>
      </c>
      <c r="G15" s="22" t="s">
        <v>68</v>
      </c>
      <c r="H15" s="22">
        <v>1</v>
      </c>
      <c r="I15" s="22" t="s">
        <v>69</v>
      </c>
      <c r="J15" s="22" t="s">
        <v>70</v>
      </c>
      <c r="K15" s="68">
        <v>1</v>
      </c>
      <c r="L15" s="68">
        <v>1</v>
      </c>
      <c r="M15" s="68">
        <v>1</v>
      </c>
      <c r="N15" s="68">
        <v>1</v>
      </c>
      <c r="O15" s="68">
        <v>4</v>
      </c>
      <c r="P15" s="22" t="s">
        <v>71</v>
      </c>
      <c r="Q15" s="22" t="s">
        <v>72</v>
      </c>
      <c r="R15" s="22" t="s">
        <v>73</v>
      </c>
      <c r="S15" s="22" t="s">
        <v>70</v>
      </c>
      <c r="T15" s="22" t="s">
        <v>74</v>
      </c>
      <c r="U15" s="22" t="s">
        <v>75</v>
      </c>
      <c r="V15" s="68">
        <f t="shared" ref="V15:V17" si="0">K15</f>
        <v>1</v>
      </c>
      <c r="W15" s="60">
        <v>1</v>
      </c>
      <c r="X15" s="61">
        <f>IFERROR(IF(W15/V15&gt;100%,100%,W15/V15),0)</f>
        <v>1</v>
      </c>
      <c r="Y15" s="22" t="s">
        <v>76</v>
      </c>
      <c r="Z15" s="22" t="s">
        <v>77</v>
      </c>
      <c r="AA15" s="68">
        <f t="shared" ref="AA15:AA17" si="1">L15</f>
        <v>1</v>
      </c>
      <c r="AB15" s="70">
        <v>1</v>
      </c>
      <c r="AC15" s="78">
        <f>IFERROR(IF(AB15/AA15&gt;100%,100%,AB15/AA15),0)</f>
        <v>1</v>
      </c>
      <c r="AD15" s="22" t="s">
        <v>78</v>
      </c>
      <c r="AE15" s="22" t="s">
        <v>77</v>
      </c>
      <c r="AF15" s="68">
        <f t="shared" ref="AF15:AF17" si="2">M15</f>
        <v>1</v>
      </c>
      <c r="AG15" s="60">
        <v>1</v>
      </c>
      <c r="AH15" s="61">
        <f>IFERROR(IF(AG15/AF15&gt;100%,100%,AG15/AF15),0)</f>
        <v>1</v>
      </c>
      <c r="AI15" s="22" t="s">
        <v>79</v>
      </c>
      <c r="AJ15" s="22" t="s">
        <v>77</v>
      </c>
      <c r="AK15" s="68">
        <f t="shared" ref="AK15:AK17" si="3">N15</f>
        <v>1</v>
      </c>
      <c r="AL15" s="60">
        <v>1</v>
      </c>
      <c r="AM15" s="61">
        <f>IFERROR(IF(AL15/AK15&gt;100%,100%,AL15/AK15),0)</f>
        <v>1</v>
      </c>
      <c r="AN15" s="22" t="s">
        <v>80</v>
      </c>
      <c r="AO15" s="22" t="s">
        <v>77</v>
      </c>
      <c r="AP15" s="60">
        <f t="shared" ref="AP15:AP17" si="4">O15</f>
        <v>4</v>
      </c>
      <c r="AQ15" s="70">
        <f>IFERROR(SUM(W15,AB15,AG15,AL15),0)</f>
        <v>4</v>
      </c>
      <c r="AR15" s="61">
        <f>IFERROR(IF(AQ15/AP15&gt;100%,100%,AQ15/AP15),0)</f>
        <v>1</v>
      </c>
      <c r="AS15" s="74" t="s">
        <v>81</v>
      </c>
    </row>
    <row r="16" spans="1:45" s="32" customFormat="1" ht="216">
      <c r="A16" s="22">
        <v>3</v>
      </c>
      <c r="B16" s="21" t="s">
        <v>63</v>
      </c>
      <c r="C16" s="26" t="s">
        <v>82</v>
      </c>
      <c r="D16" s="44" t="s">
        <v>83</v>
      </c>
      <c r="E16" s="22" t="s">
        <v>66</v>
      </c>
      <c r="F16" s="22" t="s">
        <v>84</v>
      </c>
      <c r="G16" s="22" t="s">
        <v>85</v>
      </c>
      <c r="H16" s="49">
        <v>2</v>
      </c>
      <c r="I16" s="22" t="s">
        <v>69</v>
      </c>
      <c r="J16" s="22" t="s">
        <v>84</v>
      </c>
      <c r="K16" s="68">
        <v>1</v>
      </c>
      <c r="L16" s="68">
        <v>0</v>
      </c>
      <c r="M16" s="68">
        <v>1</v>
      </c>
      <c r="N16" s="68">
        <v>0</v>
      </c>
      <c r="O16" s="86">
        <v>2</v>
      </c>
      <c r="P16" s="22" t="s">
        <v>71</v>
      </c>
      <c r="Q16" s="22" t="s">
        <v>72</v>
      </c>
      <c r="R16" s="22" t="s">
        <v>86</v>
      </c>
      <c r="S16" s="22" t="s">
        <v>84</v>
      </c>
      <c r="T16" s="22" t="s">
        <v>87</v>
      </c>
      <c r="U16" s="22" t="s">
        <v>88</v>
      </c>
      <c r="V16" s="68">
        <f t="shared" si="0"/>
        <v>1</v>
      </c>
      <c r="W16" s="60">
        <v>1</v>
      </c>
      <c r="X16" s="61">
        <f>IFERROR(IF(W16/V16&gt;100%,100%,W16/V16),0)</f>
        <v>1</v>
      </c>
      <c r="Y16" s="22" t="s">
        <v>89</v>
      </c>
      <c r="Z16" s="22" t="s">
        <v>90</v>
      </c>
      <c r="AA16" s="68">
        <f t="shared" si="1"/>
        <v>0</v>
      </c>
      <c r="AB16" s="70">
        <v>0</v>
      </c>
      <c r="AC16" s="78">
        <f>IFERROR(IF(AB16/AA16&gt;100%,100%,AB16/AA16),0)</f>
        <v>0</v>
      </c>
      <c r="AD16" s="22" t="s">
        <v>91</v>
      </c>
      <c r="AE16" s="22" t="s">
        <v>91</v>
      </c>
      <c r="AF16" s="68">
        <f t="shared" si="2"/>
        <v>1</v>
      </c>
      <c r="AG16" s="96">
        <v>1</v>
      </c>
      <c r="AH16" s="61">
        <f>IFERROR(IF(AG16/AF16&gt;100%,100%,AG16/AF16),0)</f>
        <v>1</v>
      </c>
      <c r="AI16" s="22" t="s">
        <v>92</v>
      </c>
      <c r="AJ16" s="22" t="s">
        <v>93</v>
      </c>
      <c r="AK16" s="68">
        <f t="shared" si="3"/>
        <v>0</v>
      </c>
      <c r="AL16" s="70">
        <v>0</v>
      </c>
      <c r="AM16" s="61">
        <f>IFERROR(IF(AL16/AK16&gt;100%,100%,AL16/AK16),0)</f>
        <v>0</v>
      </c>
      <c r="AN16" s="22" t="s">
        <v>91</v>
      </c>
      <c r="AO16" s="22" t="s">
        <v>91</v>
      </c>
      <c r="AP16" s="60">
        <f t="shared" si="4"/>
        <v>2</v>
      </c>
      <c r="AQ16" s="70">
        <f>IFERROR(SUM(W16,AB16,AG16,AL16),0)</f>
        <v>2</v>
      </c>
      <c r="AR16" s="61">
        <f>IFERROR(IF(AQ16/AP16&gt;100%,100%,AQ16/AP16),0)</f>
        <v>1</v>
      </c>
      <c r="AS16" s="74" t="s">
        <v>81</v>
      </c>
    </row>
    <row r="17" spans="1:45" s="32" customFormat="1" ht="282.75">
      <c r="A17" s="22">
        <v>3</v>
      </c>
      <c r="B17" s="21" t="s">
        <v>63</v>
      </c>
      <c r="C17" s="26" t="s">
        <v>94</v>
      </c>
      <c r="D17" s="22" t="s">
        <v>95</v>
      </c>
      <c r="E17" s="22" t="s">
        <v>96</v>
      </c>
      <c r="F17" s="22" t="s">
        <v>97</v>
      </c>
      <c r="G17" s="22" t="s">
        <v>98</v>
      </c>
      <c r="H17" s="22">
        <v>0</v>
      </c>
      <c r="I17" s="22" t="s">
        <v>99</v>
      </c>
      <c r="J17" s="22" t="s">
        <v>100</v>
      </c>
      <c r="K17" s="76">
        <v>0</v>
      </c>
      <c r="L17" s="76">
        <v>0.5</v>
      </c>
      <c r="M17" s="76">
        <v>1</v>
      </c>
      <c r="N17" s="76">
        <v>1</v>
      </c>
      <c r="O17" s="76">
        <v>1</v>
      </c>
      <c r="P17" s="22" t="s">
        <v>71</v>
      </c>
      <c r="Q17" s="22" t="s">
        <v>72</v>
      </c>
      <c r="R17" s="22" t="s">
        <v>86</v>
      </c>
      <c r="S17" s="22" t="s">
        <v>101</v>
      </c>
      <c r="T17" s="22" t="s">
        <v>87</v>
      </c>
      <c r="U17" s="22" t="s">
        <v>88</v>
      </c>
      <c r="V17" s="76">
        <f t="shared" si="0"/>
        <v>0</v>
      </c>
      <c r="W17" s="77">
        <v>0</v>
      </c>
      <c r="X17" s="61">
        <f>IFERROR(IF(W17/V17&gt;100%,100%,W17/V17),0)</f>
        <v>0</v>
      </c>
      <c r="Y17" s="22" t="s">
        <v>91</v>
      </c>
      <c r="Z17" s="22" t="s">
        <v>91</v>
      </c>
      <c r="AA17" s="76">
        <f t="shared" si="1"/>
        <v>0.5</v>
      </c>
      <c r="AB17" s="77">
        <v>0.28999999999999998</v>
      </c>
      <c r="AC17" s="78">
        <f>IFERROR(IF(AB17/AA17&gt;100%,100%,AB17/AA17),0)</f>
        <v>0.57999999999999996</v>
      </c>
      <c r="AD17" s="22" t="s">
        <v>102</v>
      </c>
      <c r="AE17" s="22" t="s">
        <v>103</v>
      </c>
      <c r="AF17" s="76">
        <f t="shared" si="2"/>
        <v>1</v>
      </c>
      <c r="AG17" s="97">
        <v>0.52</v>
      </c>
      <c r="AH17" s="61">
        <f>IFERROR(IF(AG17/AF17&gt;100%,100%,AG17/AF17),0)</f>
        <v>0.52</v>
      </c>
      <c r="AI17" s="22" t="s">
        <v>104</v>
      </c>
      <c r="AJ17" s="22" t="s">
        <v>105</v>
      </c>
      <c r="AK17" s="76">
        <f t="shared" si="3"/>
        <v>1</v>
      </c>
      <c r="AL17" s="97">
        <v>1</v>
      </c>
      <c r="AM17" s="61">
        <v>1</v>
      </c>
      <c r="AN17" s="44" t="s">
        <v>106</v>
      </c>
      <c r="AO17" s="44" t="s">
        <v>107</v>
      </c>
      <c r="AP17" s="76">
        <f t="shared" si="4"/>
        <v>1</v>
      </c>
      <c r="AQ17" s="77">
        <f>IFERROR(MAX(W17,AB17,AG17,AL17),0)</f>
        <v>1</v>
      </c>
      <c r="AR17" s="61">
        <f>IFERROR(IF(AQ17/AP17&gt;100%,100%,AQ17/AP17),0)</f>
        <v>1</v>
      </c>
      <c r="AS17" s="74" t="s">
        <v>81</v>
      </c>
    </row>
    <row r="18" spans="1:45" s="5" customFormat="1" ht="15.75">
      <c r="A18" s="10"/>
      <c r="B18" s="10"/>
      <c r="C18" s="10"/>
      <c r="D18" s="13" t="s">
        <v>108</v>
      </c>
      <c r="E18" s="10"/>
      <c r="F18" s="10"/>
      <c r="G18" s="10"/>
      <c r="H18" s="10"/>
      <c r="I18" s="83"/>
      <c r="J18" s="10"/>
      <c r="K18" s="16"/>
      <c r="L18" s="16"/>
      <c r="M18" s="16"/>
      <c r="N18" s="16"/>
      <c r="O18" s="16"/>
      <c r="P18" s="10"/>
      <c r="Q18" s="10"/>
      <c r="R18" s="10"/>
      <c r="S18" s="10"/>
      <c r="T18" s="10"/>
      <c r="U18" s="10"/>
      <c r="V18" s="16"/>
      <c r="W18" s="16"/>
      <c r="X18" s="62">
        <f>AVERAGE(X15:X16)*80%</f>
        <v>0.8</v>
      </c>
      <c r="Y18" s="15"/>
      <c r="Z18" s="15"/>
      <c r="AA18" s="16"/>
      <c r="AB18" s="16"/>
      <c r="AC18" s="62">
        <f>AVERAGE(AC15,AC17)*80%</f>
        <v>0.63200000000000012</v>
      </c>
      <c r="AD18" s="15"/>
      <c r="AE18" s="15"/>
      <c r="AF18" s="16"/>
      <c r="AG18" s="16"/>
      <c r="AH18" s="62">
        <f>AVERAGE(AH15:AH17)*80%</f>
        <v>0.67200000000000004</v>
      </c>
      <c r="AI18" s="15"/>
      <c r="AJ18" s="15"/>
      <c r="AK18" s="16"/>
      <c r="AL18" s="16"/>
      <c r="AM18" s="62">
        <f>AVERAGE(AM15,AM17)*80%</f>
        <v>0.8</v>
      </c>
      <c r="AN18" s="10"/>
      <c r="AO18" s="10"/>
      <c r="AP18" s="16"/>
      <c r="AQ18" s="71"/>
      <c r="AR18" s="62">
        <f>AVERAGE(AR15:AR17)*80%</f>
        <v>0.8</v>
      </c>
      <c r="AS18" s="10"/>
    </row>
    <row r="19" spans="1:45" s="32" customFormat="1" ht="100.5" customHeight="1">
      <c r="A19" s="40">
        <v>3</v>
      </c>
      <c r="B19" s="28" t="s">
        <v>63</v>
      </c>
      <c r="C19" s="40" t="s">
        <v>109</v>
      </c>
      <c r="D19" s="28" t="s">
        <v>110</v>
      </c>
      <c r="E19" s="27" t="s">
        <v>111</v>
      </c>
      <c r="F19" s="27" t="s">
        <v>112</v>
      </c>
      <c r="G19" s="27" t="s">
        <v>113</v>
      </c>
      <c r="H19" s="50" t="s">
        <v>114</v>
      </c>
      <c r="I19" s="84" t="s">
        <v>115</v>
      </c>
      <c r="J19" s="27" t="s">
        <v>116</v>
      </c>
      <c r="K19" s="87" t="s">
        <v>117</v>
      </c>
      <c r="L19" s="87">
        <v>0.8</v>
      </c>
      <c r="M19" s="87" t="s">
        <v>117</v>
      </c>
      <c r="N19" s="87">
        <v>0.8</v>
      </c>
      <c r="O19" s="87">
        <v>0.8</v>
      </c>
      <c r="P19" s="27" t="s">
        <v>71</v>
      </c>
      <c r="Q19" s="51" t="s">
        <v>118</v>
      </c>
      <c r="R19" s="51" t="s">
        <v>86</v>
      </c>
      <c r="S19" s="27" t="s">
        <v>119</v>
      </c>
      <c r="T19" s="51" t="s">
        <v>120</v>
      </c>
      <c r="U19" s="51" t="s">
        <v>121</v>
      </c>
      <c r="V19" s="69" t="str">
        <f>K19</f>
        <v>No programada</v>
      </c>
      <c r="W19" s="73">
        <v>0</v>
      </c>
      <c r="X19" s="64">
        <f>IFERROR(IF(W19/V19&gt;100%,100%,W19/V19),0)</f>
        <v>0</v>
      </c>
      <c r="Y19" s="27" t="s">
        <v>91</v>
      </c>
      <c r="Z19" s="27" t="s">
        <v>91</v>
      </c>
      <c r="AA19" s="63">
        <f>L19</f>
        <v>0.8</v>
      </c>
      <c r="AB19" s="73">
        <v>0.6</v>
      </c>
      <c r="AC19" s="79">
        <f>IFERROR(IF(AB19/AA19&gt;100%,100%,AB19/AA19),0)</f>
        <v>0.74999999999999989</v>
      </c>
      <c r="AD19" s="95" t="s">
        <v>122</v>
      </c>
      <c r="AE19" s="27" t="s">
        <v>123</v>
      </c>
      <c r="AF19" s="69" t="str">
        <f>M19</f>
        <v>No programada</v>
      </c>
      <c r="AG19" s="73">
        <v>0</v>
      </c>
      <c r="AH19" s="64">
        <f>IFERROR(IF(AG19/AF19&gt;100%,100%,AG19/AF19),0)</f>
        <v>0</v>
      </c>
      <c r="AI19" s="27" t="s">
        <v>91</v>
      </c>
      <c r="AJ19" s="27" t="s">
        <v>91</v>
      </c>
      <c r="AK19" s="63">
        <f>N19</f>
        <v>0.8</v>
      </c>
      <c r="AL19" s="63">
        <v>0.83</v>
      </c>
      <c r="AM19" s="64">
        <f>IFERROR(IF(AL19/AK19&gt;100%,100%,AL19/AK19),0)</f>
        <v>1</v>
      </c>
      <c r="AN19" s="27" t="s">
        <v>124</v>
      </c>
      <c r="AO19" s="27" t="s">
        <v>125</v>
      </c>
      <c r="AP19" s="63">
        <f>O19</f>
        <v>0.8</v>
      </c>
      <c r="AQ19" s="73">
        <f>IFERROR(AVERAGE(AB19,AL19)*1,0)</f>
        <v>0.71499999999999997</v>
      </c>
      <c r="AR19" s="64">
        <f>IFERROR(IF(AQ19/AP19&gt;100%,100%,AQ19/AP19),0)</f>
        <v>0.89374999999999993</v>
      </c>
      <c r="AS19" s="75" t="s">
        <v>126</v>
      </c>
    </row>
    <row r="20" spans="1:45" s="32" customFormat="1" ht="133.5">
      <c r="A20" s="40">
        <v>3</v>
      </c>
      <c r="B20" s="28" t="s">
        <v>63</v>
      </c>
      <c r="C20" s="40" t="s">
        <v>127</v>
      </c>
      <c r="D20" s="27" t="s">
        <v>128</v>
      </c>
      <c r="E20" s="27" t="s">
        <v>111</v>
      </c>
      <c r="F20" s="27" t="s">
        <v>129</v>
      </c>
      <c r="G20" s="27" t="s">
        <v>130</v>
      </c>
      <c r="H20" s="52" t="s">
        <v>131</v>
      </c>
      <c r="I20" s="84" t="s">
        <v>69</v>
      </c>
      <c r="J20" s="27" t="s">
        <v>129</v>
      </c>
      <c r="K20" s="88">
        <v>0.5</v>
      </c>
      <c r="L20" s="88">
        <v>0.5</v>
      </c>
      <c r="M20" s="88">
        <v>0</v>
      </c>
      <c r="N20" s="88">
        <v>0</v>
      </c>
      <c r="O20" s="88">
        <v>1</v>
      </c>
      <c r="P20" s="27" t="s">
        <v>71</v>
      </c>
      <c r="Q20" s="27" t="s">
        <v>132</v>
      </c>
      <c r="R20" s="27" t="s">
        <v>73</v>
      </c>
      <c r="S20" s="51" t="s">
        <v>133</v>
      </c>
      <c r="T20" s="51" t="s">
        <v>134</v>
      </c>
      <c r="U20" s="51" t="s">
        <v>135</v>
      </c>
      <c r="V20" s="63">
        <f>K20</f>
        <v>0.5</v>
      </c>
      <c r="W20" s="73">
        <v>0.5</v>
      </c>
      <c r="X20" s="64">
        <f>IFERROR(IF(W20/V20&gt;100%,100%,W20/V20),0)</f>
        <v>1</v>
      </c>
      <c r="Y20" s="27" t="s">
        <v>136</v>
      </c>
      <c r="Z20" s="27" t="s">
        <v>137</v>
      </c>
      <c r="AA20" s="63">
        <f>L20</f>
        <v>0.5</v>
      </c>
      <c r="AB20" s="73">
        <v>0.5</v>
      </c>
      <c r="AC20" s="79">
        <f>IFERROR(IF(AB20/AA20&gt;100%,100%,AB20/AA20),0)</f>
        <v>1</v>
      </c>
      <c r="AD20" s="27" t="s">
        <v>138</v>
      </c>
      <c r="AE20" s="27" t="s">
        <v>139</v>
      </c>
      <c r="AF20" s="63">
        <f>M20</f>
        <v>0</v>
      </c>
      <c r="AG20" s="73">
        <v>0</v>
      </c>
      <c r="AH20" s="64">
        <f>IFERROR(IF(AG20/AF20&gt;100%,100%,AG20/AF20),0)</f>
        <v>0</v>
      </c>
      <c r="AI20" s="27" t="s">
        <v>91</v>
      </c>
      <c r="AJ20" s="27" t="s">
        <v>91</v>
      </c>
      <c r="AK20" s="63">
        <f>N20</f>
        <v>0</v>
      </c>
      <c r="AL20" s="73">
        <v>0</v>
      </c>
      <c r="AM20" s="64">
        <f>IFERROR(IF(AL20/AK20&gt;100%,100%,AL20/AK20),0)</f>
        <v>0</v>
      </c>
      <c r="AN20" s="27" t="s">
        <v>91</v>
      </c>
      <c r="AO20" s="27" t="s">
        <v>91</v>
      </c>
      <c r="AP20" s="63">
        <f>O20</f>
        <v>1</v>
      </c>
      <c r="AQ20" s="73">
        <f>IFERROR(SUM(W20,AB20,AG20,AL20),0)</f>
        <v>1</v>
      </c>
      <c r="AR20" s="64">
        <f>IFERROR(IF(AQ20/AP20&gt;100%,100%,AQ20/AP20),0)</f>
        <v>1</v>
      </c>
      <c r="AS20" s="75" t="s">
        <v>81</v>
      </c>
    </row>
    <row r="21" spans="1:45" s="32" customFormat="1" ht="117">
      <c r="A21" s="40">
        <v>3</v>
      </c>
      <c r="B21" s="28" t="s">
        <v>63</v>
      </c>
      <c r="C21" s="40" t="s">
        <v>140</v>
      </c>
      <c r="D21" s="27" t="s">
        <v>141</v>
      </c>
      <c r="E21" s="27" t="s">
        <v>111</v>
      </c>
      <c r="F21" s="27" t="s">
        <v>142</v>
      </c>
      <c r="G21" s="27" t="s">
        <v>143</v>
      </c>
      <c r="H21" s="40" t="s">
        <v>144</v>
      </c>
      <c r="I21" s="84" t="s">
        <v>69</v>
      </c>
      <c r="J21" s="27" t="s">
        <v>142</v>
      </c>
      <c r="K21" s="89">
        <v>0</v>
      </c>
      <c r="L21" s="89">
        <v>1</v>
      </c>
      <c r="M21" s="89">
        <v>0</v>
      </c>
      <c r="N21" s="89">
        <v>1</v>
      </c>
      <c r="O21" s="89">
        <v>2</v>
      </c>
      <c r="P21" s="27" t="s">
        <v>71</v>
      </c>
      <c r="Q21" s="27" t="s">
        <v>132</v>
      </c>
      <c r="R21" s="27" t="s">
        <v>73</v>
      </c>
      <c r="S21" s="51" t="s">
        <v>145</v>
      </c>
      <c r="T21" s="51" t="s">
        <v>145</v>
      </c>
      <c r="U21" s="27" t="s">
        <v>146</v>
      </c>
      <c r="V21" s="69">
        <f>K21</f>
        <v>0</v>
      </c>
      <c r="W21" s="72">
        <v>0</v>
      </c>
      <c r="X21" s="64">
        <f>IFERROR(IF(W21/V21&gt;100%,100%,W21/V21),0)</f>
        <v>0</v>
      </c>
      <c r="Y21" s="27" t="s">
        <v>91</v>
      </c>
      <c r="Z21" s="27" t="s">
        <v>91</v>
      </c>
      <c r="AA21" s="69">
        <f>L21</f>
        <v>1</v>
      </c>
      <c r="AB21" s="72">
        <v>1</v>
      </c>
      <c r="AC21" s="79">
        <f>IFERROR(IF(AB21/AA21&gt;100%,100%,AB21/AA21),0)</f>
        <v>1</v>
      </c>
      <c r="AD21" s="27" t="s">
        <v>147</v>
      </c>
      <c r="AE21" s="27" t="s">
        <v>148</v>
      </c>
      <c r="AF21" s="69">
        <f>M21</f>
        <v>0</v>
      </c>
      <c r="AG21" s="72">
        <v>0</v>
      </c>
      <c r="AH21" s="64">
        <f>IFERROR(IF(AG21/AF21&gt;100%,100%,AG21/AF21),0)</f>
        <v>0</v>
      </c>
      <c r="AI21" s="27" t="s">
        <v>91</v>
      </c>
      <c r="AJ21" s="27" t="s">
        <v>91</v>
      </c>
      <c r="AK21" s="69">
        <f>N21</f>
        <v>1</v>
      </c>
      <c r="AL21" s="65">
        <v>1</v>
      </c>
      <c r="AM21" s="64">
        <f>IFERROR(IF(AL21/AK21&gt;100%,100%,AL21/AK21),0)</f>
        <v>1</v>
      </c>
      <c r="AN21" s="27" t="s">
        <v>149</v>
      </c>
      <c r="AO21" s="27" t="s">
        <v>150</v>
      </c>
      <c r="AP21" s="65">
        <f>O21</f>
        <v>2</v>
      </c>
      <c r="AQ21" s="72">
        <f>IFERROR(SUM(W21,AB21,AG21,AL21),0)</f>
        <v>2</v>
      </c>
      <c r="AR21" s="64">
        <f>IFERROR(IF(AQ21/AP21&gt;100%,100%,AQ21/AP21),0)</f>
        <v>1</v>
      </c>
      <c r="AS21" s="75" t="s">
        <v>81</v>
      </c>
    </row>
    <row r="22" spans="1:45" s="32" customFormat="1" ht="150">
      <c r="A22" s="40">
        <v>3</v>
      </c>
      <c r="B22" s="28" t="s">
        <v>63</v>
      </c>
      <c r="C22" s="40" t="s">
        <v>151</v>
      </c>
      <c r="D22" s="51" t="s">
        <v>152</v>
      </c>
      <c r="E22" s="51" t="s">
        <v>111</v>
      </c>
      <c r="F22" s="51" t="s">
        <v>153</v>
      </c>
      <c r="G22" s="51" t="s">
        <v>154</v>
      </c>
      <c r="H22" s="51" t="s">
        <v>155</v>
      </c>
      <c r="I22" s="40" t="s">
        <v>69</v>
      </c>
      <c r="J22" s="51" t="s">
        <v>153</v>
      </c>
      <c r="K22" s="90">
        <v>1</v>
      </c>
      <c r="L22" s="90">
        <v>0</v>
      </c>
      <c r="M22" s="90">
        <v>0</v>
      </c>
      <c r="N22" s="90">
        <v>0</v>
      </c>
      <c r="O22" s="90">
        <v>1</v>
      </c>
      <c r="P22" s="51" t="s">
        <v>71</v>
      </c>
      <c r="Q22" s="51" t="s">
        <v>156</v>
      </c>
      <c r="R22" s="51" t="s">
        <v>86</v>
      </c>
      <c r="S22" s="51" t="s">
        <v>157</v>
      </c>
      <c r="T22" s="51" t="s">
        <v>158</v>
      </c>
      <c r="U22" s="51" t="s">
        <v>159</v>
      </c>
      <c r="V22" s="63">
        <f>K22</f>
        <v>1</v>
      </c>
      <c r="W22" s="63">
        <v>1</v>
      </c>
      <c r="X22" s="64">
        <f>IFERROR(IF(W22/V22&gt;100%,100%,W22/V22),0)</f>
        <v>1</v>
      </c>
      <c r="Y22" s="27" t="s">
        <v>160</v>
      </c>
      <c r="Z22" s="80" t="s">
        <v>161</v>
      </c>
      <c r="AA22" s="63">
        <f>L22</f>
        <v>0</v>
      </c>
      <c r="AB22" s="73">
        <v>0</v>
      </c>
      <c r="AC22" s="79">
        <f>IFERROR(IF(AB22/AA22&gt;100%,100%,AB22/AA22),0)</f>
        <v>0</v>
      </c>
      <c r="AD22" s="27" t="s">
        <v>91</v>
      </c>
      <c r="AE22" s="27" t="s">
        <v>91</v>
      </c>
      <c r="AF22" s="63">
        <f>M22</f>
        <v>0</v>
      </c>
      <c r="AG22" s="73">
        <v>0</v>
      </c>
      <c r="AH22" s="64">
        <f>IFERROR(IF(AG22/AF22&gt;100%,100%,AG22/AF22),0)</f>
        <v>0</v>
      </c>
      <c r="AI22" s="27" t="s">
        <v>91</v>
      </c>
      <c r="AJ22" s="27" t="s">
        <v>91</v>
      </c>
      <c r="AK22" s="69">
        <f>N22</f>
        <v>0</v>
      </c>
      <c r="AL22" s="73">
        <v>0</v>
      </c>
      <c r="AM22" s="64">
        <f>IFERROR(IF(AL22/AK22&gt;100%,100%,AL22/AK22),0)</f>
        <v>0</v>
      </c>
      <c r="AN22" s="27" t="s">
        <v>91</v>
      </c>
      <c r="AO22" s="27" t="s">
        <v>91</v>
      </c>
      <c r="AP22" s="63">
        <f>O22</f>
        <v>1</v>
      </c>
      <c r="AQ22" s="73">
        <f>IFERROR(SUM(W22,AB22,AG22,AL22),0)</f>
        <v>1</v>
      </c>
      <c r="AR22" s="64">
        <f>IFERROR(IF(AQ22/AP22&gt;100%,100%,AQ22/AP22),0)</f>
        <v>1</v>
      </c>
      <c r="AS22" s="75" t="s">
        <v>81</v>
      </c>
    </row>
    <row r="23" spans="1:45" s="32" customFormat="1" ht="133.5">
      <c r="A23" s="40">
        <v>3</v>
      </c>
      <c r="B23" s="28" t="s">
        <v>63</v>
      </c>
      <c r="C23" s="40" t="s">
        <v>162</v>
      </c>
      <c r="D23" s="53" t="s">
        <v>163</v>
      </c>
      <c r="E23" s="51" t="s">
        <v>111</v>
      </c>
      <c r="F23" s="51" t="s">
        <v>164</v>
      </c>
      <c r="G23" s="51" t="s">
        <v>165</v>
      </c>
      <c r="H23" s="51" t="s">
        <v>166</v>
      </c>
      <c r="I23" s="40" t="s">
        <v>115</v>
      </c>
      <c r="J23" s="51" t="s">
        <v>167</v>
      </c>
      <c r="K23" s="90">
        <v>1</v>
      </c>
      <c r="L23" s="90">
        <v>1</v>
      </c>
      <c r="M23" s="90">
        <v>1</v>
      </c>
      <c r="N23" s="90">
        <v>1</v>
      </c>
      <c r="O23" s="90">
        <v>1</v>
      </c>
      <c r="P23" s="51" t="s">
        <v>168</v>
      </c>
      <c r="Q23" s="51" t="s">
        <v>156</v>
      </c>
      <c r="R23" s="51" t="s">
        <v>86</v>
      </c>
      <c r="S23" s="51" t="s">
        <v>157</v>
      </c>
      <c r="T23" s="51" t="s">
        <v>158</v>
      </c>
      <c r="U23" s="51" t="s">
        <v>159</v>
      </c>
      <c r="V23" s="63">
        <f>K23</f>
        <v>1</v>
      </c>
      <c r="W23" s="63">
        <v>1</v>
      </c>
      <c r="X23" s="64">
        <f>IFERROR(IF(W23/V23&gt;100%,100%,W23/V23),0)</f>
        <v>1</v>
      </c>
      <c r="Y23" s="27" t="s">
        <v>160</v>
      </c>
      <c r="Z23" s="80" t="s">
        <v>169</v>
      </c>
      <c r="AA23" s="63">
        <f>L23</f>
        <v>1</v>
      </c>
      <c r="AB23" s="73">
        <v>1</v>
      </c>
      <c r="AC23" s="79">
        <f>IFERROR(IF(AB23/AA23&gt;100%,100%,AB23/AA23),0)</f>
        <v>1</v>
      </c>
      <c r="AD23" s="27" t="s">
        <v>170</v>
      </c>
      <c r="AE23" s="27" t="s">
        <v>171</v>
      </c>
      <c r="AF23" s="63">
        <f>M23</f>
        <v>1</v>
      </c>
      <c r="AG23" s="63">
        <v>1</v>
      </c>
      <c r="AH23" s="64">
        <f>IFERROR(IF(AG23/AF23&gt;100%,100%,AG23/AF23),0)</f>
        <v>1</v>
      </c>
      <c r="AI23" s="27" t="s">
        <v>172</v>
      </c>
      <c r="AJ23" s="27" t="s">
        <v>173</v>
      </c>
      <c r="AK23" s="63">
        <f>N23</f>
        <v>1</v>
      </c>
      <c r="AL23" s="63">
        <v>1</v>
      </c>
      <c r="AM23" s="64">
        <f>IFERROR(IF(AL23/AK23&gt;100%,100%,AL23/AK23),0)</f>
        <v>1</v>
      </c>
      <c r="AN23" s="27" t="s">
        <v>174</v>
      </c>
      <c r="AO23" s="27" t="s">
        <v>175</v>
      </c>
      <c r="AP23" s="63">
        <f>O23</f>
        <v>1</v>
      </c>
      <c r="AQ23" s="73">
        <f>IFERROR(AVERAGE(W23,AB23,AG23,AL23)*1,0)</f>
        <v>1</v>
      </c>
      <c r="AR23" s="64">
        <f>IFERROR(IF(AQ23/AP23&gt;100%,100%,AQ23/AP23),0)</f>
        <v>1</v>
      </c>
      <c r="AS23" s="75" t="s">
        <v>81</v>
      </c>
    </row>
    <row r="24" spans="1:45" s="32" customFormat="1" ht="133.5">
      <c r="A24" s="40">
        <v>3</v>
      </c>
      <c r="B24" s="28" t="s">
        <v>63</v>
      </c>
      <c r="C24" s="54" t="s">
        <v>176</v>
      </c>
      <c r="D24" s="55" t="s">
        <v>177</v>
      </c>
      <c r="E24" s="55" t="s">
        <v>111</v>
      </c>
      <c r="F24" s="55" t="s">
        <v>178</v>
      </c>
      <c r="G24" s="55" t="s">
        <v>179</v>
      </c>
      <c r="H24" s="55" t="s">
        <v>118</v>
      </c>
      <c r="I24" s="54" t="s">
        <v>69</v>
      </c>
      <c r="J24" s="55" t="s">
        <v>178</v>
      </c>
      <c r="K24" s="91">
        <v>0</v>
      </c>
      <c r="L24" s="91">
        <v>1</v>
      </c>
      <c r="M24" s="91">
        <v>0</v>
      </c>
      <c r="N24" s="91">
        <v>0</v>
      </c>
      <c r="O24" s="92">
        <v>1</v>
      </c>
      <c r="P24" s="55" t="s">
        <v>71</v>
      </c>
      <c r="Q24" s="56" t="s">
        <v>180</v>
      </c>
      <c r="R24" s="27" t="s">
        <v>73</v>
      </c>
      <c r="S24" s="56" t="s">
        <v>178</v>
      </c>
      <c r="T24" s="51" t="s">
        <v>181</v>
      </c>
      <c r="U24" s="51" t="s">
        <v>182</v>
      </c>
      <c r="V24" s="63">
        <f>K24</f>
        <v>0</v>
      </c>
      <c r="W24" s="72">
        <v>0</v>
      </c>
      <c r="X24" s="64">
        <f>IFERROR(IF(W24/V24&gt;100%,100%,W24/V24),0)</f>
        <v>0</v>
      </c>
      <c r="Y24" s="27" t="s">
        <v>91</v>
      </c>
      <c r="Z24" s="27" t="s">
        <v>91</v>
      </c>
      <c r="AA24" s="69">
        <f>L24</f>
        <v>1</v>
      </c>
      <c r="AB24" s="72">
        <v>1</v>
      </c>
      <c r="AC24" s="79">
        <f>IFERROR(IF(AB24/AA24&gt;100%,100%,AB24/AA24),0)</f>
        <v>1</v>
      </c>
      <c r="AD24" s="27" t="s">
        <v>183</v>
      </c>
      <c r="AE24" s="27" t="s">
        <v>184</v>
      </c>
      <c r="AF24" s="69">
        <f>M24</f>
        <v>0</v>
      </c>
      <c r="AG24" s="65">
        <v>0</v>
      </c>
      <c r="AH24" s="64">
        <f>IFERROR(IF(AG24/AF24&gt;100%,100%,AG24/AF24),0)</f>
        <v>0</v>
      </c>
      <c r="AI24" s="27" t="s">
        <v>91</v>
      </c>
      <c r="AJ24" s="27" t="s">
        <v>91</v>
      </c>
      <c r="AK24" s="69">
        <f>N24</f>
        <v>0</v>
      </c>
      <c r="AL24" s="72">
        <v>0</v>
      </c>
      <c r="AM24" s="64">
        <f>IFERROR(IF(AL24/AK24&gt;100%,100%,AL24/AK24),0)</f>
        <v>0</v>
      </c>
      <c r="AN24" s="27" t="s">
        <v>91</v>
      </c>
      <c r="AO24" s="27" t="s">
        <v>91</v>
      </c>
      <c r="AP24" s="65">
        <f>O24</f>
        <v>1</v>
      </c>
      <c r="AQ24" s="72">
        <f>IFERROR(SUM(W24,AB24,AG24,AL24),0)</f>
        <v>1</v>
      </c>
      <c r="AR24" s="64">
        <f>IFERROR(IF(AQ24/AP24&gt;100%,100%,AQ24/AP24),0)</f>
        <v>1</v>
      </c>
      <c r="AS24" s="75" t="s">
        <v>81</v>
      </c>
    </row>
    <row r="25" spans="1:45" s="32" customFormat="1" ht="150">
      <c r="A25" s="40">
        <v>3</v>
      </c>
      <c r="B25" s="28" t="s">
        <v>63</v>
      </c>
      <c r="C25" s="58" t="s">
        <v>185</v>
      </c>
      <c r="D25" s="57" t="s">
        <v>186</v>
      </c>
      <c r="E25" s="57" t="s">
        <v>111</v>
      </c>
      <c r="F25" s="57" t="s">
        <v>187</v>
      </c>
      <c r="G25" s="57" t="s">
        <v>188</v>
      </c>
      <c r="H25" s="57" t="s">
        <v>118</v>
      </c>
      <c r="I25" s="85" t="s">
        <v>69</v>
      </c>
      <c r="J25" s="59" t="s">
        <v>187</v>
      </c>
      <c r="K25" s="93">
        <v>0</v>
      </c>
      <c r="L25" s="93">
        <v>0</v>
      </c>
      <c r="M25" s="93">
        <v>0</v>
      </c>
      <c r="N25" s="93">
        <v>1</v>
      </c>
      <c r="O25" s="94">
        <v>1</v>
      </c>
      <c r="P25" s="57" t="s">
        <v>71</v>
      </c>
      <c r="Q25" s="56" t="s">
        <v>180</v>
      </c>
      <c r="R25" s="27" t="s">
        <v>73</v>
      </c>
      <c r="S25" s="56" t="s">
        <v>189</v>
      </c>
      <c r="T25" s="51" t="s">
        <v>190</v>
      </c>
      <c r="U25" s="51" t="s">
        <v>182</v>
      </c>
      <c r="V25" s="63">
        <f>K25</f>
        <v>0</v>
      </c>
      <c r="W25" s="72">
        <v>0</v>
      </c>
      <c r="X25" s="64">
        <f>IFERROR(IF(W25/V25&gt;100%,100%,W25/V25),0)</f>
        <v>0</v>
      </c>
      <c r="Y25" s="27" t="s">
        <v>91</v>
      </c>
      <c r="Z25" s="27" t="s">
        <v>91</v>
      </c>
      <c r="AA25" s="69">
        <f>L25</f>
        <v>0</v>
      </c>
      <c r="AB25" s="72">
        <v>0</v>
      </c>
      <c r="AC25" s="79">
        <f>IFERROR(IF(AB25/AA25&gt;100%,100%,AB25/AA25),0)</f>
        <v>0</v>
      </c>
      <c r="AD25" s="27" t="s">
        <v>91</v>
      </c>
      <c r="AE25" s="27" t="s">
        <v>91</v>
      </c>
      <c r="AF25" s="69">
        <f>M25</f>
        <v>0</v>
      </c>
      <c r="AG25" s="72">
        <v>0</v>
      </c>
      <c r="AH25" s="64">
        <f>IFERROR(IF(AG25/AF25&gt;100%,100%,AG25/AF25),0)</f>
        <v>0</v>
      </c>
      <c r="AI25" s="27" t="s">
        <v>91</v>
      </c>
      <c r="AJ25" s="27" t="s">
        <v>91</v>
      </c>
      <c r="AK25" s="69">
        <f>N25</f>
        <v>1</v>
      </c>
      <c r="AL25" s="65">
        <v>1</v>
      </c>
      <c r="AM25" s="64">
        <f>IFERROR(IF(AL25/AK25&gt;100%,100%,AL25/AK25),0)</f>
        <v>1</v>
      </c>
      <c r="AN25" s="27" t="s">
        <v>191</v>
      </c>
      <c r="AO25" s="27" t="s">
        <v>192</v>
      </c>
      <c r="AP25" s="65">
        <f>O25</f>
        <v>1</v>
      </c>
      <c r="AQ25" s="72">
        <f>IFERROR(SUM(W25,AB25,AG25,AL25),0)</f>
        <v>1</v>
      </c>
      <c r="AR25" s="64">
        <f>IFERROR(IF(AQ25/AP25&gt;100%,100%,AQ25/AP25),0)</f>
        <v>1</v>
      </c>
      <c r="AS25" s="27" t="s">
        <v>193</v>
      </c>
    </row>
    <row r="26" spans="1:45" s="5" customFormat="1" ht="17.25">
      <c r="A26" s="10"/>
      <c r="B26" s="10"/>
      <c r="C26" s="10"/>
      <c r="D26" s="11" t="s">
        <v>194</v>
      </c>
      <c r="E26" s="11"/>
      <c r="F26" s="11"/>
      <c r="G26" s="11"/>
      <c r="H26" s="11"/>
      <c r="I26" s="11"/>
      <c r="J26" s="11"/>
      <c r="K26" s="17"/>
      <c r="L26" s="17"/>
      <c r="M26" s="17"/>
      <c r="N26" s="17"/>
      <c r="O26" s="17"/>
      <c r="P26" s="11"/>
      <c r="Q26" s="11"/>
      <c r="R26" s="11"/>
      <c r="S26" s="10"/>
      <c r="T26" s="10"/>
      <c r="U26" s="10"/>
      <c r="V26" s="17"/>
      <c r="W26" s="17"/>
      <c r="X26" s="66">
        <f>AVERAGE(X20,X22,X23)*20%</f>
        <v>0.2</v>
      </c>
      <c r="Y26" s="10"/>
      <c r="Z26" s="10"/>
      <c r="AA26" s="17"/>
      <c r="AB26" s="17"/>
      <c r="AC26" s="66">
        <f>AVERAGE(AC19,AC20,AC21,AC23,AC24)*20%</f>
        <v>0.19</v>
      </c>
      <c r="AD26" s="10"/>
      <c r="AE26" s="10"/>
      <c r="AF26" s="17"/>
      <c r="AG26" s="17"/>
      <c r="AH26" s="66">
        <f>AVERAGE(AH23)*20%</f>
        <v>0.2</v>
      </c>
      <c r="AI26" s="10"/>
      <c r="AJ26" s="10"/>
      <c r="AK26" s="12"/>
      <c r="AL26" s="12"/>
      <c r="AM26" s="81">
        <f>AVERAGE(AM19,AM21,AM23,AM25)*20%</f>
        <v>0.2</v>
      </c>
      <c r="AN26" s="10"/>
      <c r="AO26" s="10"/>
      <c r="AP26" s="17"/>
      <c r="AQ26" s="17"/>
      <c r="AR26" s="66">
        <f>AVERAGE(AR19:AR25)*20%</f>
        <v>0.1969642857142857</v>
      </c>
      <c r="AS26" s="10"/>
    </row>
    <row r="27" spans="1:45" s="9" customFormat="1" ht="20.25">
      <c r="A27" s="6"/>
      <c r="B27" s="6"/>
      <c r="C27" s="6"/>
      <c r="D27" s="7" t="s">
        <v>195</v>
      </c>
      <c r="E27" s="6"/>
      <c r="F27" s="6"/>
      <c r="G27" s="6"/>
      <c r="H27" s="6"/>
      <c r="I27" s="6"/>
      <c r="J27" s="6"/>
      <c r="K27" s="18"/>
      <c r="L27" s="18"/>
      <c r="M27" s="18"/>
      <c r="N27" s="18"/>
      <c r="O27" s="18"/>
      <c r="P27" s="6"/>
      <c r="Q27" s="6"/>
      <c r="R27" s="6"/>
      <c r="S27" s="6"/>
      <c r="T27" s="6"/>
      <c r="U27" s="6"/>
      <c r="V27" s="18"/>
      <c r="W27" s="18"/>
      <c r="X27" s="67">
        <f>X18+X26</f>
        <v>1</v>
      </c>
      <c r="Y27" s="6"/>
      <c r="Z27" s="6"/>
      <c r="AA27" s="18"/>
      <c r="AB27" s="18"/>
      <c r="AC27" s="67">
        <f>AC18+AC26</f>
        <v>0.82200000000000006</v>
      </c>
      <c r="AD27" s="6"/>
      <c r="AE27" s="6"/>
      <c r="AF27" s="18"/>
      <c r="AG27" s="18"/>
      <c r="AH27" s="67">
        <f>AH18+AH26</f>
        <v>0.87200000000000011</v>
      </c>
      <c r="AI27" s="6"/>
      <c r="AJ27" s="6"/>
      <c r="AK27" s="8"/>
      <c r="AL27" s="8"/>
      <c r="AM27" s="82">
        <f>AM18+AM26</f>
        <v>1</v>
      </c>
      <c r="AN27" s="6"/>
      <c r="AO27" s="6"/>
      <c r="AP27" s="18"/>
      <c r="AQ27" s="18"/>
      <c r="AR27" s="67">
        <f>AR18+AR26</f>
        <v>0.99696428571428575</v>
      </c>
      <c r="AS27" s="6"/>
    </row>
  </sheetData>
  <mergeCells count="23">
    <mergeCell ref="S12:U13"/>
    <mergeCell ref="E4:J4"/>
    <mergeCell ref="G5:J5"/>
    <mergeCell ref="G6:J6"/>
    <mergeCell ref="G7:J7"/>
    <mergeCell ref="Q12:Q14"/>
    <mergeCell ref="R12:R14"/>
    <mergeCell ref="G8:J8"/>
    <mergeCell ref="G10:J10"/>
    <mergeCell ref="A12:B13"/>
    <mergeCell ref="A1:J1"/>
    <mergeCell ref="K1:O1"/>
    <mergeCell ref="C12:E13"/>
    <mergeCell ref="F12:P13"/>
    <mergeCell ref="A2:J2"/>
    <mergeCell ref="G9:J9"/>
    <mergeCell ref="A4:C10"/>
    <mergeCell ref="D4:D10"/>
    <mergeCell ref="V12:Z13"/>
    <mergeCell ref="AA12:AE13"/>
    <mergeCell ref="AF12:AJ13"/>
    <mergeCell ref="AK12:AO13"/>
    <mergeCell ref="AP12:AS13"/>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E26:E1048576 E17:E18</xm:sqref>
        </x14:dataValidation>
        <x14:dataValidation type="list" allowBlank="1" showInputMessage="1" showErrorMessage="1" xr:uid="{188A35B9-5011-475E-9BC5-F80C130E6708}">
          <x14:formula1>
            <xm:f>Listas!$D$1:$D$20</xm:f>
          </x14:formula1>
          <xm:sqref>Q16:Q17</xm:sqref>
        </x14:dataValidation>
        <x14:dataValidation type="list" allowBlank="1" showInputMessage="1" showErrorMessage="1" xr:uid="{7DA81430-7AFC-4B0D-A630-84A0186D7298}">
          <x14:formula1>
            <xm:f>Listas!$F$1:$F$12</xm:f>
          </x14:formula1>
          <xm:sqref>R16:R17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42578125" style="46" customWidth="1"/>
    <col min="2" max="2" width="98.42578125" style="46" customWidth="1"/>
    <col min="3" max="3" width="11.42578125" style="46"/>
    <col min="4" max="4" width="74.7109375" style="46" customWidth="1"/>
    <col min="5" max="16384" width="11.42578125" style="46"/>
  </cols>
  <sheetData>
    <row r="1" spans="2:4" ht="30">
      <c r="B1" s="45" t="s">
        <v>196</v>
      </c>
      <c r="D1" s="46" t="s">
        <v>197</v>
      </c>
    </row>
    <row r="2" spans="2:4">
      <c r="B2" s="45" t="s">
        <v>198</v>
      </c>
      <c r="D2" s="46" t="s">
        <v>199</v>
      </c>
    </row>
    <row r="3" spans="2:4" ht="45">
      <c r="B3" s="45" t="s">
        <v>200</v>
      </c>
      <c r="D3" s="46" t="s">
        <v>201</v>
      </c>
    </row>
    <row r="4" spans="2:4" ht="30">
      <c r="B4" s="45" t="s">
        <v>202</v>
      </c>
      <c r="D4" s="46" t="s">
        <v>203</v>
      </c>
    </row>
    <row r="5" spans="2:4" ht="30">
      <c r="B5" s="45" t="s">
        <v>204</v>
      </c>
      <c r="D5" s="46" t="s">
        <v>205</v>
      </c>
    </row>
    <row r="6" spans="2:4" ht="30">
      <c r="B6" s="45" t="s">
        <v>132</v>
      </c>
      <c r="D6" s="46" t="s">
        <v>206</v>
      </c>
    </row>
    <row r="7" spans="2:4" ht="45">
      <c r="B7" s="45" t="s">
        <v>156</v>
      </c>
      <c r="D7" s="46" t="s">
        <v>207</v>
      </c>
    </row>
    <row r="8" spans="2:4" ht="45">
      <c r="B8" s="45" t="s">
        <v>208</v>
      </c>
      <c r="D8" s="46" t="s">
        <v>209</v>
      </c>
    </row>
    <row r="9" spans="2:4" ht="30">
      <c r="B9" s="45" t="s">
        <v>210</v>
      </c>
      <c r="D9" s="46" t="s">
        <v>211</v>
      </c>
    </row>
    <row r="10" spans="2:4" ht="30">
      <c r="B10" s="45" t="s">
        <v>212</v>
      </c>
      <c r="D10" s="46" t="s">
        <v>213</v>
      </c>
    </row>
    <row r="11" spans="2:4" ht="30">
      <c r="B11" s="45" t="s">
        <v>214</v>
      </c>
      <c r="D11" s="46" t="s">
        <v>86</v>
      </c>
    </row>
    <row r="12" spans="2:4">
      <c r="B12" s="45" t="s">
        <v>180</v>
      </c>
      <c r="D12" s="46" t="s">
        <v>215</v>
      </c>
    </row>
    <row r="13" spans="2:4">
      <c r="B13" s="45" t="s">
        <v>216</v>
      </c>
    </row>
    <row r="14" spans="2:4">
      <c r="B14" s="45" t="s">
        <v>217</v>
      </c>
    </row>
    <row r="15" spans="2:4">
      <c r="B15" s="45" t="s">
        <v>72</v>
      </c>
    </row>
    <row r="16" spans="2:4">
      <c r="B16" s="45" t="s">
        <v>218</v>
      </c>
    </row>
    <row r="17" spans="2:2">
      <c r="B17" s="45" t="s">
        <v>219</v>
      </c>
    </row>
    <row r="18" spans="2:2">
      <c r="B18" s="45" t="s">
        <v>220</v>
      </c>
    </row>
    <row r="19" spans="2:2">
      <c r="B19" s="45"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42578125" bestFit="1" customWidth="1"/>
    <col min="4" max="4" width="96.28515625" customWidth="1"/>
    <col min="6" max="6" width="45.85546875" customWidth="1"/>
  </cols>
  <sheetData>
    <row r="1" spans="1:6" ht="30">
      <c r="A1" t="s">
        <v>60</v>
      </c>
      <c r="D1" s="45" t="s">
        <v>196</v>
      </c>
      <c r="F1" s="46" t="s">
        <v>197</v>
      </c>
    </row>
    <row r="2" spans="1:6" ht="30">
      <c r="A2" t="s">
        <v>66</v>
      </c>
      <c r="D2" s="45" t="s">
        <v>198</v>
      </c>
      <c r="F2" s="46" t="s">
        <v>199</v>
      </c>
    </row>
    <row r="3" spans="1:6" ht="75">
      <c r="A3" t="s">
        <v>96</v>
      </c>
      <c r="D3" s="45" t="s">
        <v>200</v>
      </c>
      <c r="F3" s="46" t="s">
        <v>201</v>
      </c>
    </row>
    <row r="4" spans="1:6" ht="60">
      <c r="A4" t="s">
        <v>111</v>
      </c>
      <c r="D4" s="45" t="s">
        <v>202</v>
      </c>
      <c r="F4" s="46" t="s">
        <v>203</v>
      </c>
    </row>
    <row r="5" spans="1:6" ht="45">
      <c r="D5" s="45" t="s">
        <v>204</v>
      </c>
      <c r="F5" s="46" t="s">
        <v>205</v>
      </c>
    </row>
    <row r="6" spans="1:6" ht="45">
      <c r="D6" s="45" t="s">
        <v>132</v>
      </c>
      <c r="F6" s="46" t="s">
        <v>206</v>
      </c>
    </row>
    <row r="7" spans="1:6" ht="60">
      <c r="D7" s="45" t="s">
        <v>156</v>
      </c>
      <c r="F7" s="46" t="s">
        <v>207</v>
      </c>
    </row>
    <row r="8" spans="1:6" ht="75">
      <c r="D8" s="45" t="s">
        <v>208</v>
      </c>
      <c r="F8" s="46" t="s">
        <v>209</v>
      </c>
    </row>
    <row r="9" spans="1:6" ht="45">
      <c r="D9" s="45" t="s">
        <v>210</v>
      </c>
      <c r="F9" s="46" t="s">
        <v>211</v>
      </c>
    </row>
    <row r="10" spans="1:6" ht="45">
      <c r="D10" s="45" t="s">
        <v>212</v>
      </c>
      <c r="F10" s="46" t="s">
        <v>213</v>
      </c>
    </row>
    <row r="11" spans="1:6" ht="45">
      <c r="D11" s="45" t="s">
        <v>214</v>
      </c>
      <c r="F11" s="46" t="s">
        <v>86</v>
      </c>
    </row>
    <row r="12" spans="1:6">
      <c r="D12" s="45" t="s">
        <v>180</v>
      </c>
      <c r="F12" s="46" t="s">
        <v>73</v>
      </c>
    </row>
    <row r="13" spans="1:6">
      <c r="D13" s="45" t="s">
        <v>216</v>
      </c>
    </row>
    <row r="14" spans="1:6">
      <c r="D14" s="45" t="s">
        <v>217</v>
      </c>
    </row>
    <row r="15" spans="1:6">
      <c r="D15" s="45" t="s">
        <v>72</v>
      </c>
    </row>
    <row r="16" spans="1:6">
      <c r="D16" s="45" t="s">
        <v>218</v>
      </c>
    </row>
    <row r="17" spans="4:4">
      <c r="D17" s="45" t="s">
        <v>219</v>
      </c>
    </row>
    <row r="18" spans="4:4">
      <c r="D18" s="45" t="s">
        <v>220</v>
      </c>
    </row>
    <row r="19" spans="4:4">
      <c r="D19" s="45" t="s">
        <v>221</v>
      </c>
    </row>
    <row r="20" spans="4:4">
      <c r="D20" s="45"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A5235686-52E2-4144-8046-5E347B0094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2026-01-15T12:42:32Z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