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433" documentId="13_ncr:1_{6E6CC484-8602-472B-9390-0B7EDC580362}" xr6:coauthVersionLast="47" xr6:coauthVersionMax="47" xr10:uidLastSave="{3900F8D7-C6CB-44BC-AC4E-9C17945A331D}"/>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4" i="1" l="1"/>
  <c r="AQ20" i="1"/>
  <c r="AQ18" i="1"/>
  <c r="AQ17" i="1"/>
  <c r="AM27" i="1"/>
  <c r="AM19" i="1"/>
  <c r="AP18" i="1"/>
  <c r="AQ21" i="1"/>
  <c r="AM15" i="1"/>
  <c r="AP15" i="1"/>
  <c r="AM16" i="1"/>
  <c r="AP16" i="1"/>
  <c r="AM17" i="1"/>
  <c r="AP17" i="1"/>
  <c r="AM18" i="1"/>
  <c r="AQ26" i="1"/>
  <c r="AQ25" i="1"/>
  <c r="AQ23" i="1"/>
  <c r="AQ22" i="1"/>
  <c r="AQ16" i="1"/>
  <c r="AQ15" i="1"/>
  <c r="AA26" i="1"/>
  <c r="AC26" i="1" s="1"/>
  <c r="AA25" i="1"/>
  <c r="AC25" i="1" s="1"/>
  <c r="AP26" i="1"/>
  <c r="AR26" i="1" s="1"/>
  <c r="AP25" i="1"/>
  <c r="AR25" i="1" s="1"/>
  <c r="AK26" i="1"/>
  <c r="AM26" i="1" s="1"/>
  <c r="AK25" i="1"/>
  <c r="AM25" i="1" s="1"/>
  <c r="AF26" i="1"/>
  <c r="AH26" i="1" s="1"/>
  <c r="AF25" i="1"/>
  <c r="AH25" i="1" s="1"/>
  <c r="V26" i="1"/>
  <c r="X26" i="1" s="1"/>
  <c r="V25" i="1"/>
  <c r="X25" i="1" s="1"/>
  <c r="AP24" i="1"/>
  <c r="AR24" i="1" s="1"/>
  <c r="AK24" i="1"/>
  <c r="AM24" i="1" s="1"/>
  <c r="AF24" i="1"/>
  <c r="AH24" i="1" s="1"/>
  <c r="AA24" i="1"/>
  <c r="AC24" i="1" s="1"/>
  <c r="V24" i="1"/>
  <c r="X24" i="1" s="1"/>
  <c r="AP23" i="1"/>
  <c r="AR23" i="1" s="1"/>
  <c r="AK23" i="1"/>
  <c r="AM23" i="1" s="1"/>
  <c r="AF23" i="1"/>
  <c r="AH23" i="1" s="1"/>
  <c r="AA23" i="1"/>
  <c r="AC23" i="1" s="1"/>
  <c r="V23" i="1"/>
  <c r="X23" i="1" s="1"/>
  <c r="AP22" i="1"/>
  <c r="AR22" i="1" s="1"/>
  <c r="AK22" i="1"/>
  <c r="AM22" i="1" s="1"/>
  <c r="AF22" i="1"/>
  <c r="AH22" i="1" s="1"/>
  <c r="AA22" i="1"/>
  <c r="AC22" i="1" s="1"/>
  <c r="V22" i="1"/>
  <c r="X22" i="1" s="1"/>
  <c r="AP21" i="1"/>
  <c r="AK21" i="1"/>
  <c r="AM21" i="1" s="1"/>
  <c r="AF21" i="1"/>
  <c r="AH27" i="1" s="1"/>
  <c r="AA21" i="1"/>
  <c r="AC21" i="1" s="1"/>
  <c r="V21" i="1"/>
  <c r="X21" i="1" s="1"/>
  <c r="X27" i="1" s="1"/>
  <c r="AP20" i="1"/>
  <c r="AR20" i="1" s="1"/>
  <c r="AR27" i="1" s="1"/>
  <c r="AK20" i="1"/>
  <c r="AM20" i="1" s="1"/>
  <c r="AF20" i="1"/>
  <c r="AH20" i="1" s="1"/>
  <c r="AA20" i="1"/>
  <c r="AC20" i="1" s="1"/>
  <c r="AC27" i="1" s="1"/>
  <c r="V20" i="1"/>
  <c r="X20" i="1" s="1"/>
  <c r="AR21" i="1" l="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R15" i="1"/>
  <c r="AK15" i="1"/>
  <c r="AR18" i="1"/>
  <c r="AR17" i="1"/>
  <c r="AR19" i="1" s="1"/>
  <c r="AR16" i="1"/>
  <c r="AK18" i="1"/>
  <c r="AK17" i="1"/>
  <c r="AK16" i="1"/>
  <c r="AF18" i="1"/>
  <c r="AH18" i="1" s="1"/>
  <c r="AF17" i="1"/>
  <c r="AH17" i="1" s="1"/>
  <c r="AF16" i="1"/>
  <c r="AH16" i="1" s="1"/>
  <c r="AF15" i="1"/>
  <c r="AH15" i="1" s="1"/>
  <c r="AH19" i="1" s="1"/>
  <c r="AA18" i="1"/>
  <c r="AC18" i="1" s="1"/>
  <c r="AA17" i="1"/>
  <c r="AC17" i="1" s="1"/>
  <c r="AA16" i="1"/>
  <c r="AC16" i="1" s="1"/>
  <c r="AA15" i="1"/>
  <c r="AC15" i="1" s="1"/>
  <c r="AC19" i="1" s="1"/>
  <c r="V18" i="1"/>
  <c r="X18" i="1" s="1"/>
  <c r="V17" i="1"/>
  <c r="X17" i="1" s="1"/>
  <c r="V16" i="1"/>
  <c r="X16" i="1" s="1"/>
  <c r="V15" i="1"/>
  <c r="X15" i="1" s="1"/>
  <c r="X19" i="1" s="1"/>
  <c r="AR28" i="1" l="1"/>
  <c r="AM28" i="1"/>
  <c r="AH28" i="1"/>
  <c r="AC28" i="1"/>
  <c r="X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2" authorId="1" shapeId="0" xr:uid="{F0AF0265-0A24-4C53-9A8F-D8B71FD53AA9}">
      <text>
        <r>
          <rPr>
            <b/>
            <sz val="9"/>
            <color indexed="81"/>
            <rFont val="Tahoma"/>
            <family val="2"/>
          </rPr>
          <t>Seleccione la política de MIPG asociada a la meta</t>
        </r>
      </text>
    </comment>
    <comment ref="R12" authorId="1" shapeId="0" xr:uid="{A9500B29-80DB-409C-866E-A3D042657059}">
      <text>
        <r>
          <rPr>
            <b/>
            <sz val="9"/>
            <color indexed="81"/>
            <rFont val="Tahoma"/>
            <family val="2"/>
          </rPr>
          <t>Seleccione el proyecto de inversión que financia o aporta al cumplimiento de la meta. En caso contrario, indique NO APLICA</t>
        </r>
      </text>
    </comment>
    <comment ref="A14" authorId="0" shapeId="0" xr:uid="{2DD4CECD-D756-4467-A62C-53A6FC3549DD}">
      <text>
        <r>
          <rPr>
            <b/>
            <sz val="9"/>
            <color indexed="81"/>
            <rFont val="Tahoma"/>
            <family val="2"/>
          </rPr>
          <t>Incluya el número del objetivo estratégico, de acuerdo con lo adoptado en el Plan Estratégico Institucional</t>
        </r>
      </text>
    </comment>
    <comment ref="B14"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4" authorId="0" shapeId="0" xr:uid="{119F47BD-BB9E-4059-B26B-7A00F4141FBE}">
      <text>
        <r>
          <rPr>
            <b/>
            <sz val="9"/>
            <color indexed="81"/>
            <rFont val="Tahoma"/>
            <family val="2"/>
          </rPr>
          <t>Escriba el número de la meta, en orden consecutivo</t>
        </r>
      </text>
    </comment>
    <comment ref="D14"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4" authorId="0" shapeId="0" xr:uid="{66100535-6C62-4F58-A17C-0BE85EBD4F67}">
      <text>
        <r>
          <rPr>
            <b/>
            <sz val="9"/>
            <color indexed="81"/>
            <rFont val="Tahoma"/>
            <family val="2"/>
          </rPr>
          <t xml:space="preserve">Seleccione la opción que corresponda
</t>
        </r>
      </text>
    </comment>
    <comment ref="F14" authorId="0" shapeId="0" xr:uid="{2A83FE2C-B2C1-4597-A76A-578AAE54FC34}">
      <text>
        <r>
          <rPr>
            <b/>
            <sz val="9"/>
            <color indexed="81"/>
            <rFont val="Tahoma"/>
            <family val="2"/>
          </rPr>
          <t>Indique un nombre corto que refleje lo que pretende medir. 
Ej. Porcentaje de giros acumulados</t>
        </r>
      </text>
    </comment>
    <comment ref="G14"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4"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4"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4"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4" authorId="0" shapeId="0" xr:uid="{B30BBDB4-EC1D-4EA1-8538-25A32CED2539}">
      <text>
        <r>
          <rPr>
            <b/>
            <sz val="9"/>
            <color indexed="81"/>
            <rFont val="Tahoma"/>
            <family val="2"/>
          </rPr>
          <t xml:space="preserve">Indique la magnitud programada para el trimestre. </t>
        </r>
      </text>
    </comment>
    <comment ref="L14" authorId="0" shapeId="0" xr:uid="{31373292-3723-487A-8503-BD0B0A79E8B6}">
      <text>
        <r>
          <rPr>
            <b/>
            <sz val="9"/>
            <color indexed="81"/>
            <rFont val="Tahoma"/>
            <family val="2"/>
          </rPr>
          <t xml:space="preserve">Indique la magnitud programada para el trimestre. </t>
        </r>
      </text>
    </comment>
    <comment ref="M14" authorId="0" shapeId="0" xr:uid="{C846E2D7-3065-4128-8C76-51161E0D7C17}">
      <text>
        <r>
          <rPr>
            <b/>
            <sz val="9"/>
            <color indexed="81"/>
            <rFont val="Tahoma"/>
            <family val="2"/>
          </rPr>
          <t xml:space="preserve">Indique la magnitud programada para el trimestre. </t>
        </r>
      </text>
    </comment>
    <comment ref="N14" authorId="0" shapeId="0" xr:uid="{474117DA-14AA-4BAF-B752-1413A5718EC7}">
      <text>
        <r>
          <rPr>
            <b/>
            <sz val="9"/>
            <color indexed="81"/>
            <rFont val="Tahoma"/>
            <family val="2"/>
          </rPr>
          <t xml:space="preserve">Indique la magnitud programada para el trimestre. </t>
        </r>
      </text>
    </comment>
    <comment ref="O14" authorId="0" shapeId="0" xr:uid="{F1D07228-88D0-4309-9D4E-5EB885D7FDC6}">
      <text>
        <r>
          <rPr>
            <b/>
            <sz val="9"/>
            <color indexed="81"/>
            <rFont val="Tahoma"/>
            <family val="2"/>
          </rPr>
          <t>Indique la programación total de la vigencia. 
Debe ser coherente con la meta.</t>
        </r>
      </text>
    </comment>
    <comment ref="P14" authorId="0" shapeId="0" xr:uid="{FE21DFDB-AFF8-4147-B537-10C1B10248CA}">
      <text>
        <r>
          <rPr>
            <b/>
            <sz val="9"/>
            <color indexed="81"/>
            <rFont val="Tahoma"/>
            <family val="2"/>
          </rPr>
          <t xml:space="preserve">Indique el tipo de indicador: 
- Eficancia 
- Eficiencia 
- Efectividad </t>
        </r>
      </text>
    </comment>
    <comment ref="S14" authorId="0" shapeId="0" xr:uid="{F21E4E22-60F3-48C1-9204-B22990CF58E2}">
      <text>
        <r>
          <rPr>
            <b/>
            <sz val="9"/>
            <color indexed="81"/>
            <rFont val="Tahoma"/>
            <family val="2"/>
          </rPr>
          <t>Indique la evidencia a presentar del cumplimiento de la meta. Se debe redactar de forma concreta y coherente con la meta</t>
        </r>
      </text>
    </comment>
    <comment ref="T14"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4" authorId="0" shapeId="0" xr:uid="{29D96EE3-F7F5-47F6-888D-8FBFF7195BF0}">
      <text>
        <r>
          <rPr>
            <b/>
            <sz val="9"/>
            <color indexed="81"/>
            <rFont val="Tahoma"/>
            <family val="2"/>
          </rPr>
          <t>Indique el área y grupo de trabajo (si se tiene), responsable de cumplir o ejecutar la meta</t>
        </r>
      </text>
    </comment>
    <comment ref="V14" authorId="0" shapeId="0" xr:uid="{F773CF66-93F3-45C1-8401-3500EA5DFE30}">
      <text>
        <r>
          <rPr>
            <b/>
            <sz val="9"/>
            <color indexed="81"/>
            <rFont val="Tahoma"/>
            <family val="2"/>
          </rPr>
          <t>Indique la magnitud programada</t>
        </r>
      </text>
    </comment>
    <comment ref="W14" authorId="0" shapeId="0" xr:uid="{F5228218-2E22-4357-BBA2-F05EC2E0672D}">
      <text>
        <r>
          <rPr>
            <b/>
            <sz val="9"/>
            <color indexed="81"/>
            <rFont val="Tahoma"/>
            <family val="2"/>
          </rPr>
          <t>Indique la magnitud ejecutada. Corresponde al resultado de medir el indicador de la meta</t>
        </r>
      </text>
    </comment>
    <comment ref="X14"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4"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D0D90FBE-E6E2-4075-87AB-6F323F2D84BC}">
      <text>
        <r>
          <rPr>
            <b/>
            <sz val="9"/>
            <color indexed="81"/>
            <rFont val="Tahoma"/>
            <family val="2"/>
          </rPr>
          <t xml:space="preserve">Indicar el nombre concreto de la evidencia aportada. </t>
        </r>
      </text>
    </comment>
    <comment ref="AA14" authorId="0" shapeId="0" xr:uid="{B6305720-C9BD-47A6-9225-C9206B502FD0}">
      <text>
        <r>
          <rPr>
            <b/>
            <sz val="9"/>
            <color indexed="81"/>
            <rFont val="Tahoma"/>
            <family val="2"/>
          </rPr>
          <t>Indique la magnitud programada</t>
        </r>
      </text>
    </comment>
    <comment ref="AB14" authorId="0" shapeId="0" xr:uid="{49896E7A-471D-4CA3-B6D2-CA055AA84F85}">
      <text>
        <r>
          <rPr>
            <b/>
            <sz val="9"/>
            <color indexed="81"/>
            <rFont val="Tahoma"/>
            <family val="2"/>
          </rPr>
          <t>Indique la magnitud ejecutada. Corresponde al resultado de medir el indicador de la meta</t>
        </r>
      </text>
    </comment>
    <comment ref="AC14"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4"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BF2915B6-D49D-4DC1-86C3-8A2E656FD968}">
      <text>
        <r>
          <rPr>
            <b/>
            <sz val="9"/>
            <color indexed="81"/>
            <rFont val="Tahoma"/>
            <family val="2"/>
          </rPr>
          <t xml:space="preserve">Indicar el nombre concreto de la evidencia aportada. </t>
        </r>
      </text>
    </comment>
    <comment ref="AF14" authorId="0" shapeId="0" xr:uid="{5CCDF014-BF0B-42B7-92F7-6CBF58EA98EF}">
      <text>
        <r>
          <rPr>
            <b/>
            <sz val="9"/>
            <color indexed="81"/>
            <rFont val="Tahoma"/>
            <family val="2"/>
          </rPr>
          <t>Indique la magnitud programada</t>
        </r>
      </text>
    </comment>
    <comment ref="AG14" authorId="0" shapeId="0" xr:uid="{A3FA785E-EDEC-4164-99A5-88C5B890A708}">
      <text>
        <r>
          <rPr>
            <b/>
            <sz val="9"/>
            <color indexed="81"/>
            <rFont val="Tahoma"/>
            <family val="2"/>
          </rPr>
          <t>Indique la magnitud ejecutada. Corresponde al resultado de medir el indicador de la meta</t>
        </r>
      </text>
    </comment>
    <comment ref="AH14"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4"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7F8A95D-778F-4057-9D7F-FC1A1EDBDEC6}">
      <text>
        <r>
          <rPr>
            <b/>
            <sz val="9"/>
            <color indexed="81"/>
            <rFont val="Tahoma"/>
            <family val="2"/>
          </rPr>
          <t xml:space="preserve">Indicar el nombre concreto de la evidencia aportada. </t>
        </r>
      </text>
    </comment>
    <comment ref="AK14" authorId="0" shapeId="0" xr:uid="{1CF6DDD2-D0F7-497B-A878-3984E176C12A}">
      <text>
        <r>
          <rPr>
            <b/>
            <sz val="9"/>
            <color indexed="81"/>
            <rFont val="Tahoma"/>
            <family val="2"/>
          </rPr>
          <t>Indique la magnitud programada</t>
        </r>
      </text>
    </comment>
    <comment ref="AL14" authorId="0" shapeId="0" xr:uid="{978B8E67-E2CF-4EA1-B0E8-C23EE154AD33}">
      <text>
        <r>
          <rPr>
            <b/>
            <sz val="9"/>
            <color indexed="81"/>
            <rFont val="Tahoma"/>
            <family val="2"/>
          </rPr>
          <t>Indique la magnitud ejecutada. Corresponde al resultado de medir el indicador de la meta</t>
        </r>
      </text>
    </comment>
    <comment ref="AM14"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4"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517F2593-F76E-4236-90C8-0209530447DA}">
      <text>
        <r>
          <rPr>
            <b/>
            <sz val="9"/>
            <color indexed="81"/>
            <rFont val="Tahoma"/>
            <family val="2"/>
          </rPr>
          <t xml:space="preserve">Indicar el nombre concreto de la evidencia aportada. </t>
        </r>
      </text>
    </comment>
    <comment ref="AP14" authorId="0" shapeId="0" xr:uid="{A3C321AB-87DC-4E7F-8C8F-8F767BB0A1DF}">
      <text>
        <r>
          <rPr>
            <b/>
            <sz val="9"/>
            <color indexed="81"/>
            <rFont val="Tahoma"/>
            <family val="2"/>
          </rPr>
          <t>Indique la magnitud total programada para la vigencia</t>
        </r>
      </text>
    </comment>
    <comment ref="AQ14" authorId="0" shapeId="0" xr:uid="{FC771540-1D2C-4B21-9686-7D6684444881}">
      <text>
        <r>
          <rPr>
            <b/>
            <sz val="9"/>
            <color indexed="81"/>
            <rFont val="Tahoma"/>
            <family val="2"/>
          </rPr>
          <t xml:space="preserve">Indique la magnitud ejecutada acumulada para la vigencia </t>
        </r>
      </text>
    </comment>
    <comment ref="AR14"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4" authorId="0" shapeId="0" xr:uid="{308CE112-015B-49F8-A4DA-7DB95EB2D67D}">
      <text>
        <r>
          <rPr>
            <b/>
            <sz val="9"/>
            <color indexed="81"/>
            <rFont val="Tahoma"/>
            <family val="2"/>
          </rPr>
          <t>Es la descripción detallada de los avances y logros obtenidos con la ejecución de la meta acumulados para la vigencia</t>
        </r>
      </text>
    </comment>
    <comment ref="D19" authorId="0" shapeId="0" xr:uid="{CD94BD62-55DA-4C1E-96B6-1A5F6A4412D7}">
      <text>
        <r>
          <rPr>
            <b/>
            <sz val="9"/>
            <color indexed="81"/>
            <rFont val="Tahoma"/>
            <family val="2"/>
          </rPr>
          <t>Promedio obtenido para el periodo x 80%</t>
        </r>
      </text>
    </comment>
    <comment ref="D27" authorId="0" shapeId="0" xr:uid="{9871DD7B-59A9-4D33-830E-91A8A028A8A2}">
      <text>
        <r>
          <rPr>
            <b/>
            <sz val="9"/>
            <color indexed="81"/>
            <rFont val="Tahoma"/>
            <family val="2"/>
          </rPr>
          <t>Promedio obtenido en las metas transversales para el periodo x 20%</t>
        </r>
      </text>
    </comment>
    <comment ref="D28"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<sst xmlns="http://schemas.openxmlformats.org/spreadsheetml/2006/main" count="461" uniqueCount="229">
  <si>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</si>
  <si>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</si>
  <si>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</si>
  <si>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</si>
  <si>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</si>
  <si>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</si>
  <si>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</si>
  <si>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</si>
  <si>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</si>
  <si>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</si>
  <si>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</si>
  <si>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</si>
  <si>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</si>
  <si>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</si>
  <si>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</si>
  <si>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</si>
  <si>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</si>
  <si>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</si>
  <si>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</si>
  <si>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</si>
  <si>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</si>
  <si>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</si>
  <si>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</si>
  <si>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</si>
  <si>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</si>
  <si>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</si>
  <si>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</si>
  <si>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</si>
  <si>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</si>
  <si>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</si>
  <si>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</si>
  <si>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</si>
  <si>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</si>
  <si>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</si>
  <si>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</si>
  <si>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</si>
  <si>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</si>
  <si>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</si>
  <si>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</si>
  <si>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</si>
  <si>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GESTIÓN DEL PATRIMONIO DOCUMENTAL</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</si>
  <si>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21 de enero de 2025</t>
    </r>
    <r>
      <rPr>
        <b/>
        <sz val="11"/>
        <color theme="1"/>
        <rFont val="Calibri Light"/>
        <family val="2"/>
        <scheme val="major"/>
      </rPr>
      <t xml:space="preserve"> </t>
    </r>
    <r>
      <rPr>
        <sz val="11"/>
        <color theme="1"/>
        <rFont val="Calibri Light"/>
        <family val="2"/>
        <scheme val="major"/>
      </rPr>
      <t xml:space="preserve">
</t>
    </r>
    <r>
      <rPr>
        <b/>
        <sz val="11"/>
        <color theme="1"/>
        <rFont val="Calibri Light"/>
        <family val="2"/>
        <scheme val="major"/>
      </rPr>
      <t xml:space="preserve">Caso HOLA: </t>
    </r>
    <r>
      <rPr>
        <sz val="11"/>
        <color theme="1"/>
        <rFont val="Calibri Light"/>
        <family val="2"/>
        <scheme val="major"/>
      </rPr>
      <t>113317</t>
    </r>
  </si>
  <si>
    <t>VIGENCIA DE LA PLANEACIÓN 2025</t>
  </si>
  <si>
    <t>Dirección Administrativa</t>
  </si>
  <si>
    <t>CONTROL DE CAMBIOS</t>
  </si>
  <si>
    <t>VERSIÓN</t>
  </si>
  <si>
    <t>28 de enero de 2025</t>
  </si>
  <si>
    <t>Publicación del plan de gestión aprobado. Caso HOLA: 116102</t>
  </si>
  <si>
    <t>16 de abril de 2025</t>
  </si>
  <si>
    <t>Para el primer trimestre de la vigencia 2025, el Plan de Gestión del proceso Gestion del Patrimonio Documental  alcanzó un nivel de desempeño del 93,33% y 26,33% acumulado para la vigencia.</t>
  </si>
  <si>
    <t>16 de julio de 2025</t>
  </si>
  <si>
    <t>Para el II trimestre de la vigencia 2025, el Plan de Gestión del proceso Gestion del Patrimonio Documental  alcanzó un nivel de desempeño del 95,00% y 51,25% acumulado para la vigencia.</t>
  </si>
  <si>
    <t>16 de octubre de 2025</t>
  </si>
  <si>
    <t>Para el III trimestre de la vigencia 2025, el Plan de Gestión del proceso Gestion del Patrimonio Documental  alcanzó un nivel de desempeño del 100,00% y 75,20% acumulado para la vigencia.</t>
  </si>
  <si>
    <t>19 de enero de 2026</t>
  </si>
  <si>
    <t>Para el IV trimestre de la vigencia 2025, el Plan de Gestión del proceso Gestion del Patrimonio Documental  alcanzó un nivel de desempeño del  97,23% y 96,64%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</si>
  <si>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</si>
  <si>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</si>
  <si>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</si>
  <si>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</si>
  <si>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</si>
  <si>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</si>
  <si>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</si>
  <si>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</si>
  <si>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Realizar diez (10) jornadas de capacitación dirigidas a los venticuatro (24) referentes documentales del nivel central, sobre los lineamientos archivísticos estipulados desde el Proceso de Gestión del Patrimonio Documental, como parte del Programa de Gestión Documental de la Entidad.</t>
  </si>
  <si>
    <t>Gestión</t>
  </si>
  <si>
    <t>Jornadas de capacitación en gestión documental</t>
  </si>
  <si>
    <t>Número de jornadas de capacitación en gestión documental realizadas</t>
  </si>
  <si>
    <t>8
(2024)</t>
  </si>
  <si>
    <t>Suma</t>
  </si>
  <si>
    <t>Eficacia</t>
  </si>
  <si>
    <t>Política 16. Gestión Documental</t>
  </si>
  <si>
    <t>8179- Fortalecimiento de la gestión administrativa y operativa de la Secretaria Distrital de Gobierno Bogotá D.C.</t>
  </si>
  <si>
    <t>Citación, acta de capacitación, listado de asistencia, enlace, presentación PPT y Encuesta de satisfacción</t>
  </si>
  <si>
    <t>Teams / citación y listados de asistencia</t>
  </si>
  <si>
    <t>Dirección Administrativa - Grupo de Gestión del Patrimonio Documental (GPD).</t>
  </si>
  <si>
    <t>Se realizaron 2 capacitaciones en transferencias primarias documentales a los 24 referentes del Nivel Central de la Entidad.</t>
  </si>
  <si>
    <t xml:space="preserve">Citaciones, actas de capacitación, listados de asistencia y presentaciones PPT. </t>
  </si>
  <si>
    <t>Durante el segundo trimestre, se efectuaron tres (3) jornadas de capacitación dirigidas a los Referentes Documentales de las dependencias de Nivel Central impartidas en los meses de abril, mayo y junio del 2025.</t>
  </si>
  <si>
    <t>•Citación
•Acta de capacitación
•Listado de asistencia
•Presentación PPT
•Encuesta de satisfacción</t>
  </si>
  <si>
    <t>Se realizaron tres (3) jornadas de capacitación a los Referente Documentales de las depdencias de Nivel Central de la SDG, realizados los dias: 16/0/7/2025, 13/08/2025 y 17/09/2025, que contribuyen con el fortalecimiento a la aplicaicón de la Política de Gestión Documental, el Plan Institucional de Archivos, el Plan Intitucional de Capacitaciones (PIC) al Plan de Gestión Institucional.</t>
  </si>
  <si>
    <t>Se realizaron dos (2) jornadas de capacitación a los Referente Documentales de las depdencias de Nivel Central de la SDG, realizados los dias: 12/11/2025 y el  17/12/2025, que contribuyen con el fortalecimiento a la aplicación de la Política de Gestión Documental, el Plan Institucional de Archivos (PINAR), el Plan Intitucional de Capacitaciones (PIC) al Plan de Gestión Institucional.</t>
  </si>
  <si>
    <t>Se alcanzó un avance de 100,00% sobre el programado de la vigencia.</t>
  </si>
  <si>
    <t>Realizar diez (10) jornadas de capacitación dirigidas a los veinte (20) referentes documentales de las Alcaldías Locales,  sobre los lineamientos archivísticos estipulados desde el Proceso de Gestión del Patrimonio Documental, como parte del Programa de Gestión Documental de la Entidad.</t>
  </si>
  <si>
    <t>Citación, acta de capacitación, listado de asistencia, presentación PPTy Encuenta de satisfacción</t>
  </si>
  <si>
    <t>Se realizaron 2 capacitaciones en transferencias primarias documentales a los 20 referentes de las Alcaldías Locales de la Entidad.</t>
  </si>
  <si>
    <t>Durante el segundo trimestre, se efectuaron tres (3) jornadas de capacitación dirigidas a los Referentes Documentales de las Alcaldías locales impartidas en los meses de abril, mayo y junio del 2025.</t>
  </si>
  <si>
    <t>Se realizaron tres (3) jornadas de capacitación a los Referente Documentales de las Alcaldías Locales de la SDG, realizados los dias: 16/0/7/2025, 13/08/2025 y 17/09/2025, que contribuyen con el fortalecimiento a la aplicaicón de la Política de Gestión Documental, el Plan Institucional de Archivos, el Plan Intitucional de Capacitaciones (PIC) al Plan de Gestión Institucional.</t>
  </si>
  <si>
    <t>Se realizaron dos (2) jornadas de capacitación a los Referente Documentales de las Alcaldías Locales de la SDG, realizados los dias: 12/11/2025 y el  17/12/2025, que contribuyen con el fortalecimiento a la aplicación de la Política de Gestión Documental, el Plan Institucional de Archivos (PINAR), el Plan Intitucional de Capacitaciones (PIC) al Plan de Gestión Institucional.</t>
  </si>
  <si>
    <r>
      <t xml:space="preserve">Realizar el 100% de las mesas de trabajo solicitadas </t>
    </r>
    <r>
      <rPr>
        <sz val="11"/>
        <rFont val="Calibri Light"/>
        <family val="2"/>
        <scheme val="major"/>
      </rPr>
      <t>a demanda por las dependencias internas o  entidades externas, con el fin de abordar temas relacionados con la gestión documental.</t>
    </r>
  </si>
  <si>
    <t>Porcentaje de mesas de trabajo en gestión documental realizadas</t>
  </si>
  <si>
    <t>(Número de mesas de trabajo en gestión documental realizadas/ Número de mesas de trabajo en gestión documental solicitadas) * 100</t>
  </si>
  <si>
    <t>100%
 (2024)</t>
  </si>
  <si>
    <t>Constante</t>
  </si>
  <si>
    <t>Citación, liatados de asistencia y acta de reunión.</t>
  </si>
  <si>
    <t xml:space="preserve">No hubo solicitudes de mesas de trabajo  a demanda de ninguna de las áreas de la SDG, por tanto, el cumplimiento de la meta se valua sobre el 100% </t>
  </si>
  <si>
    <t>N/A</t>
  </si>
  <si>
    <t xml:space="preserve">Durante el segundo trimestre se realizaron tres (3) mesas de trabajo dirigidas a las Alcaldías Locales  </t>
  </si>
  <si>
    <t>•Citación
•Lista de asistencia
•Acta de reunión.</t>
  </si>
  <si>
    <t>Se realizó una (1) mesa de trabajo interna con cada uno de los equipos de trabajo que hacen parte de la Dirección Administrativa, con el propósito de revisar, analizar y efectuar la propuesta de  actualización de la Tabla de Retención Documental (TRD) de la dependencia.</t>
  </si>
  <si>
    <t>Citación, liatado de asistencia y acta de reunión.</t>
  </si>
  <si>
    <t>Se realizó una (1) mesa de trabajo interna entre el equipo de Gestión del Patrimonio Documental (GPD) y los Referentes Documentales de las Alcaldías Locales, con el propósito de socializar y revisar el lineamiento GDI-GPD-IN027 para la conformación de expedientes contractuales en ambientes híbridos, garantizando su adecuada creación, organización, gestión y cierre conforme a la normatividad archivística vigente.</t>
  </si>
  <si>
    <t>Citación, listado de asistencia y acta de reunión.</t>
  </si>
  <si>
    <t>Realizar el 100% de las  asistencias técnicas solicitadas a demanda por cada una de las dependencias de la Secretaría Distrital de Gobierno  (SDG), relacionadas con la gestión documental de la Entidad.</t>
  </si>
  <si>
    <t>Porcentaje de asistencias técnicas en gestión documental realizadas</t>
  </si>
  <si>
    <t>(Número de asistencias técnicas en gestión documental realizadas / Número de asistencias técnicas en gestión documental solicitadas) * 100</t>
  </si>
  <si>
    <t xml:space="preserve">Se atendieron las 11 asistencias técnicas solicitadas por demanda durante el I trimestre del año, ayudando a resolver inquietudes y particularidades en materia de gestión documental en las áreas de la Entidad. </t>
  </si>
  <si>
    <t>Citaciones, listados de asistencia y actas de reunión.</t>
  </si>
  <si>
    <t>Durante el segundo trimestre, se brindaron dieciocho (18) asistencias técnicas los Referentes Documentales de las dependencias de Alcaldías Locales y de Nivel Central, con el fin de fortalecer los procesos de la gestión documental de la SDG.</t>
  </si>
  <si>
    <t>Se brindaron asistencias técnicas en materia de gestión documental a las siguientes dependencias de Alcaldías Locales y de Nivel Central de la Entidad:
•Oficina de Control Interno- 23/07/2025
•Alcaldía Local de Rafael Uribe Uribe- 31/07/2025
•Dirección para la Gestión Policiva – 03/09/2025
•Alcaldía Local de Santa Fe- 15/09/2025</t>
  </si>
  <si>
    <t xml:space="preserve">"Se brindaron asistencias técnicas en materia de gestión documental a las dependencias de las Alcaldías Locales y del Nivel Central de la Entidad, las cuales permitieron fortalecer los conceptos y la correcta aplicación de los instrumentos archivísticos, conforme al siguiente detalle:
*Alcaldía Local de Santa Fe: 24/10/2025
*Alcaldía Local de La Candelaria: 07/11/2025
*Dirección de Tecnologías e Información: 07/11/2025 y 01/12/2025
*Alcaldía Local de Antonio Nariño: 14/11/2025
*Dirección de Asuntos Étnicos: 26/11/2025"
</t>
  </si>
  <si>
    <t>Citación, listados de asistencia y acta de reunión.</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</si>
  <si>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</si>
  <si>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</si>
  <si>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</si>
  <si>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</si>
  <si>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</si>
  <si>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</si>
  <si>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</si>
  <si>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</si>
  <si>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</si>
  <si>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</si>
  <si>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</si>
  <si>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</si>
  <si>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</si>
  <si>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</si>
  <si>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Administrativa: Calificación del 47%
Reporte consumo de papel: Sin reporte de información durante el 2025
Impresiones: Presenta un incremento en las impresiones del 29,7 % en comparación con el periodo enero-mayo 2024.
Participación en actividades: 
Circular 26 : de 83 personas de la dependencia participaron 2 personas.
Economía circular:de 83 personas de la dependencia participaron 0 personas.
Semana ambiental: de 83 personas de la dependencia  participaron 2 personas
Campaña puesto a puesto: reciben puntuación máxima por su participación 
Adopta tu punto ecológico: En las inspecciones efectuados el 06 de mayo y 13 de junio se identificó mezcla en dos de tres contenedores.
Socialización Sistema de Gestión Ambiental: de 83 personas de la dependencia participaron 22 personas, representan el 26% de participación.
Indicadores de agua y energía: De acuerdo con reporte con corte a 30 de mayo de 2025 presentado en Comité Institucional de Gestión y Desempeño se van cumpliendo las meta de consumo de agua 1m3 y energía 38 kw/h</t>
  </si>
  <si>
    <t>Reporte realizado por OAP - Gestión Ambiental el día 07-07-2025 a traves de correo electrónico.</t>
  </si>
  <si>
    <t>Dirección Administrativa: Calificación del 73%
Reporte consumo de papel: No presentan reporte.
Impresiones: Presenta una disminución del 45, 58% en comparación con el periodo julio-noviembre 2024.
Participación en actividades: 
Socialización reglamentos técnicos seguridad eléctrica en casa: participación de 0 personas de los 82 servidores de la dependencia
Jornada cultura del agua y estrategias para el consumo sostenible: participación de 33 personas de los 82 servidores de la dependencia
Campaña puesto a puesto: reciben puntuación máxima por su participación 
Adopta tu punto ecológico: En las inspecciones efectuados el 22 de agosto y 19 de diciembre se identificó mezcla en dos de tres contenedores.
Indicadores de agua y energía: De acuerdo con reporte con corte a 30 de mayo de 2025 presentado en Comité Institucional de Gestión y Desempeño se van cumpliendo las meta de consumo de agua 1m3 y energía 38 kw/h</t>
  </si>
  <si>
    <t>Reporte generado por el equipo ambiental de la OAP</t>
  </si>
  <si>
    <t>Se alcanzó un avance de 83,13%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</si>
  <si>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</si>
  <si>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</si>
  <si>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</si>
  <si>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</si>
  <si>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</si>
  <si>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</si>
  <si>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</si>
  <si>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</si>
  <si>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</si>
  <si>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</si>
  <si>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 xml:space="preserve">Meta no cumplida </t>
  </si>
  <si>
    <t xml:space="preserve">Reporte de seguimiento de actualizacion docuemntal - Listado maestro de  documentos </t>
  </si>
  <si>
    <t>No se cumplió con la programación trimestral.</t>
  </si>
  <si>
    <t>Reporte realizado por OAP - Gestión por Procesos el día 03-07-2025 a traves de correo electrónico.</t>
  </si>
  <si>
    <t>repórte de medicion de la meta de actualizacion documental del grupo de Sistema de Gestion</t>
  </si>
  <si>
    <t xml:space="preserve">Reporte meta de actualizacion documental -Listado maestro de documentos </t>
  </si>
  <si>
    <t>Se alcanzó un avance de 33,40%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</si>
  <si>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</si>
  <si>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</si>
  <si>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</si>
  <si>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</si>
  <si>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</si>
  <si>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</si>
  <si>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Se realizó jornada de entrenamiento sobre el Sistema de Gestión y/o los procesos, dirigidas al personal de planta y contratistas para el fortalecimiento del Modelo Integrado de Planeación y Gestión. Corresponde a la Dirección Administrativa.</t>
  </si>
  <si>
    <t>Lista de asistencia.</t>
  </si>
  <si>
    <t xml:space="preserve">El proceso /alcaldía local  realizó jornada de capacitación sobre el Sistema de gestión acorde con lo programado. </t>
  </si>
  <si>
    <t>la dependencia realizo la actividad programada para el periodo</t>
  </si>
  <si>
    <t>Se alcanzó un avance de 100% sobre el programado de la vigencia.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</si>
  <si>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</si>
  <si>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</si>
  <si>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</si>
  <si>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</si>
  <si>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</si>
  <si>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</si>
  <si>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</si>
  <si>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</si>
  <si>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 xml:space="preserve">No aparece reporte para Gestion documental se toma como referencia el valor de la Direccion administraitva </t>
  </si>
  <si>
    <t>segun radicado de la Oficina de atencino al ciudadano radicado No Radicado No. 20254600138593
Fecha: 07-04-2025_x000D_</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</si>
  <si>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</si>
  <si>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</si>
  <si>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</si>
  <si>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</si>
  <si>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</si>
  <si>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</si>
  <si>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</si>
  <si>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6 de 6 solicitudes registradas para el periodo.</t>
  </si>
  <si>
    <t>Reporte realizado por la SGI-SAC el día 08-07-2025 a traves de memorando 20254600258433.</t>
  </si>
  <si>
    <t>De los 6 requerimientos instaurados dio respuesta a 5</t>
  </si>
  <si>
    <t>Reporte generado por la oficina de atencion al ciudadano No 20264600004113</t>
  </si>
  <si>
    <t>Se alcanzó un avance de 95,8% sobre el programado de la vigencia.</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</si>
  <si>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</si>
  <si>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</si>
  <si>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</si>
  <si>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</si>
  <si>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</si>
  <si>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</si>
  <si>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</si>
  <si>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Tecnologías e Información</t>
  </si>
  <si>
    <t xml:space="preserve">Entregaron la matriz de 
activos y tiene el visto 
bueno del jefe.
</t>
  </si>
  <si>
    <t>Reporte realizado por la DTI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</si>
  <si>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</si>
  <si>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</si>
  <si>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</si>
  <si>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</si>
  <si>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</si>
  <si>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</si>
  <si>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Seguridad de la información les realizó 
observaciones y no entregaron la matriz 
de riesgos finalizada_x000D_</t>
  </si>
  <si>
    <t>segun rreporte de la DTI radicado No 20254400489193</t>
  </si>
  <si>
    <t>Se alcanzó un avance de 70,0% sobre el programado de la vigencia.
Meta no programada para los trimestres I, II ni III.</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</si>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</sst>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4472C4"/>
      <name val="Calibri Light"/>
      <family val="2"/>
    </font>
    <font>
      <sz val="11"/>
      <color rgb="FF000000"/>
      <name val="Calibri Light"/>
      <family val="2"/>
    </font>
    <font>
      <sz val="11"/>
      <color rgb="FF0070C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1" applyNumberFormat="1" applyFont="1" applyBorder="1" applyAlignment="1">
      <alignment horizontal="center" vertical="center" wrapText="1"/>
    </xf>
    <xf numFmtId="9" fontId="1" fillId="0" borderId="1" xfId="1" applyFont="1" applyBorder="1" applyAlignment="1">
      <alignment horizontal="center"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1" xfId="0" applyFont="1" applyBorder="1" applyAlignment="1">
      <alignment horizontal="left"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 xfId="1" applyNumberFormat="1" applyFont="1" applyBorder="1" applyAlignment="1">
      <alignment horizontal="center" vertical="center" wrapText="1"/>
    </xf>
    <xf numFmtId="0" fontId="1" fillId="0" borderId="1" xfId="0" applyFont="1" applyBorder="1" applyAlignment="1">
      <alignment horizontal="left" vertical="center" wrapText="1"/>
    </xf>
    <xf numFmtId="9" fontId="3" fillId="9" borderId="1" xfId="1" applyFont="1" applyFill="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5" fillId="9" borderId="1" xfId="0" applyFont="1" applyFill="1" applyBorder="1" applyAlignment="1">
      <alignment horizontal="center" vertical="center" wrapText="1"/>
    </xf>
    <xf numFmtId="164" fontId="5" fillId="9" borderId="1" xfId="1" applyNumberFormat="1" applyFont="1" applyFill="1" applyBorder="1" applyAlignment="1">
      <alignment horizontal="center"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9" fontId="5" fillId="0" borderId="1" xfId="1" applyFont="1" applyBorder="1" applyAlignment="1">
      <alignment horizontal="right" vertical="center" wrapText="1"/>
    </xf>
    <xf numFmtId="10"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64" fontId="5"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6" fillId="0" borderId="1" xfId="0" applyFont="1" applyBorder="1" applyAlignment="1">
      <alignment vertical="center" wrapText="1"/>
    </xf>
    <xf numFmtId="9" fontId="1"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65" fontId="5" fillId="0" borderId="1" xfId="0" applyNumberFormat="1" applyFont="1" applyBorder="1" applyAlignment="1">
      <alignment horizontal="right" vertical="center" wrapText="1"/>
    </xf>
    <xf numFmtId="1" fontId="5" fillId="0" borderId="1" xfId="1"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9" fontId="5" fillId="0" borderId="1" xfId="0" applyNumberFormat="1" applyFont="1" applyBorder="1" applyAlignment="1">
      <alignment horizontal="right"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6" xfId="0" applyFont="1" applyFill="1" applyBorder="1" applyAlignment="1">
      <alignment horizontal="center" vertical="center" wrapText="1"/>
    </xf>
    <xf numFmtId="164" fontId="5" fillId="9" borderId="1" xfId="1" applyNumberFormat="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 xfId="0" applyNumberFormat="1" applyFont="1" applyFill="1" applyBorder="1" applyAlignment="1">
      <alignment horizontal="right" vertical="center" wrapText="1"/>
    </xf>
    <xf numFmtId="0" fontId="1" fillId="9" borderId="1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1" xfId="0" applyFont="1" applyBorder="1" applyAlignment="1">
      <alignment horizontal="justify" vertical="center" wrapText="1"/>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1" fillId="0" borderId="14" xfId="0" applyFont="1" applyBorder="1" applyAlignment="1">
      <alignment horizontal="center" vertical="center" wrapText="1"/>
    </xf>
    <xf numFmtId="0" fontId="2" fillId="3" borderId="14"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290327</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47" t="s">
        <v>0</v>
      </c>
      <c r="B1" s="148"/>
      <c r="C1" s="148"/>
      <c r="D1" s="148"/>
      <c r="E1" s="148"/>
      <c r="F1" s="148"/>
      <c r="G1" s="148"/>
      <c r="H1" s="148"/>
      <c r="I1" s="148"/>
      <c r="J1" s="148"/>
      <c r="K1" s="148"/>
      <c r="L1" s="148"/>
      <c r="M1" s="149" t="s">
        <v>1</v>
      </c>
      <c r="N1" s="149"/>
      <c r="O1" s="149"/>
      <c r="P1" s="149"/>
      <c r="Q1" s="149"/>
    </row>
    <row r="2" spans="1:44" s="43" customFormat="1" ht="23.45" customHeight="1">
      <c r="A2" s="150" t="s">
        <v>2</v>
      </c>
      <c r="B2" s="151"/>
      <c r="C2" s="151"/>
      <c r="D2" s="151"/>
      <c r="E2" s="151"/>
      <c r="F2" s="151"/>
      <c r="G2" s="151"/>
      <c r="H2" s="151"/>
      <c r="I2" s="151"/>
      <c r="J2" s="151"/>
      <c r="K2" s="151"/>
      <c r="L2" s="151"/>
      <c r="M2" s="42"/>
      <c r="N2" s="42"/>
      <c r="O2" s="42"/>
      <c r="P2" s="42"/>
      <c r="Q2" s="42"/>
    </row>
    <row r="3" spans="1:44" s="41" customFormat="1"/>
    <row r="4" spans="1:44" s="41" customFormat="1" ht="29.1" customHeight="1">
      <c r="A4" s="136" t="s">
        <v>3</v>
      </c>
      <c r="B4" s="136"/>
      <c r="C4" s="136"/>
      <c r="D4" s="136"/>
      <c r="E4" s="47"/>
      <c r="F4" s="47"/>
      <c r="G4" s="47"/>
      <c r="H4" s="152"/>
      <c r="I4" s="152"/>
      <c r="J4" s="152"/>
      <c r="K4" s="152"/>
      <c r="L4" s="153"/>
    </row>
    <row r="5" spans="1:44" s="41" customFormat="1" ht="15" customHeight="1">
      <c r="A5" s="136"/>
      <c r="B5" s="136"/>
      <c r="C5" s="136"/>
      <c r="D5" s="136"/>
      <c r="E5" s="2"/>
      <c r="F5" s="2"/>
      <c r="G5" s="2"/>
      <c r="H5" s="2" t="s">
        <v>4</v>
      </c>
      <c r="I5" s="154" t="s">
        <v>5</v>
      </c>
      <c r="J5" s="152"/>
      <c r="K5" s="152"/>
      <c r="L5" s="153"/>
    </row>
    <row r="6" spans="1:44" s="41" customFormat="1">
      <c r="A6" s="136"/>
      <c r="B6" s="136"/>
      <c r="C6" s="136"/>
      <c r="D6" s="136"/>
      <c r="E6" s="2"/>
      <c r="F6" s="2"/>
      <c r="G6" s="2"/>
      <c r="H6" s="44"/>
      <c r="I6" s="155" t="s">
        <v>6</v>
      </c>
      <c r="J6" s="155"/>
      <c r="K6" s="155"/>
      <c r="L6" s="155"/>
    </row>
    <row r="7" spans="1:44" s="41" customFormat="1">
      <c r="A7" s="136"/>
      <c r="B7" s="136"/>
      <c r="C7" s="136"/>
      <c r="D7" s="136"/>
      <c r="E7" s="2"/>
      <c r="F7" s="2"/>
      <c r="G7" s="2"/>
      <c r="H7" s="44"/>
      <c r="I7" s="155"/>
      <c r="J7" s="155"/>
      <c r="K7" s="155"/>
      <c r="L7" s="155"/>
    </row>
    <row r="8" spans="1:44" s="41" customFormat="1">
      <c r="A8" s="136"/>
      <c r="B8" s="136"/>
      <c r="C8" s="136"/>
      <c r="D8" s="136"/>
      <c r="E8" s="2"/>
      <c r="F8" s="2"/>
      <c r="G8" s="2"/>
      <c r="H8" s="44"/>
      <c r="I8" s="155"/>
      <c r="J8" s="155"/>
      <c r="K8" s="155"/>
      <c r="L8" s="155"/>
    </row>
    <row r="9" spans="1:44" s="41" customFormat="1"/>
    <row r="10" spans="1:44" ht="14.45" customHeight="1">
      <c r="A10" s="136" t="s">
        <v>7</v>
      </c>
      <c r="B10" s="136"/>
      <c r="C10" s="141" t="s">
        <v>8</v>
      </c>
      <c r="D10" s="142"/>
      <c r="E10" s="142"/>
      <c r="F10" s="142"/>
      <c r="G10" s="143"/>
      <c r="H10" s="137" t="s">
        <v>9</v>
      </c>
      <c r="I10" s="137"/>
      <c r="J10" s="137"/>
      <c r="K10" s="137"/>
      <c r="L10" s="137"/>
      <c r="M10" s="137"/>
      <c r="N10" s="137"/>
      <c r="O10" s="137"/>
      <c r="P10" s="137"/>
      <c r="Q10" s="137"/>
      <c r="R10" s="137"/>
      <c r="S10" s="138" t="s">
        <v>10</v>
      </c>
      <c r="T10" s="138" t="s">
        <v>11</v>
      </c>
      <c r="U10" s="106" t="s">
        <v>12</v>
      </c>
      <c r="V10" s="107"/>
      <c r="W10" s="107"/>
      <c r="X10" s="107"/>
      <c r="Y10" s="108"/>
      <c r="Z10" s="112" t="s">
        <v>13</v>
      </c>
      <c r="AA10" s="113"/>
      <c r="AB10" s="113"/>
      <c r="AC10" s="113"/>
      <c r="AD10" s="114"/>
      <c r="AE10" s="118" t="s">
        <v>14</v>
      </c>
      <c r="AF10" s="119"/>
      <c r="AG10" s="119"/>
      <c r="AH10" s="119"/>
      <c r="AI10" s="120"/>
      <c r="AJ10" s="124" t="s">
        <v>15</v>
      </c>
      <c r="AK10" s="125"/>
      <c r="AL10" s="125"/>
      <c r="AM10" s="125"/>
      <c r="AN10" s="126"/>
      <c r="AO10" s="130" t="s">
        <v>16</v>
      </c>
      <c r="AP10" s="131"/>
      <c r="AQ10" s="131"/>
      <c r="AR10" s="132"/>
    </row>
    <row r="11" spans="1:44" ht="14.45" customHeight="1">
      <c r="A11" s="136"/>
      <c r="B11" s="136"/>
      <c r="C11" s="144"/>
      <c r="D11" s="145"/>
      <c r="E11" s="145"/>
      <c r="F11" s="145"/>
      <c r="G11" s="146"/>
      <c r="H11" s="137"/>
      <c r="I11" s="137"/>
      <c r="J11" s="137"/>
      <c r="K11" s="137"/>
      <c r="L11" s="137"/>
      <c r="M11" s="137"/>
      <c r="N11" s="137"/>
      <c r="O11" s="137"/>
      <c r="P11" s="137"/>
      <c r="Q11" s="137"/>
      <c r="R11" s="137"/>
      <c r="S11" s="139"/>
      <c r="T11" s="139"/>
      <c r="U11" s="109"/>
      <c r="V11" s="110"/>
      <c r="W11" s="110"/>
      <c r="X11" s="110"/>
      <c r="Y11" s="111"/>
      <c r="Z11" s="115"/>
      <c r="AA11" s="116"/>
      <c r="AB11" s="116"/>
      <c r="AC11" s="116"/>
      <c r="AD11" s="117"/>
      <c r="AE11" s="121"/>
      <c r="AF11" s="122"/>
      <c r="AG11" s="122"/>
      <c r="AH11" s="122"/>
      <c r="AI11" s="123"/>
      <c r="AJ11" s="127"/>
      <c r="AK11" s="128"/>
      <c r="AL11" s="128"/>
      <c r="AM11" s="128"/>
      <c r="AN11" s="129"/>
      <c r="AO11" s="133"/>
      <c r="AP11" s="134"/>
      <c r="AQ11" s="134"/>
      <c r="AR11" s="135"/>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40"/>
      <c r="T12" s="140"/>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8"/>
  <sheetViews>
    <sheetView tabSelected="1" topLeftCell="D1" zoomScaleNormal="100" workbookViewId="0">
      <selection activeCell="F11" sqref="F11"/>
    </sheetView>
  </sheetViews>
  <sheetFormatPr defaultColWidth="10.85546875" defaultRowHeight="15"/>
  <cols>
    <col min="1" max="1" width="4.140625" style="1" customWidth="1"/>
    <col min="2" max="2" width="25.5703125" style="1" customWidth="1"/>
    <col min="3" max="3" width="12.7109375" style="1" customWidth="1"/>
    <col min="4" max="4" width="46.42578125" style="1" customWidth="1"/>
    <col min="5" max="5" width="10.85546875" style="1" customWidth="1"/>
    <col min="6" max="6" width="24.42578125" style="1" customWidth="1"/>
    <col min="7" max="7" width="28" style="1" customWidth="1"/>
    <col min="8" max="8" width="10" style="1" customWidth="1"/>
    <col min="9" max="9" width="18.42578125" style="1" customWidth="1"/>
    <col min="10" max="10" width="15.85546875" style="71" customWidth="1"/>
    <col min="11" max="14" width="7.28515625" style="1" customWidth="1"/>
    <col min="15" max="15" width="22.5703125" style="1" customWidth="1"/>
    <col min="16" max="16" width="17.85546875" style="71" customWidth="1"/>
    <col min="17" max="17" width="24.42578125" style="1" customWidth="1"/>
    <col min="18" max="18" width="24.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46" width="27.28515625" style="1" customWidth="1"/>
    <col min="47" max="16384" width="10.85546875" style="1"/>
  </cols>
  <sheetData>
    <row r="1" spans="1:45" s="41" customFormat="1" ht="70.5" customHeight="1">
      <c r="A1" s="147" t="s">
        <v>40</v>
      </c>
      <c r="B1" s="148"/>
      <c r="C1" s="148"/>
      <c r="D1" s="148"/>
      <c r="E1" s="148"/>
      <c r="F1" s="148"/>
      <c r="G1" s="148"/>
      <c r="H1" s="148"/>
      <c r="I1" s="148"/>
      <c r="J1" s="148"/>
      <c r="K1" s="149" t="s">
        <v>41</v>
      </c>
      <c r="L1" s="149"/>
      <c r="M1" s="149"/>
      <c r="N1" s="149"/>
      <c r="O1" s="149"/>
      <c r="P1" s="66"/>
    </row>
    <row r="2" spans="1:45" s="43" customFormat="1" ht="23.45" customHeight="1">
      <c r="A2" s="150" t="s">
        <v>42</v>
      </c>
      <c r="B2" s="151"/>
      <c r="C2" s="151"/>
      <c r="D2" s="151"/>
      <c r="E2" s="151"/>
      <c r="F2" s="151"/>
      <c r="G2" s="151"/>
      <c r="H2" s="151"/>
      <c r="I2" s="151"/>
      <c r="J2" s="151"/>
      <c r="K2" s="42"/>
      <c r="L2" s="42"/>
      <c r="M2" s="42"/>
      <c r="N2" s="42"/>
      <c r="O2" s="42"/>
      <c r="P2" s="67"/>
    </row>
    <row r="3" spans="1:45" s="41" customFormat="1">
      <c r="J3" s="66"/>
      <c r="P3" s="66"/>
    </row>
    <row r="4" spans="1:45" s="41" customFormat="1" ht="29.1" customHeight="1">
      <c r="A4" s="160" t="s">
        <v>3</v>
      </c>
      <c r="B4" s="160"/>
      <c r="C4" s="160"/>
      <c r="D4" s="159" t="s">
        <v>43</v>
      </c>
      <c r="E4" s="152" t="s">
        <v>44</v>
      </c>
      <c r="F4" s="152"/>
      <c r="G4" s="152"/>
      <c r="H4" s="152"/>
      <c r="I4" s="152"/>
      <c r="J4" s="153"/>
      <c r="P4" s="66"/>
    </row>
    <row r="5" spans="1:45" s="41" customFormat="1" ht="15" customHeight="1">
      <c r="A5" s="160"/>
      <c r="B5" s="160"/>
      <c r="C5" s="160"/>
      <c r="D5" s="159"/>
      <c r="E5" s="96" t="s">
        <v>45</v>
      </c>
      <c r="F5" s="2" t="s">
        <v>4</v>
      </c>
      <c r="G5" s="154" t="s">
        <v>5</v>
      </c>
      <c r="H5" s="152"/>
      <c r="I5" s="152"/>
      <c r="J5" s="153"/>
      <c r="P5" s="66"/>
    </row>
    <row r="6" spans="1:45" s="41" customFormat="1" ht="16.5">
      <c r="A6" s="160"/>
      <c r="B6" s="160"/>
      <c r="C6" s="160"/>
      <c r="D6" s="159"/>
      <c r="E6" s="98">
        <v>1</v>
      </c>
      <c r="F6" s="44" t="s">
        <v>46</v>
      </c>
      <c r="G6" s="155" t="s">
        <v>47</v>
      </c>
      <c r="H6" s="155"/>
      <c r="I6" s="155"/>
      <c r="J6" s="155"/>
      <c r="P6" s="66"/>
    </row>
    <row r="7" spans="1:45" s="41" customFormat="1" ht="50.25" customHeight="1">
      <c r="A7" s="160"/>
      <c r="B7" s="160"/>
      <c r="C7" s="160"/>
      <c r="D7" s="159"/>
      <c r="E7" s="98">
        <v>2</v>
      </c>
      <c r="F7" s="44" t="s">
        <v>48</v>
      </c>
      <c r="G7" s="155" t="s">
        <v>49</v>
      </c>
      <c r="H7" s="155"/>
      <c r="I7" s="155"/>
      <c r="J7" s="155"/>
      <c r="P7" s="66"/>
    </row>
    <row r="8" spans="1:45" s="41" customFormat="1" ht="48.75" customHeight="1">
      <c r="A8" s="160"/>
      <c r="B8" s="160"/>
      <c r="C8" s="160"/>
      <c r="D8" s="159"/>
      <c r="E8" s="99">
        <v>3</v>
      </c>
      <c r="F8" s="95" t="s">
        <v>50</v>
      </c>
      <c r="G8" s="156" t="s">
        <v>51</v>
      </c>
      <c r="H8" s="156"/>
      <c r="I8" s="156"/>
      <c r="J8" s="156"/>
      <c r="P8" s="66"/>
    </row>
    <row r="9" spans="1:45" s="41" customFormat="1" ht="48.75" customHeight="1">
      <c r="A9" s="160"/>
      <c r="B9" s="160"/>
      <c r="C9" s="160"/>
      <c r="D9" s="159"/>
      <c r="E9" s="100">
        <v>4</v>
      </c>
      <c r="F9" s="101" t="s">
        <v>52</v>
      </c>
      <c r="G9" s="158" t="s">
        <v>53</v>
      </c>
      <c r="H9" s="158"/>
      <c r="I9" s="158"/>
      <c r="J9" s="158"/>
      <c r="P9" s="66"/>
    </row>
    <row r="10" spans="1:45" s="41" customFormat="1" ht="48.75" customHeight="1">
      <c r="A10" s="160"/>
      <c r="B10" s="160"/>
      <c r="C10" s="160"/>
      <c r="D10" s="159"/>
      <c r="E10" s="105">
        <v>5</v>
      </c>
      <c r="F10" s="94" t="s">
        <v>54</v>
      </c>
      <c r="G10" s="157" t="s">
        <v>55</v>
      </c>
      <c r="H10" s="157"/>
      <c r="I10" s="157"/>
      <c r="J10" s="157"/>
      <c r="P10" s="66"/>
    </row>
    <row r="11" spans="1:45" s="41" customFormat="1">
      <c r="J11" s="66"/>
      <c r="P11" s="66"/>
    </row>
    <row r="12" spans="1:45" ht="14.45" customHeight="1">
      <c r="A12" s="136" t="s">
        <v>7</v>
      </c>
      <c r="B12" s="136"/>
      <c r="C12" s="136" t="s">
        <v>56</v>
      </c>
      <c r="D12" s="136"/>
      <c r="E12" s="136"/>
      <c r="F12" s="137" t="s">
        <v>9</v>
      </c>
      <c r="G12" s="137"/>
      <c r="H12" s="137"/>
      <c r="I12" s="137"/>
      <c r="J12" s="137"/>
      <c r="K12" s="137"/>
      <c r="L12" s="137"/>
      <c r="M12" s="137"/>
      <c r="N12" s="137"/>
      <c r="O12" s="137"/>
      <c r="P12" s="137"/>
      <c r="Q12" s="138" t="s">
        <v>10</v>
      </c>
      <c r="R12" s="138" t="s">
        <v>11</v>
      </c>
      <c r="S12" s="136" t="s">
        <v>57</v>
      </c>
      <c r="T12" s="136"/>
      <c r="U12" s="136"/>
      <c r="V12" s="106" t="s">
        <v>12</v>
      </c>
      <c r="W12" s="107"/>
      <c r="X12" s="107"/>
      <c r="Y12" s="107"/>
      <c r="Z12" s="108"/>
      <c r="AA12" s="112" t="s">
        <v>13</v>
      </c>
      <c r="AB12" s="113"/>
      <c r="AC12" s="113"/>
      <c r="AD12" s="113"/>
      <c r="AE12" s="114"/>
      <c r="AF12" s="118" t="s">
        <v>14</v>
      </c>
      <c r="AG12" s="119"/>
      <c r="AH12" s="119"/>
      <c r="AI12" s="119"/>
      <c r="AJ12" s="120"/>
      <c r="AK12" s="124" t="s">
        <v>15</v>
      </c>
      <c r="AL12" s="125"/>
      <c r="AM12" s="125"/>
      <c r="AN12" s="125"/>
      <c r="AO12" s="126"/>
      <c r="AP12" s="130" t="s">
        <v>16</v>
      </c>
      <c r="AQ12" s="131"/>
      <c r="AR12" s="131"/>
      <c r="AS12" s="132"/>
    </row>
    <row r="13" spans="1:45" ht="14.45" customHeight="1">
      <c r="A13" s="136"/>
      <c r="B13" s="136"/>
      <c r="C13" s="136"/>
      <c r="D13" s="136"/>
      <c r="E13" s="136"/>
      <c r="F13" s="137"/>
      <c r="G13" s="137"/>
      <c r="H13" s="137"/>
      <c r="I13" s="137"/>
      <c r="J13" s="137"/>
      <c r="K13" s="137"/>
      <c r="L13" s="137"/>
      <c r="M13" s="137"/>
      <c r="N13" s="137"/>
      <c r="O13" s="137"/>
      <c r="P13" s="137"/>
      <c r="Q13" s="139"/>
      <c r="R13" s="139"/>
      <c r="S13" s="136"/>
      <c r="T13" s="136"/>
      <c r="U13" s="136"/>
      <c r="V13" s="109"/>
      <c r="W13" s="110"/>
      <c r="X13" s="110"/>
      <c r="Y13" s="110"/>
      <c r="Z13" s="111"/>
      <c r="AA13" s="115"/>
      <c r="AB13" s="116"/>
      <c r="AC13" s="116"/>
      <c r="AD13" s="116"/>
      <c r="AE13" s="117"/>
      <c r="AF13" s="121"/>
      <c r="AG13" s="122"/>
      <c r="AH13" s="122"/>
      <c r="AI13" s="122"/>
      <c r="AJ13" s="123"/>
      <c r="AK13" s="127"/>
      <c r="AL13" s="128"/>
      <c r="AM13" s="128"/>
      <c r="AN13" s="128"/>
      <c r="AO13" s="129"/>
      <c r="AP13" s="133"/>
      <c r="AQ13" s="134"/>
      <c r="AR13" s="134"/>
      <c r="AS13" s="135"/>
    </row>
    <row r="14" spans="1:45" ht="45">
      <c r="A14" s="2" t="s">
        <v>17</v>
      </c>
      <c r="B14" s="2" t="s">
        <v>18</v>
      </c>
      <c r="C14" s="2" t="s">
        <v>58</v>
      </c>
      <c r="D14" s="2" t="s">
        <v>59</v>
      </c>
      <c r="E14" s="2" t="s">
        <v>60</v>
      </c>
      <c r="F14" s="20" t="s">
        <v>24</v>
      </c>
      <c r="G14" s="20" t="s">
        <v>25</v>
      </c>
      <c r="H14" s="20" t="s">
        <v>26</v>
      </c>
      <c r="I14" s="20" t="s">
        <v>61</v>
      </c>
      <c r="J14" s="20" t="s">
        <v>28</v>
      </c>
      <c r="K14" s="20" t="s">
        <v>29</v>
      </c>
      <c r="L14" s="20" t="s">
        <v>30</v>
      </c>
      <c r="M14" s="20" t="s">
        <v>31</v>
      </c>
      <c r="N14" s="20" t="s">
        <v>32</v>
      </c>
      <c r="O14" s="20" t="s">
        <v>33</v>
      </c>
      <c r="P14" s="20" t="s">
        <v>34</v>
      </c>
      <c r="Q14" s="140"/>
      <c r="R14" s="140"/>
      <c r="S14" s="2" t="s">
        <v>62</v>
      </c>
      <c r="T14" s="2" t="s">
        <v>22</v>
      </c>
      <c r="U14" s="2" t="s">
        <v>23</v>
      </c>
      <c r="V14" s="3" t="s">
        <v>35</v>
      </c>
      <c r="W14" s="3" t="s">
        <v>36</v>
      </c>
      <c r="X14" s="3" t="s">
        <v>37</v>
      </c>
      <c r="Y14" s="3" t="s">
        <v>38</v>
      </c>
      <c r="Z14" s="3" t="s">
        <v>39</v>
      </c>
      <c r="AA14" s="23" t="s">
        <v>35</v>
      </c>
      <c r="AB14" s="23" t="s">
        <v>36</v>
      </c>
      <c r="AC14" s="23" t="s">
        <v>37</v>
      </c>
      <c r="AD14" s="23" t="s">
        <v>38</v>
      </c>
      <c r="AE14" s="23" t="s">
        <v>39</v>
      </c>
      <c r="AF14" s="24" t="s">
        <v>35</v>
      </c>
      <c r="AG14" s="24" t="s">
        <v>36</v>
      </c>
      <c r="AH14" s="24" t="s">
        <v>37</v>
      </c>
      <c r="AI14" s="24" t="s">
        <v>38</v>
      </c>
      <c r="AJ14" s="24" t="s">
        <v>39</v>
      </c>
      <c r="AK14" s="25" t="s">
        <v>35</v>
      </c>
      <c r="AL14" s="25" t="s">
        <v>36</v>
      </c>
      <c r="AM14" s="25" t="s">
        <v>37</v>
      </c>
      <c r="AN14" s="25" t="s">
        <v>38</v>
      </c>
      <c r="AO14" s="25" t="s">
        <v>39</v>
      </c>
      <c r="AP14" s="4" t="s">
        <v>35</v>
      </c>
      <c r="AQ14" s="4" t="s">
        <v>36</v>
      </c>
      <c r="AR14" s="4" t="s">
        <v>37</v>
      </c>
      <c r="AS14" s="4" t="s">
        <v>38</v>
      </c>
    </row>
    <row r="15" spans="1:45" s="32" customFormat="1" ht="199.5">
      <c r="A15" s="22">
        <v>3</v>
      </c>
      <c r="B15" s="21" t="s">
        <v>63</v>
      </c>
      <c r="C15" s="26">
        <v>1</v>
      </c>
      <c r="D15" s="64" t="s">
        <v>64</v>
      </c>
      <c r="E15" s="22" t="s">
        <v>65</v>
      </c>
      <c r="F15" s="22" t="s">
        <v>66</v>
      </c>
      <c r="G15" s="22" t="s">
        <v>67</v>
      </c>
      <c r="H15" s="44" t="s">
        <v>68</v>
      </c>
      <c r="I15" s="22" t="s">
        <v>69</v>
      </c>
      <c r="J15" s="22" t="s">
        <v>66</v>
      </c>
      <c r="K15" s="50">
        <v>2</v>
      </c>
      <c r="L15" s="50">
        <v>3</v>
      </c>
      <c r="M15" s="50">
        <v>3</v>
      </c>
      <c r="N15" s="50">
        <v>2</v>
      </c>
      <c r="O15" s="50">
        <v>10</v>
      </c>
      <c r="P15" s="22" t="s">
        <v>70</v>
      </c>
      <c r="Q15" s="21" t="s">
        <v>71</v>
      </c>
      <c r="R15" s="22" t="s">
        <v>72</v>
      </c>
      <c r="S15" s="21" t="s">
        <v>73</v>
      </c>
      <c r="T15" s="22" t="s">
        <v>74</v>
      </c>
      <c r="U15" s="22" t="s">
        <v>75</v>
      </c>
      <c r="V15" s="82">
        <f t="shared" ref="V15:V18" si="0">K15</f>
        <v>2</v>
      </c>
      <c r="W15" s="74">
        <v>2</v>
      </c>
      <c r="X15" s="75">
        <f>IFERROR(IF(W15/V15&gt;100%,100%,W15/V15),0)</f>
        <v>1</v>
      </c>
      <c r="Y15" s="21" t="s">
        <v>76</v>
      </c>
      <c r="Z15" s="21" t="s">
        <v>77</v>
      </c>
      <c r="AA15" s="82">
        <f t="shared" ref="AA15:AA18" si="1">L15</f>
        <v>3</v>
      </c>
      <c r="AB15" s="81">
        <v>3</v>
      </c>
      <c r="AC15" s="75">
        <f>IFERROR(IF(AB15/AA15&gt;100%,100%,AB15/AA15),0)</f>
        <v>1</v>
      </c>
      <c r="AD15" s="21" t="s">
        <v>78</v>
      </c>
      <c r="AE15" s="21" t="s">
        <v>79</v>
      </c>
      <c r="AF15" s="82">
        <f t="shared" ref="AF15:AF18" si="2">M15</f>
        <v>3</v>
      </c>
      <c r="AG15" s="74">
        <v>3</v>
      </c>
      <c r="AH15" s="75">
        <f>IFERROR(IF(AG15/AF15&gt;100%,100%,AG15/AF15),0)</f>
        <v>1</v>
      </c>
      <c r="AI15" s="21" t="s">
        <v>80</v>
      </c>
      <c r="AJ15" s="21" t="s">
        <v>73</v>
      </c>
      <c r="AK15" s="82">
        <f t="shared" ref="AK15:AK18" si="3">N15</f>
        <v>2</v>
      </c>
      <c r="AL15" s="74">
        <v>2</v>
      </c>
      <c r="AM15" s="75">
        <f>IFERROR(IF(AL15/AK15&gt;100%,100%,AL15/AK15),0)</f>
        <v>1</v>
      </c>
      <c r="AN15" s="21" t="s">
        <v>81</v>
      </c>
      <c r="AO15" s="21" t="s">
        <v>73</v>
      </c>
      <c r="AP15" s="74">
        <f t="shared" ref="AP15:AP18" si="4">O15</f>
        <v>10</v>
      </c>
      <c r="AQ15" s="81">
        <f>IFERROR(SUM(W15,AB15,AG15,AL15),0)</f>
        <v>10</v>
      </c>
      <c r="AR15" s="75">
        <f>IFERROR(IF(AQ15/AP15&gt;100%,100%,AQ15/AP15),0)</f>
        <v>1</v>
      </c>
      <c r="AS15" s="83" t="s">
        <v>82</v>
      </c>
    </row>
    <row r="16" spans="1:45" s="32" customFormat="1" ht="199.5">
      <c r="A16" s="22">
        <v>3</v>
      </c>
      <c r="B16" s="21" t="s">
        <v>63</v>
      </c>
      <c r="C16" s="26">
        <v>2</v>
      </c>
      <c r="D16" s="64" t="s">
        <v>83</v>
      </c>
      <c r="E16" s="22" t="s">
        <v>65</v>
      </c>
      <c r="F16" s="22" t="s">
        <v>66</v>
      </c>
      <c r="G16" s="22" t="s">
        <v>67</v>
      </c>
      <c r="H16" s="44" t="s">
        <v>68</v>
      </c>
      <c r="I16" s="22" t="s">
        <v>69</v>
      </c>
      <c r="J16" s="22" t="s">
        <v>66</v>
      </c>
      <c r="K16" s="50">
        <v>2</v>
      </c>
      <c r="L16" s="50">
        <v>3</v>
      </c>
      <c r="M16" s="50">
        <v>3</v>
      </c>
      <c r="N16" s="50">
        <v>2</v>
      </c>
      <c r="O16" s="50">
        <v>10</v>
      </c>
      <c r="P16" s="22" t="s">
        <v>70</v>
      </c>
      <c r="Q16" s="21" t="s">
        <v>71</v>
      </c>
      <c r="R16" s="22" t="s">
        <v>72</v>
      </c>
      <c r="S16" s="21" t="s">
        <v>84</v>
      </c>
      <c r="T16" s="22" t="s">
        <v>74</v>
      </c>
      <c r="U16" s="22" t="s">
        <v>75</v>
      </c>
      <c r="V16" s="82">
        <f t="shared" si="0"/>
        <v>2</v>
      </c>
      <c r="W16" s="74">
        <v>2</v>
      </c>
      <c r="X16" s="75">
        <f>IFERROR(IF(W16/V16&gt;100%,100%,W16/V16),0)</f>
        <v>1</v>
      </c>
      <c r="Y16" s="21" t="s">
        <v>85</v>
      </c>
      <c r="Z16" s="21" t="s">
        <v>77</v>
      </c>
      <c r="AA16" s="82">
        <f t="shared" si="1"/>
        <v>3</v>
      </c>
      <c r="AB16" s="81">
        <v>3</v>
      </c>
      <c r="AC16" s="75">
        <f>IFERROR(IF(AB16/AA16&gt;100%,100%,AB16/AA16),0)</f>
        <v>1</v>
      </c>
      <c r="AD16" s="21" t="s">
        <v>86</v>
      </c>
      <c r="AE16" s="21" t="s">
        <v>79</v>
      </c>
      <c r="AF16" s="82">
        <f t="shared" si="2"/>
        <v>3</v>
      </c>
      <c r="AG16" s="74">
        <v>3</v>
      </c>
      <c r="AH16" s="75">
        <f>IFERROR(IF(AG16/AF16&gt;100%,100%,AG16/AF16),0)</f>
        <v>1</v>
      </c>
      <c r="AI16" s="21" t="s">
        <v>87</v>
      </c>
      <c r="AJ16" s="21" t="s">
        <v>73</v>
      </c>
      <c r="AK16" s="82">
        <f t="shared" si="3"/>
        <v>2</v>
      </c>
      <c r="AL16" s="74">
        <v>2</v>
      </c>
      <c r="AM16" s="75">
        <f>IFERROR(IF(AL16/AK16&gt;100%,100%,AL16/AK16),0)</f>
        <v>1</v>
      </c>
      <c r="AN16" s="21" t="s">
        <v>88</v>
      </c>
      <c r="AO16" s="21" t="s">
        <v>73</v>
      </c>
      <c r="AP16" s="74">
        <f t="shared" si="4"/>
        <v>10</v>
      </c>
      <c r="AQ16" s="81">
        <f>IFERROR(SUM(W16,AB16,AG16,AL16),0)</f>
        <v>10</v>
      </c>
      <c r="AR16" s="75">
        <f>IFERROR(IF(AQ16/AP16&gt;100%,100%,AQ16/AP16),0)</f>
        <v>1</v>
      </c>
      <c r="AS16" s="83" t="s">
        <v>82</v>
      </c>
    </row>
    <row r="17" spans="1:45" s="32" customFormat="1" ht="216">
      <c r="A17" s="22">
        <v>3</v>
      </c>
      <c r="B17" s="21" t="s">
        <v>63</v>
      </c>
      <c r="C17" s="26">
        <v>3</v>
      </c>
      <c r="D17" s="64" t="s">
        <v>89</v>
      </c>
      <c r="E17" s="22" t="s">
        <v>65</v>
      </c>
      <c r="F17" s="22" t="s">
        <v>90</v>
      </c>
      <c r="G17" s="22" t="s">
        <v>91</v>
      </c>
      <c r="H17" s="44" t="s">
        <v>92</v>
      </c>
      <c r="I17" s="49" t="s">
        <v>93</v>
      </c>
      <c r="J17" s="22" t="s">
        <v>90</v>
      </c>
      <c r="K17" s="51">
        <v>1</v>
      </c>
      <c r="L17" s="51">
        <v>1</v>
      </c>
      <c r="M17" s="51">
        <v>1</v>
      </c>
      <c r="N17" s="51">
        <v>1</v>
      </c>
      <c r="O17" s="65">
        <v>1</v>
      </c>
      <c r="P17" s="22" t="s">
        <v>70</v>
      </c>
      <c r="Q17" s="22" t="s">
        <v>71</v>
      </c>
      <c r="R17" s="22" t="s">
        <v>72</v>
      </c>
      <c r="S17" s="22" t="s">
        <v>94</v>
      </c>
      <c r="T17" s="22" t="s">
        <v>74</v>
      </c>
      <c r="U17" s="22" t="s">
        <v>75</v>
      </c>
      <c r="V17" s="84">
        <f t="shared" si="0"/>
        <v>1</v>
      </c>
      <c r="W17" s="85">
        <v>1</v>
      </c>
      <c r="X17" s="75">
        <f>IFERROR(IF(W17/V17&gt;100%,100%,W17/V17),0)</f>
        <v>1</v>
      </c>
      <c r="Y17" s="21" t="s">
        <v>95</v>
      </c>
      <c r="Z17" s="21" t="s">
        <v>96</v>
      </c>
      <c r="AA17" s="84">
        <f t="shared" si="1"/>
        <v>1</v>
      </c>
      <c r="AB17" s="76">
        <v>1</v>
      </c>
      <c r="AC17" s="75">
        <f>IFERROR(IF(AB17/AA17&gt;100%,100%,AB17/AA17),0)</f>
        <v>1</v>
      </c>
      <c r="AD17" s="21" t="s">
        <v>97</v>
      </c>
      <c r="AE17" s="21" t="s">
        <v>98</v>
      </c>
      <c r="AF17" s="84">
        <f t="shared" si="2"/>
        <v>1</v>
      </c>
      <c r="AG17" s="74">
        <v>1</v>
      </c>
      <c r="AH17" s="75">
        <f>IFERROR(IF(AG17/AF17&gt;100%,100%,AG17/AF17),0)</f>
        <v>1</v>
      </c>
      <c r="AI17" s="21" t="s">
        <v>99</v>
      </c>
      <c r="AJ17" s="21" t="s">
        <v>100</v>
      </c>
      <c r="AK17" s="84">
        <f t="shared" si="3"/>
        <v>1</v>
      </c>
      <c r="AL17" s="85">
        <v>1</v>
      </c>
      <c r="AM17" s="75">
        <f>IFERROR(IF(AL17/AK17&gt;100%,100%,AL17/AK17),0)</f>
        <v>1</v>
      </c>
      <c r="AN17" s="21" t="s">
        <v>101</v>
      </c>
      <c r="AO17" s="21" t="s">
        <v>102</v>
      </c>
      <c r="AP17" s="74">
        <f t="shared" si="4"/>
        <v>1</v>
      </c>
      <c r="AQ17" s="76">
        <f>IFERROR(AVERAGE(W17,AB17,AG17,AL17),0)</f>
        <v>1</v>
      </c>
      <c r="AR17" s="75">
        <f>IFERROR(IF(AQ17/AP17&gt;100%,100%,AQ17/AP17),0)</f>
        <v>1</v>
      </c>
      <c r="AS17" s="83" t="s">
        <v>82</v>
      </c>
    </row>
    <row r="18" spans="1:45" s="32" customFormat="1" ht="349.5">
      <c r="A18" s="22">
        <v>3</v>
      </c>
      <c r="B18" s="21" t="s">
        <v>63</v>
      </c>
      <c r="C18" s="26">
        <v>4</v>
      </c>
      <c r="D18" s="64" t="s">
        <v>103</v>
      </c>
      <c r="E18" s="22" t="s">
        <v>65</v>
      </c>
      <c r="F18" s="22" t="s">
        <v>104</v>
      </c>
      <c r="G18" s="22" t="s">
        <v>105</v>
      </c>
      <c r="H18" s="44" t="s">
        <v>92</v>
      </c>
      <c r="I18" s="49" t="s">
        <v>93</v>
      </c>
      <c r="J18" s="22" t="s">
        <v>104</v>
      </c>
      <c r="K18" s="51">
        <v>1</v>
      </c>
      <c r="L18" s="51">
        <v>1</v>
      </c>
      <c r="M18" s="51">
        <v>1</v>
      </c>
      <c r="N18" s="51">
        <v>1</v>
      </c>
      <c r="O18" s="65">
        <v>1</v>
      </c>
      <c r="P18" s="22" t="s">
        <v>70</v>
      </c>
      <c r="Q18" s="22" t="s">
        <v>71</v>
      </c>
      <c r="R18" s="22" t="s">
        <v>72</v>
      </c>
      <c r="S18" s="22" t="s">
        <v>94</v>
      </c>
      <c r="T18" s="22" t="s">
        <v>74</v>
      </c>
      <c r="U18" s="22" t="s">
        <v>75</v>
      </c>
      <c r="V18" s="84">
        <f t="shared" si="0"/>
        <v>1</v>
      </c>
      <c r="W18" s="85">
        <v>1</v>
      </c>
      <c r="X18" s="75">
        <f>IFERROR(IF(W18/V18&gt;100%,100%,W18/V18),0)</f>
        <v>1</v>
      </c>
      <c r="Y18" s="21" t="s">
        <v>106</v>
      </c>
      <c r="Z18" s="21" t="s">
        <v>107</v>
      </c>
      <c r="AA18" s="84">
        <f t="shared" si="1"/>
        <v>1</v>
      </c>
      <c r="AB18" s="76">
        <v>1</v>
      </c>
      <c r="AC18" s="75">
        <f>IFERROR(IF(AB18/AA18&gt;100%,100%,AB18/AA18),0)</f>
        <v>1</v>
      </c>
      <c r="AD18" s="21" t="s">
        <v>108</v>
      </c>
      <c r="AE18" s="21" t="s">
        <v>98</v>
      </c>
      <c r="AF18" s="84">
        <f t="shared" si="2"/>
        <v>1</v>
      </c>
      <c r="AG18" s="85">
        <v>1</v>
      </c>
      <c r="AH18" s="75">
        <f>IFERROR(IF(AG18/AF18&gt;100%,100%,AG18/AF18),0)</f>
        <v>1</v>
      </c>
      <c r="AI18" s="21" t="s">
        <v>109</v>
      </c>
      <c r="AJ18" s="21" t="s">
        <v>73</v>
      </c>
      <c r="AK18" s="84">
        <f t="shared" si="3"/>
        <v>1</v>
      </c>
      <c r="AL18" s="85">
        <v>1</v>
      </c>
      <c r="AM18" s="75">
        <f>IFERROR(IF(AL18/AK18&gt;100%,100%,AL18/AK18),0)</f>
        <v>1</v>
      </c>
      <c r="AN18" s="21" t="s">
        <v>110</v>
      </c>
      <c r="AO18" s="21" t="s">
        <v>111</v>
      </c>
      <c r="AP18" s="85">
        <f t="shared" si="4"/>
        <v>1</v>
      </c>
      <c r="AQ18" s="76">
        <f>IFERROR(AVERAGE(W18,AB18,AG18,AL18),0)</f>
        <v>1</v>
      </c>
      <c r="AR18" s="75">
        <f>IFERROR(IF(AQ18/AP18&gt;100%,100%,AQ18/AP18),0)</f>
        <v>1</v>
      </c>
      <c r="AS18" s="83" t="s">
        <v>82</v>
      </c>
    </row>
    <row r="19" spans="1:45" s="5" customFormat="1" ht="15.75">
      <c r="A19" s="10"/>
      <c r="B19" s="10"/>
      <c r="C19" s="10"/>
      <c r="D19" s="13" t="s">
        <v>112</v>
      </c>
      <c r="E19" s="10"/>
      <c r="F19" s="10"/>
      <c r="G19" s="10"/>
      <c r="H19" s="10"/>
      <c r="I19" s="10"/>
      <c r="J19" s="68"/>
      <c r="K19" s="15"/>
      <c r="L19" s="15"/>
      <c r="M19" s="15"/>
      <c r="N19" s="15"/>
      <c r="O19" s="15"/>
      <c r="P19" s="68"/>
      <c r="Q19" s="10"/>
      <c r="R19" s="10"/>
      <c r="S19" s="10"/>
      <c r="T19" s="10"/>
      <c r="U19" s="10"/>
      <c r="V19" s="16"/>
      <c r="W19" s="16"/>
      <c r="X19" s="88">
        <f>AVERAGE(X15:X18)*80%</f>
        <v>0.8</v>
      </c>
      <c r="Y19" s="15"/>
      <c r="Z19" s="15"/>
      <c r="AA19" s="16"/>
      <c r="AB19" s="16"/>
      <c r="AC19" s="88">
        <f>AVERAGE(AC15:AC18)*80%</f>
        <v>0.8</v>
      </c>
      <c r="AD19" s="15"/>
      <c r="AE19" s="15"/>
      <c r="AF19" s="16"/>
      <c r="AG19" s="16"/>
      <c r="AH19" s="88">
        <f>AVERAGE(AH15:AH18)*80%</f>
        <v>0.8</v>
      </c>
      <c r="AI19" s="15"/>
      <c r="AJ19" s="15"/>
      <c r="AK19" s="16"/>
      <c r="AL19" s="16"/>
      <c r="AM19" s="88">
        <f>AVERAGE(AM15:AM18)*80%</f>
        <v>0.8</v>
      </c>
      <c r="AN19" s="10"/>
      <c r="AO19" s="10"/>
      <c r="AP19" s="16"/>
      <c r="AQ19" s="16"/>
      <c r="AR19" s="88">
        <f>AVERAGE(AR15:AR18)*80%</f>
        <v>0.8</v>
      </c>
      <c r="AS19" s="10"/>
    </row>
    <row r="20" spans="1:45" s="55" customFormat="1" ht="111" customHeight="1">
      <c r="A20" s="40">
        <v>3</v>
      </c>
      <c r="B20" s="28" t="s">
        <v>63</v>
      </c>
      <c r="C20" s="40" t="s">
        <v>113</v>
      </c>
      <c r="D20" s="28" t="s">
        <v>114</v>
      </c>
      <c r="E20" s="27" t="s">
        <v>115</v>
      </c>
      <c r="F20" s="27" t="s">
        <v>116</v>
      </c>
      <c r="G20" s="27" t="s">
        <v>117</v>
      </c>
      <c r="H20" s="52" t="s">
        <v>118</v>
      </c>
      <c r="I20" s="28" t="s">
        <v>93</v>
      </c>
      <c r="J20" s="40" t="s">
        <v>119</v>
      </c>
      <c r="K20" s="53" t="s">
        <v>120</v>
      </c>
      <c r="L20" s="53">
        <v>0.8</v>
      </c>
      <c r="M20" s="53" t="s">
        <v>120</v>
      </c>
      <c r="N20" s="53">
        <v>0.8</v>
      </c>
      <c r="O20" s="53">
        <v>0.8</v>
      </c>
      <c r="P20" s="40" t="s">
        <v>70</v>
      </c>
      <c r="Q20" s="54" t="s">
        <v>121</v>
      </c>
      <c r="R20" s="54" t="s">
        <v>72</v>
      </c>
      <c r="S20" s="27" t="s">
        <v>122</v>
      </c>
      <c r="T20" s="54" t="s">
        <v>123</v>
      </c>
      <c r="U20" s="54" t="s">
        <v>124</v>
      </c>
      <c r="V20" s="86" t="str">
        <f>K20</f>
        <v>No programada</v>
      </c>
      <c r="W20" s="80">
        <v>0</v>
      </c>
      <c r="X20" s="78">
        <f>IFERROR(IF(W20/V20&gt;100%,100%,W20/V20),0)</f>
        <v>0</v>
      </c>
      <c r="Y20" s="27" t="s">
        <v>125</v>
      </c>
      <c r="Z20" s="27" t="s">
        <v>125</v>
      </c>
      <c r="AA20" s="77">
        <f>L20</f>
        <v>0.8</v>
      </c>
      <c r="AB20" s="80">
        <v>0.6</v>
      </c>
      <c r="AC20" s="78">
        <f>IFERROR(IF(AB20/AA20&gt;100%,100%,AB20/AA20),0)</f>
        <v>0.74999999999999989</v>
      </c>
      <c r="AD20" s="27" t="s">
        <v>126</v>
      </c>
      <c r="AE20" s="27" t="s">
        <v>127</v>
      </c>
      <c r="AF20" s="86" t="str">
        <f>M20</f>
        <v>No programada</v>
      </c>
      <c r="AG20" s="80">
        <v>0</v>
      </c>
      <c r="AH20" s="78">
        <f>IFERROR(IF(AG20/AF20&gt;100%,100%,AG20/AF20),0)</f>
        <v>0</v>
      </c>
      <c r="AI20" s="27" t="s">
        <v>125</v>
      </c>
      <c r="AJ20" s="27" t="s">
        <v>125</v>
      </c>
      <c r="AK20" s="77">
        <f>N20</f>
        <v>0.8</v>
      </c>
      <c r="AL20" s="97">
        <v>0.73</v>
      </c>
      <c r="AM20" s="78">
        <f>IFERROR(IF(AL20/AK20&gt;100%,100%,AL20/AK20),0)</f>
        <v>0.91249999999999998</v>
      </c>
      <c r="AN20" s="27" t="s">
        <v>128</v>
      </c>
      <c r="AO20" s="27" t="s">
        <v>129</v>
      </c>
      <c r="AP20" s="77">
        <f>O20</f>
        <v>0.8</v>
      </c>
      <c r="AQ20" s="102">
        <f>IFERROR(AVERAGE(AB20,AL20),0)</f>
        <v>0.66500000000000004</v>
      </c>
      <c r="AR20" s="78">
        <f>IFERROR(IF(AQ20/AP20&gt;100%,100%,AQ20/AP20),0)</f>
        <v>0.83125000000000004</v>
      </c>
      <c r="AS20" s="27" t="s">
        <v>130</v>
      </c>
    </row>
    <row r="21" spans="1:45" s="55" customFormat="1" ht="100.5" customHeight="1">
      <c r="A21" s="40">
        <v>3</v>
      </c>
      <c r="B21" s="28" t="s">
        <v>63</v>
      </c>
      <c r="C21" s="40" t="s">
        <v>131</v>
      </c>
      <c r="D21" s="27" t="s">
        <v>132</v>
      </c>
      <c r="E21" s="27" t="s">
        <v>115</v>
      </c>
      <c r="F21" s="27" t="s">
        <v>133</v>
      </c>
      <c r="G21" s="27" t="s">
        <v>134</v>
      </c>
      <c r="H21" s="56" t="s">
        <v>135</v>
      </c>
      <c r="I21" s="28" t="s">
        <v>69</v>
      </c>
      <c r="J21" s="40" t="s">
        <v>133</v>
      </c>
      <c r="K21" s="73">
        <v>0.33300000000000002</v>
      </c>
      <c r="L21" s="73">
        <v>0.33300000000000002</v>
      </c>
      <c r="M21" s="73">
        <v>0.33400000000000002</v>
      </c>
      <c r="N21" s="57">
        <v>0</v>
      </c>
      <c r="O21" s="57">
        <v>1</v>
      </c>
      <c r="P21" s="40" t="s">
        <v>70</v>
      </c>
      <c r="Q21" s="27" t="s">
        <v>136</v>
      </c>
      <c r="R21" s="27" t="s">
        <v>137</v>
      </c>
      <c r="S21" s="54" t="s">
        <v>138</v>
      </c>
      <c r="T21" s="54" t="s">
        <v>139</v>
      </c>
      <c r="U21" s="54" t="s">
        <v>140</v>
      </c>
      <c r="V21" s="77">
        <f>K21</f>
        <v>0.33300000000000002</v>
      </c>
      <c r="W21" s="80">
        <v>0</v>
      </c>
      <c r="X21" s="78">
        <f>IFERROR(IF(W21/V21&gt;100%,100%,W21/V21),0)</f>
        <v>0</v>
      </c>
      <c r="Y21" s="27" t="s">
        <v>141</v>
      </c>
      <c r="Z21" s="27" t="s">
        <v>142</v>
      </c>
      <c r="AA21" s="77">
        <f>L21</f>
        <v>0.33300000000000002</v>
      </c>
      <c r="AB21" s="80">
        <v>0</v>
      </c>
      <c r="AC21" s="78">
        <f>IFERROR(IF(AB21/AA21&gt;100%,100%,AB21/AA21),0)</f>
        <v>0</v>
      </c>
      <c r="AD21" s="27" t="s">
        <v>143</v>
      </c>
      <c r="AE21" s="27" t="s">
        <v>144</v>
      </c>
      <c r="AF21" s="77">
        <f>M21</f>
        <v>0.33400000000000002</v>
      </c>
      <c r="AG21" s="80">
        <v>0.33400000000000002</v>
      </c>
      <c r="AH21" s="78">
        <v>1</v>
      </c>
      <c r="AI21" s="27" t="s">
        <v>145</v>
      </c>
      <c r="AJ21" s="27" t="s">
        <v>146</v>
      </c>
      <c r="AK21" s="77">
        <f>N21</f>
        <v>0</v>
      </c>
      <c r="AL21" s="80">
        <v>0</v>
      </c>
      <c r="AM21" s="78">
        <f>IFERROR(IF(AL21/AK21&gt;100%,100%,AL21/AK21),0)</f>
        <v>0</v>
      </c>
      <c r="AN21" s="27" t="s">
        <v>125</v>
      </c>
      <c r="AO21" s="27" t="s">
        <v>125</v>
      </c>
      <c r="AP21" s="77">
        <f>O21</f>
        <v>1</v>
      </c>
      <c r="AQ21" s="103">
        <f>IFERROR(SUM(W21,AB21,AG21,AL21),0)</f>
        <v>0.33400000000000002</v>
      </c>
      <c r="AR21" s="104">
        <f>IFERROR(IF(AQ21/AP21&gt;100%,100%,AQ21/AP21),0)</f>
        <v>0.33400000000000002</v>
      </c>
      <c r="AS21" s="28" t="s">
        <v>147</v>
      </c>
    </row>
    <row r="22" spans="1:45" s="55" customFormat="1" ht="101.25" customHeight="1">
      <c r="A22" s="40">
        <v>3</v>
      </c>
      <c r="B22" s="28" t="s">
        <v>63</v>
      </c>
      <c r="C22" s="40" t="s">
        <v>148</v>
      </c>
      <c r="D22" s="27" t="s">
        <v>149</v>
      </c>
      <c r="E22" s="27" t="s">
        <v>115</v>
      </c>
      <c r="F22" s="27" t="s">
        <v>150</v>
      </c>
      <c r="G22" s="27" t="s">
        <v>151</v>
      </c>
      <c r="H22" s="40" t="s">
        <v>96</v>
      </c>
      <c r="I22" s="28" t="s">
        <v>69</v>
      </c>
      <c r="J22" s="40" t="s">
        <v>150</v>
      </c>
      <c r="K22" s="58">
        <v>0</v>
      </c>
      <c r="L22" s="58">
        <v>1</v>
      </c>
      <c r="M22" s="58">
        <v>0</v>
      </c>
      <c r="N22" s="58">
        <v>1</v>
      </c>
      <c r="O22" s="58">
        <v>2</v>
      </c>
      <c r="P22" s="40" t="s">
        <v>70</v>
      </c>
      <c r="Q22" s="27" t="s">
        <v>136</v>
      </c>
      <c r="R22" s="27" t="s">
        <v>137</v>
      </c>
      <c r="S22" s="54" t="s">
        <v>152</v>
      </c>
      <c r="T22" s="54" t="s">
        <v>152</v>
      </c>
      <c r="U22" s="27" t="s">
        <v>153</v>
      </c>
      <c r="V22" s="86">
        <f>K22</f>
        <v>0</v>
      </c>
      <c r="W22" s="91">
        <v>0</v>
      </c>
      <c r="X22" s="78">
        <f>IFERROR(IF(W22/V22&gt;100%,100%,W22/V22),0)</f>
        <v>0</v>
      </c>
      <c r="Y22" s="27" t="s">
        <v>125</v>
      </c>
      <c r="Z22" s="27" t="s">
        <v>125</v>
      </c>
      <c r="AA22" s="86">
        <f>L22</f>
        <v>1</v>
      </c>
      <c r="AB22" s="91">
        <v>1</v>
      </c>
      <c r="AC22" s="78">
        <f>IFERROR(IF(AB22/AA22&gt;100%,100%,AB22/AA22),0)</f>
        <v>1</v>
      </c>
      <c r="AD22" s="27" t="s">
        <v>154</v>
      </c>
      <c r="AE22" s="27" t="s">
        <v>155</v>
      </c>
      <c r="AF22" s="86">
        <f>M22</f>
        <v>0</v>
      </c>
      <c r="AG22" s="91">
        <v>0</v>
      </c>
      <c r="AH22" s="78">
        <f>IFERROR(IF(AG22/AF22&gt;100%,100%,AG22/AF22),0)</f>
        <v>0</v>
      </c>
      <c r="AI22" s="27" t="s">
        <v>125</v>
      </c>
      <c r="AJ22" s="27" t="s">
        <v>125</v>
      </c>
      <c r="AK22" s="86">
        <f>N22</f>
        <v>1</v>
      </c>
      <c r="AL22" s="79">
        <v>1</v>
      </c>
      <c r="AM22" s="78">
        <f>IFERROR(IF(AL22/AK22&gt;100%,100%,AL22/AK22),0)</f>
        <v>1</v>
      </c>
      <c r="AN22" s="27" t="s">
        <v>156</v>
      </c>
      <c r="AO22" s="27" t="s">
        <v>157</v>
      </c>
      <c r="AP22" s="79">
        <f>O22</f>
        <v>2</v>
      </c>
      <c r="AQ22" s="91">
        <f>IFERROR(SUM(W22,AB22,AG22,AL22),0)</f>
        <v>2</v>
      </c>
      <c r="AR22" s="78">
        <f>IFERROR(IF(AQ22/AP22&gt;100%,100%,AQ22/AP22),0)</f>
        <v>1</v>
      </c>
      <c r="AS22" s="27" t="s">
        <v>158</v>
      </c>
    </row>
    <row r="23" spans="1:45" s="55" customFormat="1" ht="133.5">
      <c r="A23" s="40">
        <v>3</v>
      </c>
      <c r="B23" s="28" t="s">
        <v>63</v>
      </c>
      <c r="C23" s="40" t="s">
        <v>159</v>
      </c>
      <c r="D23" s="54" t="s">
        <v>160</v>
      </c>
      <c r="E23" s="54" t="s">
        <v>115</v>
      </c>
      <c r="F23" s="54" t="s">
        <v>161</v>
      </c>
      <c r="G23" s="54" t="s">
        <v>162</v>
      </c>
      <c r="H23" s="54">
        <v>0</v>
      </c>
      <c r="I23" s="54" t="s">
        <v>69</v>
      </c>
      <c r="J23" s="40" t="s">
        <v>161</v>
      </c>
      <c r="K23" s="59">
        <v>1</v>
      </c>
      <c r="L23" s="59">
        <v>0</v>
      </c>
      <c r="M23" s="59">
        <v>0</v>
      </c>
      <c r="N23" s="59">
        <v>0</v>
      </c>
      <c r="O23" s="59">
        <v>1</v>
      </c>
      <c r="P23" s="40" t="s">
        <v>70</v>
      </c>
      <c r="Q23" s="54" t="s">
        <v>163</v>
      </c>
      <c r="R23" s="54" t="s">
        <v>72</v>
      </c>
      <c r="S23" s="54" t="s">
        <v>164</v>
      </c>
      <c r="T23" s="54" t="s">
        <v>165</v>
      </c>
      <c r="U23" s="54" t="s">
        <v>166</v>
      </c>
      <c r="V23" s="77">
        <f>K23</f>
        <v>1</v>
      </c>
      <c r="W23" s="80">
        <v>1</v>
      </c>
      <c r="X23" s="78">
        <f>IFERROR(IF(W23/V23&gt;100%,100%,W23/V23),0)</f>
        <v>1</v>
      </c>
      <c r="Y23" s="27" t="s">
        <v>167</v>
      </c>
      <c r="Z23" s="27" t="s">
        <v>168</v>
      </c>
      <c r="AA23" s="77">
        <f>L23</f>
        <v>0</v>
      </c>
      <c r="AB23" s="80">
        <v>0</v>
      </c>
      <c r="AC23" s="78">
        <f>IFERROR(IF(AB23/AA23&gt;100%,100%,AB23/AA23),0)</f>
        <v>0</v>
      </c>
      <c r="AD23" s="27" t="s">
        <v>125</v>
      </c>
      <c r="AE23" s="27" t="s">
        <v>125</v>
      </c>
      <c r="AF23" s="77">
        <f>M23</f>
        <v>0</v>
      </c>
      <c r="AG23" s="80">
        <v>0</v>
      </c>
      <c r="AH23" s="78">
        <f>IFERROR(IF(AG23/AF23&gt;100%,100%,AG23/AF23),0)</f>
        <v>0</v>
      </c>
      <c r="AI23" s="27" t="s">
        <v>125</v>
      </c>
      <c r="AJ23" s="27" t="s">
        <v>125</v>
      </c>
      <c r="AK23" s="77">
        <f>N23</f>
        <v>0</v>
      </c>
      <c r="AL23" s="80">
        <v>0</v>
      </c>
      <c r="AM23" s="78">
        <f>IFERROR(IF(AL23/AK23&gt;100%,100%,AL23/AK23),0)</f>
        <v>0</v>
      </c>
      <c r="AN23" s="27" t="s">
        <v>125</v>
      </c>
      <c r="AO23" s="27" t="s">
        <v>125</v>
      </c>
      <c r="AP23" s="77">
        <f>O23</f>
        <v>1</v>
      </c>
      <c r="AQ23" s="80">
        <f>IFERROR(SUM(W23,AB23,AG23,AL23),0)</f>
        <v>1</v>
      </c>
      <c r="AR23" s="78">
        <f>IFERROR(IF(AQ23/AP23&gt;100%,100%,AQ23/AP23),0)</f>
        <v>1</v>
      </c>
      <c r="AS23" s="27" t="s">
        <v>82</v>
      </c>
    </row>
    <row r="24" spans="1:45" s="55" customFormat="1" ht="133.5">
      <c r="A24" s="40"/>
      <c r="B24" s="28" t="s">
        <v>63</v>
      </c>
      <c r="C24" s="40" t="s">
        <v>169</v>
      </c>
      <c r="D24" s="60" t="s">
        <v>170</v>
      </c>
      <c r="E24" s="54" t="s">
        <v>115</v>
      </c>
      <c r="F24" s="54" t="s">
        <v>171</v>
      </c>
      <c r="G24" s="54" t="s">
        <v>172</v>
      </c>
      <c r="H24" s="54" t="s">
        <v>173</v>
      </c>
      <c r="I24" s="54" t="s">
        <v>93</v>
      </c>
      <c r="J24" s="40" t="s">
        <v>174</v>
      </c>
      <c r="K24" s="59">
        <v>1</v>
      </c>
      <c r="L24" s="59">
        <v>1</v>
      </c>
      <c r="M24" s="59">
        <v>1</v>
      </c>
      <c r="N24" s="59">
        <v>1</v>
      </c>
      <c r="O24" s="59">
        <v>1</v>
      </c>
      <c r="P24" s="40" t="s">
        <v>175</v>
      </c>
      <c r="Q24" s="54" t="s">
        <v>163</v>
      </c>
      <c r="R24" s="54" t="s">
        <v>72</v>
      </c>
      <c r="S24" s="54" t="s">
        <v>164</v>
      </c>
      <c r="T24" s="54" t="s">
        <v>165</v>
      </c>
      <c r="U24" s="54" t="s">
        <v>166</v>
      </c>
      <c r="V24" s="77">
        <f>K24</f>
        <v>1</v>
      </c>
      <c r="W24" s="78">
        <v>1</v>
      </c>
      <c r="X24" s="78">
        <f>IFERROR(IF(W24/V24&gt;100%,100%,W24/V24),0)</f>
        <v>1</v>
      </c>
      <c r="Y24" s="27" t="s">
        <v>167</v>
      </c>
      <c r="Z24" s="27" t="s">
        <v>168</v>
      </c>
      <c r="AA24" s="77">
        <f>L24</f>
        <v>1</v>
      </c>
      <c r="AB24" s="80">
        <v>1</v>
      </c>
      <c r="AC24" s="78">
        <f>IFERROR(IF(AB24/AA24&gt;100%,100%,AB24/AA24),0)</f>
        <v>1</v>
      </c>
      <c r="AD24" s="27" t="s">
        <v>176</v>
      </c>
      <c r="AE24" s="27" t="s">
        <v>177</v>
      </c>
      <c r="AF24" s="77">
        <f>M24</f>
        <v>1</v>
      </c>
      <c r="AG24" s="97">
        <v>1</v>
      </c>
      <c r="AH24" s="78">
        <f>IFERROR(IF(AG24/AF24&gt;100%,100%,AG24/AF24),0)</f>
        <v>1</v>
      </c>
      <c r="AI24" s="27"/>
      <c r="AJ24" s="27"/>
      <c r="AK24" s="77">
        <f>N24</f>
        <v>1</v>
      </c>
      <c r="AL24" s="78">
        <v>0.83299999999999996</v>
      </c>
      <c r="AM24" s="78">
        <f>IFERROR(IF(AL24/AK24&gt;100%,100%,AL24/AK24),0)</f>
        <v>0.83299999999999996</v>
      </c>
      <c r="AN24" s="27" t="s">
        <v>178</v>
      </c>
      <c r="AO24" s="27" t="s">
        <v>179</v>
      </c>
      <c r="AP24" s="77">
        <f>O24</f>
        <v>1</v>
      </c>
      <c r="AQ24" s="87">
        <f>IFERROR(AVERAGE(W24,AB24,AG24,AL24),0)</f>
        <v>0.95825000000000005</v>
      </c>
      <c r="AR24" s="78">
        <f>IFERROR(IF(AQ24/AP24&gt;100%,100%,AQ24/AP24),0)</f>
        <v>0.95825000000000005</v>
      </c>
      <c r="AS24" s="27" t="s">
        <v>180</v>
      </c>
    </row>
    <row r="25" spans="1:45" s="32" customFormat="1" ht="117">
      <c r="A25" s="40">
        <v>3</v>
      </c>
      <c r="B25" s="28" t="s">
        <v>63</v>
      </c>
      <c r="C25" s="61" t="s">
        <v>181</v>
      </c>
      <c r="D25" s="27" t="s">
        <v>182</v>
      </c>
      <c r="E25" s="62" t="s">
        <v>115</v>
      </c>
      <c r="F25" s="62" t="s">
        <v>183</v>
      </c>
      <c r="G25" s="62" t="s">
        <v>184</v>
      </c>
      <c r="H25" s="62" t="s">
        <v>121</v>
      </c>
      <c r="I25" s="62" t="s">
        <v>69</v>
      </c>
      <c r="J25" s="61" t="s">
        <v>183</v>
      </c>
      <c r="K25" s="63">
        <v>0</v>
      </c>
      <c r="L25" s="63">
        <v>1</v>
      </c>
      <c r="M25" s="63">
        <v>0</v>
      </c>
      <c r="N25" s="63">
        <v>0</v>
      </c>
      <c r="O25" s="63">
        <v>1</v>
      </c>
      <c r="P25" s="61" t="s">
        <v>70</v>
      </c>
      <c r="Q25" s="62" t="s">
        <v>185</v>
      </c>
      <c r="R25" s="62" t="s">
        <v>186</v>
      </c>
      <c r="S25" s="62" t="s">
        <v>183</v>
      </c>
      <c r="T25" s="62" t="s">
        <v>187</v>
      </c>
      <c r="U25" s="54" t="s">
        <v>188</v>
      </c>
      <c r="V25" s="86">
        <f t="shared" ref="V25:V26" si="5">K25</f>
        <v>0</v>
      </c>
      <c r="W25" s="93">
        <v>0</v>
      </c>
      <c r="X25" s="78">
        <f>IFERROR(IF(W25/V25&gt;100%,100%,W25/V25),0)</f>
        <v>0</v>
      </c>
      <c r="Y25" s="27" t="s">
        <v>125</v>
      </c>
      <c r="Z25" s="27" t="s">
        <v>125</v>
      </c>
      <c r="AA25" s="92">
        <f>L25</f>
        <v>1</v>
      </c>
      <c r="AB25" s="79">
        <v>1</v>
      </c>
      <c r="AC25" s="78">
        <f>IFERROR(IF(AB25/AA25&gt;100%,100%,AB25/AA25),0)</f>
        <v>1</v>
      </c>
      <c r="AD25" s="27" t="s">
        <v>189</v>
      </c>
      <c r="AE25" s="27" t="s">
        <v>190</v>
      </c>
      <c r="AF25" s="86">
        <f t="shared" ref="AF25:AF26" si="6">M25</f>
        <v>0</v>
      </c>
      <c r="AG25" s="91">
        <v>0</v>
      </c>
      <c r="AH25" s="78">
        <f>IFERROR(IF(AG25/AF25&gt;100%,100%,AG25/AF25),0)</f>
        <v>0</v>
      </c>
      <c r="AI25" s="27" t="s">
        <v>125</v>
      </c>
      <c r="AJ25" s="27" t="s">
        <v>125</v>
      </c>
      <c r="AK25" s="86">
        <f t="shared" ref="AK25:AK26" si="7">N25</f>
        <v>0</v>
      </c>
      <c r="AL25" s="91">
        <v>0</v>
      </c>
      <c r="AM25" s="78">
        <f>IFERROR(IF(AL25/AK25&gt;100%,100%,AL25/AK25),0)</f>
        <v>0</v>
      </c>
      <c r="AN25" s="27" t="s">
        <v>125</v>
      </c>
      <c r="AO25" s="27" t="s">
        <v>125</v>
      </c>
      <c r="AP25" s="79">
        <f t="shared" ref="AP25:AP26" si="8">O25</f>
        <v>1</v>
      </c>
      <c r="AQ25" s="91">
        <f>IFERROR(SUM(W25,AB25,AG25,AL25),0)</f>
        <v>1</v>
      </c>
      <c r="AR25" s="78">
        <f>IFERROR(IF(AQ25/AP25&gt;100%,100%,AQ25/AP25),0)</f>
        <v>1</v>
      </c>
      <c r="AS25" s="27" t="s">
        <v>82</v>
      </c>
    </row>
    <row r="26" spans="1:45" s="32" customFormat="1" ht="150">
      <c r="A26" s="40">
        <v>3</v>
      </c>
      <c r="B26" s="28" t="s">
        <v>63</v>
      </c>
      <c r="C26" s="40" t="s">
        <v>191</v>
      </c>
      <c r="D26" s="27" t="s">
        <v>192</v>
      </c>
      <c r="E26" s="27" t="s">
        <v>115</v>
      </c>
      <c r="F26" s="27" t="s">
        <v>193</v>
      </c>
      <c r="G26" s="27" t="s">
        <v>194</v>
      </c>
      <c r="H26" s="27" t="s">
        <v>121</v>
      </c>
      <c r="I26" s="28" t="s">
        <v>69</v>
      </c>
      <c r="J26" s="72" t="s">
        <v>193</v>
      </c>
      <c r="K26" s="63">
        <v>0</v>
      </c>
      <c r="L26" s="63">
        <v>0</v>
      </c>
      <c r="M26" s="63">
        <v>0</v>
      </c>
      <c r="N26" s="63">
        <v>1</v>
      </c>
      <c r="O26" s="63">
        <v>1</v>
      </c>
      <c r="P26" s="40" t="s">
        <v>70</v>
      </c>
      <c r="Q26" s="62" t="s">
        <v>185</v>
      </c>
      <c r="R26" s="62" t="s">
        <v>186</v>
      </c>
      <c r="S26" s="62" t="s">
        <v>195</v>
      </c>
      <c r="T26" s="62" t="s">
        <v>196</v>
      </c>
      <c r="U26" s="54" t="s">
        <v>188</v>
      </c>
      <c r="V26" s="86">
        <f t="shared" si="5"/>
        <v>0</v>
      </c>
      <c r="W26" s="93">
        <v>0</v>
      </c>
      <c r="X26" s="78">
        <f>IFERROR(IF(W26/V26&gt;100%,100%,W26/V26),0)</f>
        <v>0</v>
      </c>
      <c r="Y26" s="27" t="s">
        <v>125</v>
      </c>
      <c r="Z26" s="27" t="s">
        <v>125</v>
      </c>
      <c r="AA26" s="92">
        <f>L26</f>
        <v>0</v>
      </c>
      <c r="AB26" s="91">
        <v>0</v>
      </c>
      <c r="AC26" s="78">
        <f>IFERROR(IF(AB26/AA26&gt;100%,100%,AB26/AA26),0)</f>
        <v>0</v>
      </c>
      <c r="AD26" s="27" t="s">
        <v>125</v>
      </c>
      <c r="AE26" s="27" t="s">
        <v>125</v>
      </c>
      <c r="AF26" s="86">
        <f t="shared" si="6"/>
        <v>0</v>
      </c>
      <c r="AG26" s="91">
        <v>0</v>
      </c>
      <c r="AH26" s="78">
        <f>IFERROR(IF(AG26/AF26&gt;100%,100%,AG26/AF26),0)</f>
        <v>0</v>
      </c>
      <c r="AI26" s="27" t="s">
        <v>125</v>
      </c>
      <c r="AJ26" s="27" t="s">
        <v>125</v>
      </c>
      <c r="AK26" s="86">
        <f t="shared" si="7"/>
        <v>1</v>
      </c>
      <c r="AL26" s="79">
        <v>0.7</v>
      </c>
      <c r="AM26" s="78">
        <f>IFERROR(IF(AL26/AK26&gt;100%,100%,AL26/AK26),0)</f>
        <v>0.7</v>
      </c>
      <c r="AN26" s="27" t="s">
        <v>197</v>
      </c>
      <c r="AO26" s="27" t="s">
        <v>198</v>
      </c>
      <c r="AP26" s="79">
        <f t="shared" si="8"/>
        <v>1</v>
      </c>
      <c r="AQ26" s="91">
        <f>IFERROR(SUM(W26,AB26,AG26,AL26),0)</f>
        <v>0.7</v>
      </c>
      <c r="AR26" s="78">
        <f>IFERROR(IF(AQ26/AP26&gt;100%,100%,AQ26/AP26),0)</f>
        <v>0.7</v>
      </c>
      <c r="AS26" s="27" t="s">
        <v>199</v>
      </c>
    </row>
    <row r="27" spans="1:45" s="5" customFormat="1" ht="17.25">
      <c r="A27" s="10"/>
      <c r="B27" s="10"/>
      <c r="C27" s="10"/>
      <c r="D27" s="11" t="s">
        <v>200</v>
      </c>
      <c r="E27" s="11"/>
      <c r="F27" s="11"/>
      <c r="G27" s="11"/>
      <c r="H27" s="11"/>
      <c r="I27" s="11"/>
      <c r="J27" s="69"/>
      <c r="K27" s="12"/>
      <c r="L27" s="12"/>
      <c r="M27" s="12"/>
      <c r="N27" s="12"/>
      <c r="O27" s="12"/>
      <c r="P27" s="69"/>
      <c r="Q27" s="11"/>
      <c r="R27" s="11"/>
      <c r="S27" s="10"/>
      <c r="T27" s="10"/>
      <c r="U27" s="10"/>
      <c r="V27" s="17"/>
      <c r="W27" s="17"/>
      <c r="X27" s="89">
        <f>AVERAGE(X21,X23,X24)*20%</f>
        <v>0.13333333333333333</v>
      </c>
      <c r="Y27" s="10"/>
      <c r="Z27" s="10"/>
      <c r="AA27" s="17"/>
      <c r="AB27" s="17"/>
      <c r="AC27" s="89">
        <f>AVERAGE(AC20,AC21,AC22,AC24,AC25)*20%</f>
        <v>0.15000000000000002</v>
      </c>
      <c r="AD27" s="10"/>
      <c r="AE27" s="10"/>
      <c r="AF27" s="17"/>
      <c r="AG27" s="17"/>
      <c r="AH27" s="89">
        <f>AVERAGE(AH21,AH24)*20%</f>
        <v>0.2</v>
      </c>
      <c r="AI27" s="10"/>
      <c r="AJ27" s="10"/>
      <c r="AK27" s="17"/>
      <c r="AL27" s="17"/>
      <c r="AM27" s="89">
        <f>AVERAGE(AM20,AM22,AM24,AM26)*20%</f>
        <v>0.17227500000000001</v>
      </c>
      <c r="AN27" s="10"/>
      <c r="AO27" s="10"/>
      <c r="AP27" s="17"/>
      <c r="AQ27" s="17"/>
      <c r="AR27" s="89">
        <f>AVERAGE(AR20,AR21,AR22,AR23,AR24:AR25,AR26)*20%</f>
        <v>0.1663857142857143</v>
      </c>
      <c r="AS27" s="10"/>
    </row>
    <row r="28" spans="1:45" s="9" customFormat="1" ht="20.25">
      <c r="A28" s="6"/>
      <c r="B28" s="6"/>
      <c r="C28" s="6"/>
      <c r="D28" s="7" t="s">
        <v>201</v>
      </c>
      <c r="E28" s="6"/>
      <c r="F28" s="6"/>
      <c r="G28" s="6"/>
      <c r="H28" s="6"/>
      <c r="I28" s="6"/>
      <c r="J28" s="70"/>
      <c r="K28" s="8"/>
      <c r="L28" s="8"/>
      <c r="M28" s="8"/>
      <c r="N28" s="8"/>
      <c r="O28" s="8"/>
      <c r="P28" s="70"/>
      <c r="Q28" s="6"/>
      <c r="R28" s="6"/>
      <c r="S28" s="6"/>
      <c r="T28" s="6"/>
      <c r="U28" s="6"/>
      <c r="V28" s="18"/>
      <c r="W28" s="18"/>
      <c r="X28" s="90">
        <f>X19+X27</f>
        <v>0.93333333333333335</v>
      </c>
      <c r="Y28" s="6"/>
      <c r="Z28" s="6"/>
      <c r="AA28" s="18"/>
      <c r="AB28" s="18"/>
      <c r="AC28" s="90">
        <f>AC19+AC27</f>
        <v>0.95000000000000007</v>
      </c>
      <c r="AD28" s="6"/>
      <c r="AE28" s="6"/>
      <c r="AF28" s="18"/>
      <c r="AG28" s="18"/>
      <c r="AH28" s="90">
        <f>AH19+AH27</f>
        <v>1</v>
      </c>
      <c r="AI28" s="6"/>
      <c r="AJ28" s="6"/>
      <c r="AK28" s="18"/>
      <c r="AL28" s="18"/>
      <c r="AM28" s="90">
        <f>AM19+AM27</f>
        <v>0.972275</v>
      </c>
      <c r="AN28" s="6"/>
      <c r="AO28" s="6"/>
      <c r="AP28" s="18"/>
      <c r="AQ28" s="18"/>
      <c r="AR28" s="90">
        <f>AR19+AR27</f>
        <v>0.9663857142857144</v>
      </c>
      <c r="AS28" s="6"/>
    </row>
  </sheetData>
  <mergeCells count="23">
    <mergeCell ref="V12:Z13"/>
    <mergeCell ref="AA12:AE13"/>
    <mergeCell ref="AF12:AJ13"/>
    <mergeCell ref="AK12:AO13"/>
    <mergeCell ref="AP12:AS13"/>
    <mergeCell ref="A12:B13"/>
    <mergeCell ref="A1:J1"/>
    <mergeCell ref="K1:O1"/>
    <mergeCell ref="C12:E13"/>
    <mergeCell ref="F12:P13"/>
    <mergeCell ref="A2:J2"/>
    <mergeCell ref="G9:J9"/>
    <mergeCell ref="D4:D10"/>
    <mergeCell ref="A4:C10"/>
    <mergeCell ref="S12:U13"/>
    <mergeCell ref="E4:J4"/>
    <mergeCell ref="G5:J5"/>
    <mergeCell ref="G6:J6"/>
    <mergeCell ref="G7:J7"/>
    <mergeCell ref="G8:J8"/>
    <mergeCell ref="Q12:Q14"/>
    <mergeCell ref="R12:R14"/>
    <mergeCell ref="G10:J10"/>
  </mergeCells>
  <dataValidations count="1">
    <dataValidation allowBlank="1" showInputMessage="1" showErrorMessage="1" error="Escriba un texto " promptTitle="Cualquier contenido" sqref="E14 E3:E11"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error="Escriba un texto " promptTitle="Cualquier contenido" xr:uid="{9E76F605-6537-463A-8FDD-F1BFB46BF568}">
          <x14:formula1>
            <xm:f>Listas!$A$2:$A$4</xm:f>
          </x14:formula1>
          <xm:sqref>E1 E12:E13 E19 E27:E1048576</xm:sqref>
        </x14:dataValidation>
        <x14:dataValidation type="list" allowBlank="1" showInputMessage="1" showErrorMessage="1" xr:uid="{188A35B9-5011-475E-9BC5-F80C130E6708}">
          <x14:formula1>
            <xm:f>Listas!$D$1:$D$20</xm:f>
          </x14:formula1>
          <xm:sqref>Q15:Q16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202</v>
      </c>
      <c r="D1" s="46" t="s">
        <v>203</v>
      </c>
    </row>
    <row r="2" spans="2:4">
      <c r="B2" s="45" t="s">
        <v>204</v>
      </c>
      <c r="D2" s="46" t="s">
        <v>205</v>
      </c>
    </row>
    <row r="3" spans="2:4" ht="45">
      <c r="B3" s="45" t="s">
        <v>206</v>
      </c>
      <c r="D3" s="46" t="s">
        <v>207</v>
      </c>
    </row>
    <row r="4" spans="2:4" ht="30">
      <c r="B4" s="45" t="s">
        <v>208</v>
      </c>
      <c r="D4" s="46" t="s">
        <v>209</v>
      </c>
    </row>
    <row r="5" spans="2:4" ht="30">
      <c r="B5" s="45" t="s">
        <v>210</v>
      </c>
      <c r="D5" s="46" t="s">
        <v>211</v>
      </c>
    </row>
    <row r="6" spans="2:4" ht="30">
      <c r="B6" s="45" t="s">
        <v>136</v>
      </c>
      <c r="D6" s="46" t="s">
        <v>212</v>
      </c>
    </row>
    <row r="7" spans="2:4" ht="45">
      <c r="B7" s="45" t="s">
        <v>163</v>
      </c>
      <c r="D7" s="46" t="s">
        <v>213</v>
      </c>
    </row>
    <row r="8" spans="2:4" ht="45">
      <c r="B8" s="45" t="s">
        <v>214</v>
      </c>
      <c r="D8" s="46" t="s">
        <v>215</v>
      </c>
    </row>
    <row r="9" spans="2:4" ht="30">
      <c r="B9" s="45" t="s">
        <v>216</v>
      </c>
      <c r="D9" s="46" t="s">
        <v>217</v>
      </c>
    </row>
    <row r="10" spans="2:4" ht="30">
      <c r="B10" s="45" t="s">
        <v>218</v>
      </c>
      <c r="D10" s="46" t="s">
        <v>219</v>
      </c>
    </row>
    <row r="11" spans="2:4" ht="30">
      <c r="B11" s="45" t="s">
        <v>220</v>
      </c>
      <c r="D11" s="46" t="s">
        <v>72</v>
      </c>
    </row>
    <row r="12" spans="2:4">
      <c r="B12" s="45" t="s">
        <v>185</v>
      </c>
      <c r="D12" s="46" t="s">
        <v>221</v>
      </c>
    </row>
    <row r="13" spans="2:4">
      <c r="B13" s="45" t="s">
        <v>222</v>
      </c>
    </row>
    <row r="14" spans="2:4">
      <c r="B14" s="45" t="s">
        <v>223</v>
      </c>
    </row>
    <row r="15" spans="2:4">
      <c r="B15" s="45" t="s">
        <v>224</v>
      </c>
    </row>
    <row r="16" spans="2:4">
      <c r="B16" s="45" t="s">
        <v>71</v>
      </c>
    </row>
    <row r="17" spans="2:2">
      <c r="B17" s="45" t="s">
        <v>225</v>
      </c>
    </row>
    <row r="18" spans="2:2">
      <c r="B18" s="45" t="s">
        <v>226</v>
      </c>
    </row>
    <row r="19" spans="2:2">
      <c r="B19" s="45" t="s">
        <v>227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60</v>
      </c>
      <c r="D1" s="45" t="s">
        <v>202</v>
      </c>
      <c r="F1" s="46" t="s">
        <v>203</v>
      </c>
    </row>
    <row r="2" spans="1:6" ht="30">
      <c r="A2" t="s">
        <v>65</v>
      </c>
      <c r="D2" s="45" t="s">
        <v>204</v>
      </c>
      <c r="F2" s="46" t="s">
        <v>205</v>
      </c>
    </row>
    <row r="3" spans="1:6" ht="75">
      <c r="A3" t="s">
        <v>228</v>
      </c>
      <c r="D3" s="45" t="s">
        <v>206</v>
      </c>
      <c r="F3" s="46" t="s">
        <v>207</v>
      </c>
    </row>
    <row r="4" spans="1:6" ht="60">
      <c r="A4" t="s">
        <v>115</v>
      </c>
      <c r="D4" s="45" t="s">
        <v>208</v>
      </c>
      <c r="F4" s="46" t="s">
        <v>209</v>
      </c>
    </row>
    <row r="5" spans="1:6" ht="45">
      <c r="D5" s="45" t="s">
        <v>210</v>
      </c>
      <c r="F5" s="46" t="s">
        <v>211</v>
      </c>
    </row>
    <row r="6" spans="1:6" ht="45">
      <c r="D6" s="45" t="s">
        <v>136</v>
      </c>
      <c r="F6" s="46" t="s">
        <v>212</v>
      </c>
    </row>
    <row r="7" spans="1:6" ht="60">
      <c r="D7" s="45" t="s">
        <v>163</v>
      </c>
      <c r="F7" s="46" t="s">
        <v>213</v>
      </c>
    </row>
    <row r="8" spans="1:6" ht="75">
      <c r="D8" s="45" t="s">
        <v>214</v>
      </c>
      <c r="F8" s="46" t="s">
        <v>215</v>
      </c>
    </row>
    <row r="9" spans="1:6" ht="45">
      <c r="D9" s="45" t="s">
        <v>216</v>
      </c>
      <c r="F9" s="46" t="s">
        <v>217</v>
      </c>
    </row>
    <row r="10" spans="1:6" ht="45">
      <c r="D10" s="45" t="s">
        <v>218</v>
      </c>
      <c r="F10" s="46" t="s">
        <v>219</v>
      </c>
    </row>
    <row r="11" spans="1:6" ht="45">
      <c r="D11" s="45" t="s">
        <v>220</v>
      </c>
      <c r="F11" s="46" t="s">
        <v>72</v>
      </c>
    </row>
    <row r="12" spans="1:6">
      <c r="D12" s="45" t="s">
        <v>185</v>
      </c>
      <c r="F12" s="46" t="s">
        <v>137</v>
      </c>
    </row>
    <row r="13" spans="1:6">
      <c r="D13" s="45" t="s">
        <v>222</v>
      </c>
    </row>
    <row r="14" spans="1:6">
      <c r="D14" s="45" t="s">
        <v>223</v>
      </c>
    </row>
    <row r="15" spans="1:6">
      <c r="D15" s="45" t="s">
        <v>224</v>
      </c>
    </row>
    <row r="16" spans="1:6">
      <c r="D16" s="45" t="s">
        <v>71</v>
      </c>
    </row>
    <row r="17" spans="4:4">
      <c r="D17" s="45" t="s">
        <v>225</v>
      </c>
    </row>
    <row r="18" spans="4:4">
      <c r="D18" s="45" t="s">
        <v>226</v>
      </c>
    </row>
    <row r="19" spans="4:4">
      <c r="D19" s="45" t="s">
        <v>227</v>
      </c>
    </row>
    <row r="20" spans="4:4">
      <c r="D20" s="45" t="s">
        <v>121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93B0CBEE-BE2C-4279-9A99-B2B3FC23F50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2026-01-14T20:23:53Z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