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422" documentId="13_ncr:1_{E7ED1D9F-A082-49D1-9308-AA7E00C6ABC9}" xr6:coauthVersionLast="47" xr6:coauthVersionMax="47" xr10:uidLastSave="{B6C7A37C-33B9-4CCE-84E5-6B11169C8A85}"/>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9" i="1" l="1"/>
  <c r="AM29" i="1"/>
  <c r="AM21" i="1"/>
  <c r="AQ26" i="1"/>
  <c r="AQ20" i="1"/>
  <c r="AQ17" i="1"/>
  <c r="AQ19" i="1"/>
  <c r="AQ18" i="1"/>
  <c r="AR23" i="1"/>
  <c r="AQ22" i="1"/>
  <c r="AQ16" i="1"/>
  <c r="AQ28" i="1"/>
  <c r="AQ27" i="1"/>
  <c r="AQ24" i="1"/>
  <c r="AQ23" i="1"/>
  <c r="AP27" i="1"/>
  <c r="AK27" i="1"/>
  <c r="AM27" i="1" s="1"/>
  <c r="AF27" i="1"/>
  <c r="AH27" i="1" s="1"/>
  <c r="AA27" i="1"/>
  <c r="AC27" i="1" s="1"/>
  <c r="V28" i="1"/>
  <c r="X28" i="1" s="1"/>
  <c r="V27" i="1"/>
  <c r="X27" i="1" s="1"/>
  <c r="W26" i="1"/>
  <c r="AR27" i="1" l="1"/>
  <c r="W25" i="1"/>
  <c r="V25" i="1"/>
  <c r="AP17" i="1"/>
  <c r="AR17" i="1" s="1"/>
  <c r="O23" i="1"/>
  <c r="AP23" i="1" s="1"/>
  <c r="AP28" i="1"/>
  <c r="AR28" i="1" s="1"/>
  <c r="AK28" i="1"/>
  <c r="AM28" i="1" s="1"/>
  <c r="AF28" i="1"/>
  <c r="AH28" i="1" s="1"/>
  <c r="AA28" i="1"/>
  <c r="AC28" i="1" s="1"/>
  <c r="AP26" i="1"/>
  <c r="AK26" i="1"/>
  <c r="AM26" i="1" s="1"/>
  <c r="AF26" i="1"/>
  <c r="AH26" i="1" s="1"/>
  <c r="AA26" i="1"/>
  <c r="AC26" i="1" s="1"/>
  <c r="V26" i="1"/>
  <c r="X26" i="1" s="1"/>
  <c r="AP25" i="1"/>
  <c r="AK25" i="1"/>
  <c r="AM25" i="1" s="1"/>
  <c r="AF25" i="1"/>
  <c r="AH25" i="1" s="1"/>
  <c r="AA25" i="1"/>
  <c r="AC25" i="1" s="1"/>
  <c r="AP24" i="1"/>
  <c r="AR24" i="1" s="1"/>
  <c r="AK24" i="1"/>
  <c r="AM24" i="1" s="1"/>
  <c r="AF24" i="1"/>
  <c r="AH24" i="1" s="1"/>
  <c r="AA24" i="1"/>
  <c r="AC24" i="1" s="1"/>
  <c r="V24" i="1"/>
  <c r="X24" i="1" s="1"/>
  <c r="AK23" i="1"/>
  <c r="AM23" i="1" s="1"/>
  <c r="AF23" i="1"/>
  <c r="AH23" i="1" s="1"/>
  <c r="AH29" i="1" s="1"/>
  <c r="AA23" i="1"/>
  <c r="AC23" i="1" s="1"/>
  <c r="V23" i="1"/>
  <c r="X23" i="1" s="1"/>
  <c r="AP22" i="1"/>
  <c r="AR22" i="1" s="1"/>
  <c r="AK22" i="1"/>
  <c r="AM22" i="1" s="1"/>
  <c r="AF22" i="1"/>
  <c r="AH22" i="1" s="1"/>
  <c r="AA22" i="1"/>
  <c r="AC22" i="1" s="1"/>
  <c r="AC29" i="1" s="1"/>
  <c r="V22" i="1"/>
  <c r="X22" i="1" s="1"/>
  <c r="AQ25" i="1" l="1"/>
  <c r="AR25" i="1" s="1"/>
  <c r="X25" i="1"/>
  <c r="X29" i="1" s="1"/>
  <c r="AR26" i="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6" i="1"/>
  <c r="AR16" i="1" s="1"/>
  <c r="AK16" i="1"/>
  <c r="AM16" i="1" s="1"/>
  <c r="AP20" i="1"/>
  <c r="AR20" i="1" s="1"/>
  <c r="AP19" i="1"/>
  <c r="AR19" i="1" s="1"/>
  <c r="AP18" i="1"/>
  <c r="AR18" i="1" s="1"/>
  <c r="AK20" i="1"/>
  <c r="AK19" i="1"/>
  <c r="AM19" i="1" s="1"/>
  <c r="AK18" i="1"/>
  <c r="AM18" i="1" s="1"/>
  <c r="AK17" i="1"/>
  <c r="AM17" i="1" s="1"/>
  <c r="AF20" i="1"/>
  <c r="AH20" i="1" s="1"/>
  <c r="AF19" i="1"/>
  <c r="AH19" i="1" s="1"/>
  <c r="AF18" i="1"/>
  <c r="AH18" i="1" s="1"/>
  <c r="AF17" i="1"/>
  <c r="AH17" i="1" s="1"/>
  <c r="AF16" i="1"/>
  <c r="AH16" i="1" s="1"/>
  <c r="AH21" i="1" s="1"/>
  <c r="AA20" i="1"/>
  <c r="AC20" i="1" s="1"/>
  <c r="AA19" i="1"/>
  <c r="AC19" i="1" s="1"/>
  <c r="AA18" i="1"/>
  <c r="AC18" i="1" s="1"/>
  <c r="AA17" i="1"/>
  <c r="AC17" i="1" s="1"/>
  <c r="AA16" i="1"/>
  <c r="AC16" i="1" s="1"/>
  <c r="AC21" i="1" s="1"/>
  <c r="V20" i="1"/>
  <c r="X20" i="1" s="1"/>
  <c r="V19" i="1"/>
  <c r="X19" i="1" s="1"/>
  <c r="V18" i="1"/>
  <c r="X18" i="1" s="1"/>
  <c r="V17" i="1"/>
  <c r="X17" i="1" s="1"/>
  <c r="V16" i="1"/>
  <c r="X16" i="1" s="1"/>
  <c r="X21" i="1" s="1"/>
  <c r="AR21" i="1" l="1"/>
  <c r="AR30" i="1"/>
  <c r="X30" i="1"/>
  <c r="AH30" i="1"/>
  <c r="AM30" i="1"/>
  <c r="AC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3" authorId="1" shapeId="0" xr:uid="{F0AF0265-0A24-4C53-9A8F-D8B71FD53AA9}">
      <text>
        <r>
          <rPr>
            <b/>
            <sz val="9"/>
            <color indexed="81"/>
            <rFont val="Tahoma"/>
            <family val="2"/>
          </rPr>
          <t>Seleccione la política de MIPG asociada a la meta</t>
        </r>
      </text>
    </comment>
    <comment ref="R13" authorId="1" shapeId="0" xr:uid="{A9500B29-80DB-409C-866E-A3D042657059}">
      <text>
        <r>
          <rPr>
            <b/>
            <sz val="9"/>
            <color indexed="81"/>
            <rFont val="Tahoma"/>
            <family val="2"/>
          </rPr>
          <t>Seleccione el proyecto de inversión que financia o aporta al cumplimiento de la meta. En caso contrario, indique NO APLICA</t>
        </r>
      </text>
    </comment>
    <comment ref="A15" authorId="0" shapeId="0" xr:uid="{2DD4CECD-D756-4467-A62C-53A6FC3549DD}">
      <text>
        <r>
          <rPr>
            <b/>
            <sz val="9"/>
            <color indexed="81"/>
            <rFont val="Tahoma"/>
            <family val="2"/>
          </rPr>
          <t>Incluya el número del objetivo estratégico, de acuerdo con lo adoptado en el Plan Estratégico Institucional</t>
        </r>
      </text>
    </comment>
    <comment ref="B15"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5" authorId="0" shapeId="0" xr:uid="{119F47BD-BB9E-4059-B26B-7A00F4141FBE}">
      <text>
        <r>
          <rPr>
            <b/>
            <sz val="9"/>
            <color indexed="81"/>
            <rFont val="Tahoma"/>
            <family val="2"/>
          </rPr>
          <t>Escriba el número de la meta, en orden consecutivo</t>
        </r>
      </text>
    </comment>
    <comment ref="D15"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5" authorId="0" shapeId="0" xr:uid="{66100535-6C62-4F58-A17C-0BE85EBD4F67}">
      <text>
        <r>
          <rPr>
            <b/>
            <sz val="9"/>
            <color indexed="81"/>
            <rFont val="Tahoma"/>
            <family val="2"/>
          </rPr>
          <t xml:space="preserve">Seleccione la opción que corresponda
</t>
        </r>
      </text>
    </comment>
    <comment ref="F15" authorId="0" shapeId="0" xr:uid="{2A83FE2C-B2C1-4597-A76A-578AAE54FC34}">
      <text>
        <r>
          <rPr>
            <b/>
            <sz val="9"/>
            <color indexed="81"/>
            <rFont val="Tahoma"/>
            <family val="2"/>
          </rPr>
          <t>Indique un nombre corto que refleje lo que pretende medir. 
Ej. Porcentaje de giros acumulados</t>
        </r>
      </text>
    </comment>
    <comment ref="G15"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5"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5"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5"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5" authorId="0" shapeId="0" xr:uid="{B30BBDB4-EC1D-4EA1-8538-25A32CED2539}">
      <text>
        <r>
          <rPr>
            <b/>
            <sz val="9"/>
            <color indexed="81"/>
            <rFont val="Tahoma"/>
            <family val="2"/>
          </rPr>
          <t xml:space="preserve">Indique la magnitud programada para el trimestre. </t>
        </r>
      </text>
    </comment>
    <comment ref="L15" authorId="0" shapeId="0" xr:uid="{31373292-3723-487A-8503-BD0B0A79E8B6}">
      <text>
        <r>
          <rPr>
            <b/>
            <sz val="9"/>
            <color indexed="81"/>
            <rFont val="Tahoma"/>
            <family val="2"/>
          </rPr>
          <t xml:space="preserve">Indique la magnitud programada para el trimestre. </t>
        </r>
      </text>
    </comment>
    <comment ref="M15" authorId="0" shapeId="0" xr:uid="{C846E2D7-3065-4128-8C76-51161E0D7C17}">
      <text>
        <r>
          <rPr>
            <b/>
            <sz val="9"/>
            <color indexed="81"/>
            <rFont val="Tahoma"/>
            <family val="2"/>
          </rPr>
          <t xml:space="preserve">Indique la magnitud programada para el trimestre. </t>
        </r>
      </text>
    </comment>
    <comment ref="N15" authorId="0" shapeId="0" xr:uid="{474117DA-14AA-4BAF-B752-1413A5718EC7}">
      <text>
        <r>
          <rPr>
            <b/>
            <sz val="9"/>
            <color indexed="81"/>
            <rFont val="Tahoma"/>
            <family val="2"/>
          </rPr>
          <t xml:space="preserve">Indique la magnitud programada para el trimestre. </t>
        </r>
      </text>
    </comment>
    <comment ref="O15" authorId="0" shapeId="0" xr:uid="{F1D07228-88D0-4309-9D4E-5EB885D7FDC6}">
      <text>
        <r>
          <rPr>
            <b/>
            <sz val="9"/>
            <color indexed="81"/>
            <rFont val="Tahoma"/>
            <family val="2"/>
          </rPr>
          <t>Indique la programación total de la vigencia. 
Debe ser coherente con la meta.</t>
        </r>
      </text>
    </comment>
    <comment ref="P15" authorId="0" shapeId="0" xr:uid="{FE21DFDB-AFF8-4147-B537-10C1B10248CA}">
      <text>
        <r>
          <rPr>
            <b/>
            <sz val="9"/>
            <color indexed="81"/>
            <rFont val="Tahoma"/>
            <family val="2"/>
          </rPr>
          <t xml:space="preserve">Indique el tipo de indicador: 
- Eficancia 
- Eficiencia 
- Efectividad </t>
        </r>
      </text>
    </comment>
    <comment ref="S15" authorId="0" shapeId="0" xr:uid="{F21E4E22-60F3-48C1-9204-B22990CF58E2}">
      <text>
        <r>
          <rPr>
            <b/>
            <sz val="9"/>
            <color indexed="81"/>
            <rFont val="Tahoma"/>
            <family val="2"/>
          </rPr>
          <t>Indique la evidencia a presentar del cumplimiento de la meta. Se debe redactar de forma concreta y coherente con la meta</t>
        </r>
      </text>
    </comment>
    <comment ref="T15"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5" authorId="0" shapeId="0" xr:uid="{29D96EE3-F7F5-47F6-888D-8FBFF7195BF0}">
      <text>
        <r>
          <rPr>
            <b/>
            <sz val="9"/>
            <color indexed="81"/>
            <rFont val="Tahoma"/>
            <family val="2"/>
          </rPr>
          <t>Indique el área y grupo de trabajo (si se tiene), responsable de cumplir o ejecutar la meta</t>
        </r>
      </text>
    </comment>
    <comment ref="V15" authorId="0" shapeId="0" xr:uid="{F773CF66-93F3-45C1-8401-3500EA5DFE30}">
      <text>
        <r>
          <rPr>
            <b/>
            <sz val="9"/>
            <color indexed="81"/>
            <rFont val="Tahoma"/>
            <family val="2"/>
          </rPr>
          <t>Indique la magnitud programada</t>
        </r>
      </text>
    </comment>
    <comment ref="W15" authorId="0" shapeId="0" xr:uid="{F5228218-2E22-4357-BBA2-F05EC2E0672D}">
      <text>
        <r>
          <rPr>
            <b/>
            <sz val="9"/>
            <color indexed="81"/>
            <rFont val="Tahoma"/>
            <family val="2"/>
          </rPr>
          <t>Indique la magnitud ejecutada. Corresponde al resultado de medir el indicador de la meta</t>
        </r>
      </text>
    </comment>
    <comment ref="X15"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5"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D0D90FBE-E6E2-4075-87AB-6F323F2D84BC}">
      <text>
        <r>
          <rPr>
            <b/>
            <sz val="9"/>
            <color indexed="81"/>
            <rFont val="Tahoma"/>
            <family val="2"/>
          </rPr>
          <t xml:space="preserve">Indicar el nombre concreto de la evidencia aportada. </t>
        </r>
      </text>
    </comment>
    <comment ref="AA15" authorId="0" shapeId="0" xr:uid="{B6305720-C9BD-47A6-9225-C9206B502FD0}">
      <text>
        <r>
          <rPr>
            <b/>
            <sz val="9"/>
            <color indexed="81"/>
            <rFont val="Tahoma"/>
            <family val="2"/>
          </rPr>
          <t>Indique la magnitud programada</t>
        </r>
      </text>
    </comment>
    <comment ref="AB15" authorId="0" shapeId="0" xr:uid="{49896E7A-471D-4CA3-B6D2-CA055AA84F85}">
      <text>
        <r>
          <rPr>
            <b/>
            <sz val="9"/>
            <color indexed="81"/>
            <rFont val="Tahoma"/>
            <family val="2"/>
          </rPr>
          <t>Indique la magnitud ejecutada. Corresponde al resultado de medir el indicador de la meta</t>
        </r>
      </text>
    </comment>
    <comment ref="AC15"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5"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BF2915B6-D49D-4DC1-86C3-8A2E656FD968}">
      <text>
        <r>
          <rPr>
            <b/>
            <sz val="9"/>
            <color indexed="81"/>
            <rFont val="Tahoma"/>
            <family val="2"/>
          </rPr>
          <t xml:space="preserve">Indicar el nombre concreto de la evidencia aportada. </t>
        </r>
      </text>
    </comment>
    <comment ref="AF15" authorId="0" shapeId="0" xr:uid="{5CCDF014-BF0B-42B7-92F7-6CBF58EA98EF}">
      <text>
        <r>
          <rPr>
            <b/>
            <sz val="9"/>
            <color indexed="81"/>
            <rFont val="Tahoma"/>
            <family val="2"/>
          </rPr>
          <t>Indique la magnitud programada</t>
        </r>
      </text>
    </comment>
    <comment ref="AG15" authorId="0" shapeId="0" xr:uid="{A3FA785E-EDEC-4164-99A5-88C5B890A708}">
      <text>
        <r>
          <rPr>
            <b/>
            <sz val="9"/>
            <color indexed="81"/>
            <rFont val="Tahoma"/>
            <family val="2"/>
          </rPr>
          <t>Indique la magnitud ejecutada. Corresponde al resultado de medir el indicador de la meta</t>
        </r>
      </text>
    </comment>
    <comment ref="AH15"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5"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7F8A95D-778F-4057-9D7F-FC1A1EDBDEC6}">
      <text>
        <r>
          <rPr>
            <b/>
            <sz val="9"/>
            <color indexed="81"/>
            <rFont val="Tahoma"/>
            <family val="2"/>
          </rPr>
          <t xml:space="preserve">Indicar el nombre concreto de la evidencia aportada. </t>
        </r>
      </text>
    </comment>
    <comment ref="AK15" authorId="0" shapeId="0" xr:uid="{1CF6DDD2-D0F7-497B-A878-3984E176C12A}">
      <text>
        <r>
          <rPr>
            <b/>
            <sz val="9"/>
            <color indexed="81"/>
            <rFont val="Tahoma"/>
            <family val="2"/>
          </rPr>
          <t>Indique la magnitud programada</t>
        </r>
      </text>
    </comment>
    <comment ref="AL15" authorId="0" shapeId="0" xr:uid="{978B8E67-E2CF-4EA1-B0E8-C23EE154AD33}">
      <text>
        <r>
          <rPr>
            <b/>
            <sz val="9"/>
            <color indexed="81"/>
            <rFont val="Tahoma"/>
            <family val="2"/>
          </rPr>
          <t>Indique la magnitud ejecutada. Corresponde al resultado de medir el indicador de la meta</t>
        </r>
      </text>
    </comment>
    <comment ref="AM15"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5"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517F2593-F76E-4236-90C8-0209530447DA}">
      <text>
        <r>
          <rPr>
            <b/>
            <sz val="9"/>
            <color indexed="81"/>
            <rFont val="Tahoma"/>
            <family val="2"/>
          </rPr>
          <t xml:space="preserve">Indicar el nombre concreto de la evidencia aportada. </t>
        </r>
      </text>
    </comment>
    <comment ref="AP15" authorId="0" shapeId="0" xr:uid="{A3C321AB-87DC-4E7F-8C8F-8F767BB0A1DF}">
      <text>
        <r>
          <rPr>
            <b/>
            <sz val="9"/>
            <color indexed="81"/>
            <rFont val="Tahoma"/>
            <family val="2"/>
          </rPr>
          <t>Indique la magnitud total programada para la vigencia</t>
        </r>
      </text>
    </comment>
    <comment ref="AQ15" authorId="0" shapeId="0" xr:uid="{FC771540-1D2C-4B21-9686-7D6684444881}">
      <text>
        <r>
          <rPr>
            <b/>
            <sz val="9"/>
            <color indexed="81"/>
            <rFont val="Tahoma"/>
            <family val="2"/>
          </rPr>
          <t xml:space="preserve">Indique la magnitud ejecutada acumulada para la vigencia </t>
        </r>
      </text>
    </comment>
    <comment ref="AR15"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5" authorId="0" shapeId="0" xr:uid="{308CE112-015B-49F8-A4DA-7DB95EB2D67D}">
      <text>
        <r>
          <rPr>
            <b/>
            <sz val="9"/>
            <color indexed="81"/>
            <rFont val="Tahoma"/>
            <family val="2"/>
          </rPr>
          <t>Es la descripción detallada de los avances y logros obtenidos con la ejecución de la meta acumulados para la vigencia</t>
        </r>
      </text>
    </comment>
    <comment ref="D21" authorId="0" shapeId="0" xr:uid="{CD94BD62-55DA-4C1E-96B6-1A5F6A4412D7}">
      <text>
        <r>
          <rPr>
            <b/>
            <sz val="9"/>
            <color indexed="81"/>
            <rFont val="Tahoma"/>
            <family val="2"/>
          </rPr>
          <t>Promedio obtenido para el periodo x 80%</t>
        </r>
      </text>
    </comment>
    <comment ref="D29" authorId="0" shapeId="0" xr:uid="{9871DD7B-59A9-4D33-830E-91A8A028A8A2}">
      <text>
        <r>
          <rPr>
            <b/>
            <sz val="9"/>
            <color indexed="81"/>
            <rFont val="Tahoma"/>
            <family val="2"/>
          </rPr>
          <t>Promedio obtenido en las metas transversales para el periodo x 20%</t>
        </r>
      </text>
    </comment>
    <comment ref="D30"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<sst xmlns="http://schemas.openxmlformats.org/spreadsheetml/2006/main" count="475" uniqueCount="262">
  <si>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</si>
  <si>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</si>
  <si>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</si>
  <si>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</si>
  <si>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</si>
  <si>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</si>
  <si>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</si>
  <si>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</si>
  <si>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</si>
  <si>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</si>
  <si>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</si>
  <si>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</si>
  <si>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</si>
  <si>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</si>
  <si>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</si>
  <si>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</si>
  <si>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</si>
  <si>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</si>
  <si>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</si>
  <si>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</si>
  <si>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</si>
  <si>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</si>
  <si>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</si>
  <si>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</si>
  <si>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</si>
  <si>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</si>
  <si>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</si>
  <si>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</si>
  <si>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</si>
  <si>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</si>
  <si>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</si>
  <si>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</si>
  <si>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</si>
  <si>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</si>
  <si>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</si>
  <si>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</si>
  <si>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</si>
  <si>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</si>
  <si>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</si>
  <si>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</si>
  <si>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t>
    </r>
    <r>
      <rPr>
        <b/>
        <u/>
        <sz val="11"/>
        <color theme="1"/>
        <rFont val="Calibri Light"/>
        <family val="2"/>
        <scheme val="major"/>
      </rPr>
      <t>GESTIÓN JURÍDICA</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</si>
  <si>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21 de enero de 2025 
</t>
    </r>
    <r>
      <rPr>
        <b/>
        <sz val="11"/>
        <color theme="1"/>
        <rFont val="Calibri Light"/>
        <family val="2"/>
        <scheme val="major"/>
      </rPr>
      <t xml:space="preserve">Caso HOLA: </t>
    </r>
    <r>
      <rPr>
        <sz val="11"/>
        <color theme="1"/>
        <rFont val="Calibri Light"/>
        <family val="2"/>
        <scheme val="major"/>
      </rPr>
      <t>113317</t>
    </r>
  </si>
  <si>
    <t>VIGENCIA DE LA PLANEACIÓN 2025</t>
  </si>
  <si>
    <t>Dirección Jurídica</t>
  </si>
  <si>
    <t>CONTROL DE CAMBIOS</t>
  </si>
  <si>
    <t>VERSIÓN</t>
  </si>
  <si>
    <t>28 de enero de 2025</t>
  </si>
  <si>
    <t>Publicación del plan de gestión aprobado. Caso HOLA: 116087</t>
  </si>
  <si>
    <t>16 de abril de 2025</t>
  </si>
  <si>
    <t>Para el primer trimestre de la vigencia 2025, el Plan de Gestión del proceso Gestion Juridica  alcanzó un nivel de desempeño del 96,67% y 31,67% acumulado para la vigencia.</t>
  </si>
  <si>
    <t>26 de mayo de 2025</t>
  </si>
  <si>
    <t>Se realiza ajuste teniendo en cuenta el memorando de alcance  Radicado No. 20254600193883 Fecha: 23-05-2025 de la Oficina de Atencion a la Ciudadania sobre la meta transversal No MT4 y MT5, del Plan de Gestión del Proceso de GESTION  JURIDICA que  alcanzó un nivel de desempeño del 100,00% y del 32,50% acumulado para la vigencia</t>
  </si>
  <si>
    <t>16 de julio de 2025</t>
  </si>
  <si>
    <t>Para el II trimestre de la vigencia 2025, el Plan de Gestión del proceso Gestion Juridica  alcanzó un nivel de desempeño del 99,35% y 52,20% acumulado para la vigencia.</t>
  </si>
  <si>
    <t>16 de octubre de 2025</t>
  </si>
  <si>
    <t>Para el III trimestre de la vigencia 2025, el Plan de Gestión del proceso Gestion Juridica  alcanzó un nivel de desempeño del 100,00% y 74,30% acumulado para la vigencia.</t>
  </si>
  <si>
    <t>19 de enero de 2026</t>
  </si>
  <si>
    <t>Para el IV trimestre de la vigencia 2025, el Plan de Gestión del proceso Gestion Juridica  alcanzó un nivel de desempeño del 98,25% y 99,14% acumulado para la vigencia.</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</si>
  <si>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</si>
  <si>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</si>
  <si>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</si>
  <si>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</si>
  <si>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</si>
  <si>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</si>
  <si>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</si>
  <si>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</si>
  <si>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 xml:space="preserve">Adelantar el 100% de la etapa de juzgamiento de los procesos disciplinarios de los cuales la Oficina de Control Disciplinario Interno ha adelantado previamente la etapa de investigación.
Nota: esta meta se incluye en virtud de las competencias de la Dirección Jurídica para facilitar su gestión y reporte. </t>
  </si>
  <si>
    <t>Gestión</t>
  </si>
  <si>
    <t>Porcentaje  de actos administrativos de segunda instancia en materia disciplinaria sustanciados</t>
  </si>
  <si>
    <t>(# total de expedientes de procesos disciplinarios fallados en la etapa de juzgamiento / # total de fallos/decisiones en procesos disciplinarios allegados de la Oficina de Control Disciplinario Interno) *100</t>
  </si>
  <si>
    <t>Constante</t>
  </si>
  <si>
    <t>Porcentaje de procesos disciplinarios fallados</t>
  </si>
  <si>
    <t>EFICACIA</t>
  </si>
  <si>
    <t>Política 09: Defensa Jurídica</t>
  </si>
  <si>
    <t>Reporte desglosado de actuaciones adelantadas en la etapa de juzgamiento disciplinario</t>
  </si>
  <si>
    <t xml:space="preserve">1.Aplicativo de Gestión Documental.
2. Informe Actos Administrativos de Segunda Instancia en Materia Disciplinaria Sustanciados </t>
  </si>
  <si>
    <t xml:space="preserve">Dirección Jurídica
</t>
  </si>
  <si>
    <t>Durante el período comprendido entre Enero-Marzo de 2025 para la etapa de juzgamiento de procesos disciplinario en primera instancia se atendieron un total de 3 expedientes. 
Detallando los siguientes resultados:
Expediente 669 de 2020: Se dictó Auto de Archivo del 27 de Febrero de 2025 mediante el cual se declaró abuselta de responsabilidad a la servidora investigada.
Expediente 759 de 2021: Se expidió Resolución sancionatoria con suspensión en el ejercicio del cargo por el término de (1) un mes al servidor investigado
Expediente 089 de 2021: Se expidió Resolución sancionatoria con destitución e inhabilidad general por el termino de ciento cincuenta y un (151) meses, o lo mismo, diez (10) años y seis (6) meses</t>
  </si>
  <si>
    <t>Durante el período comprendido entre Abril-Junio se tramitó la totalidad de expediente recibidos para etapa de juzgamiento y/o emtiir autos de: práctica de pruebas o de avocación de conocimiento. 
Expedientes Recibidos: 8
Expedientes Tramitados: 8.
ACTUACIONES:
1- Se concedió recurso de apelación dentro del trámite del expediente 759-2021 mediante el Auto No 13 de Abril de 2025 (Sanción: Suspensión en el ejercicio del cargo).
2- Por medio de la Resolución No. 280 del 26 de marzo de 2025 se profirió fallo de primera instancia dentro del trámite del expediente 089-2021. (Sanción: Destitución en inhabilidad general).
3. Se ordenó la práctica de pruebas de oficio dentro del trámite del Expediente 050 de 2021 mediante el Auto 018 de Junio de 2025.
4. Se avoca conocimiento a través del Auto 019 de Junio de 2025 dentro del trámite del Expediente 147 de 2023.
5. En el expediente 669-2020 se emitió Auto No. 009 del  27 de febrero de 2025 por medio del cual, se ordenó absolver de responsabilidad disciplinaria.
6. Mediante el Auto No. 20 del 26 de junio de 2025, se profirió fallo absolutorio dentro del expediente disciplinario 884-2020.
7. Mediante Resolución No. 620 del 27 de mayo de 2025, se declaró de oficio la nulidad de la actuación disciplinaria en el expediente 057-2023.
8. Dentro del trámite del expediente 086-2022 se emitió Auto No 018 del 13 de junio de 2025 por medio del cual se ordena la práctica de pruebas de oficio.</t>
  </si>
  <si>
    <t>Matriz de Seguimiento a la Etapa de Juzgamiento y trámite de expedientes Disicplinarios
*De llegar a necesitarse la consulta de los autos y/o documentos de los procesos requerirlo  directamente en la Dirección Jurídica teniendo en cuenta la privacidad de los asuntos tratados</t>
  </si>
  <si>
    <t xml:space="preserve">Se tramitaron 7 expedientes disciplinarios en el período comprendido entre Julio-Septiembre. En 6 de los cuales se emitieron autos de Conocimiento, Traslado y/o Fijación de Juicio. 
Expedientes:
089-2021
Ejecuta la sanción disciplinaria impuesta por la Dirección Jurídica de la Secretaría Distrital de Gobierno mediante Resolución No. 280 del 26 de marzo de 2025
086-2022
Auto que ordena correr traslado para alegatos de conclusión
057-2023
Acto administrativo por medio del cual se avoaca conocimiento de la actuación disciplinaria
050-2021
Auto que ordena correr traslado para alegatos de conclusión
147-2023
Auto que ordena correr traslado para presentar alegatos de conclusión
737-2022
Auto para avocar conocimiento de la etapa de juzgamiento en de la actuación disciplinaria No. 737- 2023
072-2023
Auto para avocar conocimiento de la etapa de juzgamiento en de la actuación disciplinaria No. 072- 2023 </t>
  </si>
  <si>
    <t xml:space="preserve">
Se cumplió en su totalidad con la sustanciación y decisión de los expedientes disciplinarios a cargo de la Dirección Jurídica, reflejado esto principalmente en la emisión de fallos sancionatorios y en el tránsito efectivo de los procesos a etapas decisorias o de cierre.
Expediente 057-2023 (Germán Alonso Vanegas Peña) culminó con sanción de suspensión por seis (06) meses, encontrándose actualmente en fase de ejecución de la sanción, con borrador de acto administrativo en revisión, lo que evidencia que el proceso está prácticamente finalizado.
De igual forma, se informa la sanción de Álvaro Torres Salazar (Expediente 050-2021), con suspensión por tres (03) meses, lo cual reafirma el avance en la resolución de procesos disciplinarios mediante decisiones de fondo.
Expediente 086-2022 (Juan David Reina González), el proceso se encuentra en etapa final de elaboración del fallo sancionatorio, lo que indica un alto nivel de madurez procesal y una pronta definición.
Expediente 072-2023 (Dorian de Jesús Coquies Maestre), Se emitió el auto de avocación de conocimiento de la etapa de juzgamiento, lo que demuestra avance efectivo hacia la decisión de fondo.
Expedientes 759 de 2021 y 089 de 2021 no impactan de manera directa la meta de sustanciación en esta etapa, dado que:
El primero se encuentra en segunda instancia, pendiente de decisión del recurso de apelación.
El segundo está condicionado a una solicitud de conciliación ante la Procuraduría, trasladando la competencia al equipo de representación judicial.
Se evidencia un cumplimiento progresivo y efectivo de la meta de sustanciación, con varios procesos ya decididos, otros en ejecución de sanción y aquellos pendientes ubicados en etapas avanzadas de juzgamiento. Esto refleja una gestión activa y orientada al cierre oportuno de los expedientes disciplinarios bajo responsabilidad de la Dirección Jurídica.
</t>
  </si>
  <si>
    <t>Matriz de Seguimiento Procesos Disciplinarios
Informe del Área</t>
  </si>
  <si>
    <t>Se alcanzó un avance de 100,00% sobre el programado de la vigencia.</t>
  </si>
  <si>
    <t>Representar el 100% de los procesos judiciales, extrajudiciales y actuaciones administrativas debidamente notificadas a la Dirección Jurídica de conformidad con las facultades y en los términos establecidos en la normatividad vigente.</t>
  </si>
  <si>
    <t>Porcentaje de procesos, diligencias y solicitudes de representación judicial y extrajudicial  atendidas</t>
  </si>
  <si>
    <t>(# Total de procesos atendidos / # de procesos  judiciales, extrajudiciales y administrativos debidamente notificados) * 100</t>
  </si>
  <si>
    <t>Porcentaje de procesos judiciales, extrajudiciales y actuaciones administrativas atendidos</t>
  </si>
  <si>
    <t>Reporte trimestral de actuaciones, diligencias y movimientos procesales</t>
  </si>
  <si>
    <t>1.Informes de gestión trimestrales que remiten los abogados.
2.SIPROJ. 
3. Rama Judicial (En los que aplica).
4.Aplicativo de Gestión Documental
5. Outlook</t>
  </si>
  <si>
    <t xml:space="preserve">Dirección Jurídica - Grupo de   Representación Judicial y extrajudicial. </t>
  </si>
  <si>
    <t>Durante el período comprendido entre Enero-marzo de 2025 se tramitaron la totalidad de requerimientos, solicitudes y gestiones propias de la representación extrajudicial y judicial de la entidad presetando los siguientes hitos a destacar:
EXTRAJUDICIAL
Un total de 54 actuaciones discriminadas de la siguiente forma:
19 Audiencias de conciliación extrajudicial
3 Casos extrajudiciales sometidos al Comité de Conciliación
1 Solicitud de insumos para diligencia extrajudicial (Inspección Suba)
8 Fichas de conciliación extrajudicial
3 Pre-comités de conciliación para estudio y análisis de fichas
1 Solicitud de antecedentes administrativos a la Alcaldía Local de kennedy
19 Poderes de representación emitidos
JUDICIAL
Un total de 84 diligencias judiciales discriminadas de la siguiente forma:
5 Alegatos de conclusión presentados
10 Asistencias a audiencias (3 de Pruebas y 7 iniciales)
11 Demandas recibidas y contestadas (Se destacan 4 Nulidades y Restablecimiento del derecho 3 Reparaciones Directas 3 Controversias contractuales)
13 Diligencias no categorizadas como: Memoriales, Presentación de excepciones, subsanación de demanda y recursos
38 Poderes emitidos para la Representación Judicial
COMITÉ DE CONCILIACIÓN
14 Sesiones del Comité
32 Fichas estudiadas
Casos Destacados:
Ficha 1689
Demandante: Seguridad Canadá LTDA ( buscaba que la Alcaldía Mayor de Bogotá pagara los perjuicios materiales tasados en SETECIENTOS TRECE MILLONES CIENTO OCHO MIL SEISCIENTOS SETENTA Y OCHO PESOS M/CTE ($713.108.678)., equivalente al valor del contrato que se perseguía con la licitación.
Recomendación de  NO CONCILIAR, teniendo en cuenta el análisis realizado respecto de los términos establecidos por el CPACA para la presentación de la solicitud de conciliación y posterior presentación de la demanda para el medio de control idóneo como lo es la nulidad y el restablecimiento del derecho respecto de los actos previos a la celebración de los contratos, acción frente a la cual ha operado el fenómeno de la caducidad</t>
  </si>
  <si>
    <t xml:space="preserve">Durante el período comprendido entre Abril-Junio se tramitaron y adelantaron la totalidad de gestiones, requerimientos, solicitudes y diligencias correspondientes al ejercicio de la Representación Judicial y Extrajudicial de la entidad. 
El desglose de actividades y gestiones adelantadas se detalla a continuación: 
TRÁMITES EXTRAJUDICIALES
Recibidos: 96
Atendidos: 96
Destacados:
1. Asistencia a 21 audiencias de conciliación extrajudicial
2. Se sometieron 17 fichas de conciliación al Comité
3. Se adelantaron 35 gestiones dentro de las cuales se clasifican: (24) memorandos solicitando antecedentes, información o detalles del proceso/situaciones que originaron el proceso, (5) Fichas de Repetición, (6) Respuestas a Derechos de petición o requerimientos
TRÁMITES JUDICIALES
Recibidos: 212
Atendidos: 212
Gestión:
Alegatos
4
Asistencia a audiencias
21
Conciliaciones Judiciales
2
Demandas contestadas
23
Demandas instauradas
1
Fallos/Sentencias
1
Gestión
18
Mesa de trabajo
4
Otros (Especifique)
52
Poderes
81
Práctica de Pruebas
2
Recursos
3
5. Se realizaron 8 mesas de trabajo del grupo de Representación, 2 mesas para analizar y responder proposiciones del Concejo Distrital y una sesión del Comité de Coordinación Jurídica del Sector Gobierno
COMITÉ DE CONCILIACIÓN
Sesiones Programadas: 9
Sesiones realizadas: 9
Actas: 15-23
Se adelantaron 9 sesiones del Comité durante el período, dentro de las cuales se abordó el estudio y análisis de 34 fichas distribuidas de la siguiente manera:
- 6 Fichas de Pacto de Cumplimiento
-5 Fichas de Acción de Repetición
-1 Autorización de Mediación
-22 Fichas técnicas de conciliación
MESAS DE TRABAJO 
Se realizaron 12 mesas de trabajo para tratar, discutir, analizar y socializar lineamientos técnicos-metodologicos para el ejercicio de la representación judicial y extrajudicial de la entidad.  A continuación se lista el detalle de las 12 mesas de trabajo:
8 Mesas de trabajo del gruo de representación judicial (Frecuencia semanal)
1 Reunión Proposición No. 658 de 2025 suscrita por los Concejales Fabián Andrés Puentes Sierra y Samir Bedoya Piraquive, integrantes de la bancada del partido Político MIRA, relacionada con el tema: “Nueva sede de Alcaldía de Teusaquillo
1 Reunión Proposición 738 de 2025- punto 12 AP
1 Reunión para Respuesta Derecho de Petición Concejal
1 Sesión del Comité Ordinario de Coordinación Jurídica del Sector Gobierno 
</t>
  </si>
  <si>
    <t>Matriz de seguimiento a la gestión judicial y extrajudicial.
Incluye desglose de radicados o referencias de ORFEO. En caso de aplicar se anexan copias de fallos y/o autos-decisiones proferidas por los despachos judiciales</t>
  </si>
  <si>
    <t xml:space="preserve">Durante el período comprendido entre Julio-Septiembre se tramitaron y adelantaron la totalidad de gestiones, requerimientos, solicitudes y diligencias correspondientes al ejercicio de la Representación Judicial y Extrajudicial de la entidad. 
El desglose de actividades y gestiones adelantadas se detalla a continuación: 
TRÁMITES EXTRAJUDICIALES 
Recibidos: 11
Atendidos: 11
Destacados:
1. Se llevo a cabo una Audiencia de Conciliación en la Procuraduría General de la Nación  E-2025-342845 (Agrupación de Vivienda la Cancioneta VS Alcaldía Mayor de Bogotá, DGAEP-SDG) donde NO se presentó formula conciliatoria y la Procuradora declaró fallida la audiencia, a partir de lo cual  concedió el término de tres (3) días para que el apoderado de la parte convocada que no asistió justifiquen su inasistencia, al tenor del artículo 110 de la Ley 2220 de 2022, a cuyo vencimiento, se expedirá la constancia respectiva, dando por agotada la etapa conciliatoria.
TRÁMITES JUDICIALES
Recibidos: 148
Atendidos:148
Gestión:
Expedición de Poderes-Representación Judicial: 12
Contestación de Demanda: 1
Alegatos, recursos y Audiencias Preparatorias: 17
1 Pago de Condena
1 Práctica de Pruebas (Resolución de Cumplimiento)
Se lograron 3 fallos favorables de primera instancia hecho que de momento permite evitar un perjuicio patrimonial a la entidad (aprox. 500 millones de pesos según las pretensiones)
MESAS DE TRABAJO 
Se realizaron 9 mesas de trabajo para tratar, discutir, analizar y socializar lineamientos técnicos-metodologicos para el ejercicio de la representación judicial y extrajudicial de la entidad.  
Se realizaron 10 mesas de trabajo relacionadas con el cumplimiento y pago de sentencias en diferentes Alcaldías Locales:
Resolución de pago de sentencia judicial -0580 DE 11 DE AGOSTO DE 2025. 
Resolución de pago de sentencia judicial -0585 DE 13 DE AGOSTO DE 2025. 
Resolución de pago de sentencia judicial - 0511 del 17  de julio de 2025
Resolución de pago de sentencia judical 0572 del 08 de agosto de 2025
Resolución de pago de sentencia judicial 0618 de 2025
Resolución No 0554 ordena pago Alcaldía Local de Rafael Uribe Uribe
Resolución No 0595 ordena pago Alcaldía Local de Santa Fe
Resolución 0614 ordena pago Alcaldpia Local de Fontibon, Kennedy San Cristobal
Visita Alcaldía Local de la Candelaría
Visita Alcaldía Local de Fontibon
Resolución de pago de sentencia judicial -0580 DE 11 DE AGOSTO DE 2025.
Resolución de pago de sentencia judicial -0585 DE 13 DE AGOSTO DE 2025.
Resolución de pago de sentencia judicial - 0511 del 17  de julio de 2025
Resolución de pago de sentencia judical 0572 del 08 de agosto de 2025
Resolución de pago de sentencia judicial 0618 de 2025
Resolución No 0554 ordena pago Alcaldía Local de Rafael Uribe Uribe
Resolución No 0595 ordena pago Alcaldía Local de Santa Fe
Resolución 0614 ordena pago Alcaldpia Local de Fontibon, Kennedy San Cristobal
Visita Alcaldía Local de la Candelaría
Visita Alcaldía Local de Fontibon
</t>
  </si>
  <si>
    <t xml:space="preserve">Dentro de la gestión de trámites judiciales y extrajudiciales para el último período trimestral (Octubre-Diciembre) de la vigencia 2025 se tuvieron los siguientes resultados:
Sentencias: Se produjeron 8 sentencias durante el período dentro de la que se destacan: (las decisiones pueden consultarse en carpeta anexa de soportes y a través del SIPROJ WEB) 
Proceso 2011-00189:  Sentencia Favorable de Segunda Instancia. 
El Tribunal concluyó que el cierre definitivo del establecimiento fue legal, al comprobarse que la venta y consumo de bebidas alcohólicas no estaba permitida según las normas de uso del suelo de la UPZ 93. Indicó que las autoridades pueden verificar y exigir el cumplimiento de estas normas en cualquier tiempo.
Proceso 2019-00224: Sentencia Favorable de Segunda Instancia
El Tribunal confirmó la legalidad del proceso de selección y negó las pretensiones del Consorcio Vial P&amp;P. EN la decisión se avaló la subsanación de requisitos no puntuables para corregir errores de la entidad y descartó el derecho al incentivo por vinculación de personas con discapacidad, imponiendo condena en costas.
Contestación Demandas: Se efectuó la contestación de veintitres demandas, dentro de las que se destacaron:
Reparación Directa): (2024-00398),(2025-00119), (2025-00042), (2023-00383)
Se manifestó oposición a las pretensiones, alegando inexistencia de falla del servicio, al no tener la Alcaldía Local de Bosa competencia ni deber funcional sobre el mantenimiento o funcionamiento del sistema de semaforización. También se argumentó inexistencia de falla del servicio y falta de competencia funcional en materia de dirección, control y vigilancia del sector salud.
Nulidad y Restablecimiento del Derecho: (2025-00224), (2025-00308), (2025-00033)
Se alegó falta de legitimación en la causa por pasiva, al demostrar que la vinculación contractual no correspondió a la Secretaría Distrital de Gobierno.
Información sobre Decisiones Judiciales: Se tramitaron más de 17 comunicaciones dirigidas a las Alcaldías Locales informandoles el resultado del seguimiento a los procesos judiciales, lo que refleja el manejo oportuno y efectivo de la defensa jurídica. Los fallos correspondientes se anexaron en cada comunicación e igualmente pueden ser consultados en el aplicativo SIPROJ WEB
Poderes y Asistencia a Diligencias
Se emitieron más de 58 poderes especiales para el ejercicio de la representación judicial y extrajudicial de la entidad
Asistencia a 16 Audiencias de Conciliación: E-2025-448376, E-2025-460473, E-2025-526148, E-2025-567095, E- 2025-476582,E-2025-472694,E- 2025- 537141,E-2025-528195
Comité de Conciliación (Actas Anexas en la carpeta de soportes)
Se realizaron 10 sesiones del Comité de Conciliación 
Se estudiaron más de 20 fichas de diversos asuntos: Conciliación, Pactos de Cumplimiento y Estudio de Acciones de Repetición. 
Destacando:
3 Pactos de Cumplimiento: Cuya decisión en los tres casos fue No Pactar
3 Solicitudes de conciliación: Decisión de No conciliar
5 Fichas de Acción de Repetición: En su totalidad se decidió No repetir </t>
  </si>
  <si>
    <t>Matriz de Seguimiento a la Representación Judicial y Extrajudicial
Relación de Actas de Reunión de Representación Judicial y Extrajudicial</t>
  </si>
  <si>
    <t>Tramitar el 100% de las tutelas remitidas a la Dirección Jurídica, notificadas o recibidas a través del AGD en los términos establecidos por el juzgado de origen.</t>
  </si>
  <si>
    <t xml:space="preserve">Porcentaje de tutelas tramitadas en los términos otorgados. </t>
  </si>
  <si>
    <t>(# Total de tutelas tramitadas en los términos establecidos por el juzgado  / # Total de tutelas notificadas o recibidas por la Dirección Jurídica) * 100</t>
  </si>
  <si>
    <t>Porcentaje de tutelas tramitadas en los términos establecidos por el juzgado</t>
  </si>
  <si>
    <t>Matriz de asignación, trámite y gestión de Tutelas</t>
  </si>
  <si>
    <t>1: Tabla de Excel 
2. SIPROJ
3. Aplicativo de Gestión Documental 
4. Outlook</t>
  </si>
  <si>
    <t xml:space="preserve">
Dirección Jurídica - Grupo de Representación Judicial y extrajudicial (Tutelas)</t>
  </si>
  <si>
    <t xml:space="preserve">Durante el período comprendido entre Enero-Marzo de 2025 se atendieron un total de 771 Acciones de Tutela, las cuales se clasificaron para el análisis en 143 temas o asuntos específicos dentro de los que se destacaron los siguientes (por volumen de tutelas radicadas):
Solicitudes ante otras entidades: 178
Despachos comisorios: 75
Der. Petición Alcaldía Local: 68
Propiedad Horizontal: 59
Perturbación a la posesión: 53
El Derecho de Petición continua siendo la garantía constitucional de la cual mayor cantidad de ciudadanos solicitan el amparo (268 ocasiones equivalentes al 34%) seguido de el Derecho al Debido Proceso (48 ocasiones equivalentes al 6%) y el Derecho al Acceso a la Adminsitración de Justicia (41 ocasiones equivalentes al 5%).
Vivienda Digna en concurso con Vida Digna o con múltiples derechos adicionales representaron el 9,5% del total de Tutelas recibidas, sumando 73 acciones. 
En el 48% de las ocasiones el término concedido para responder las acciones de tutela radicadas fue de 1 día. Un 3% aproximadamente, de las tutelas recibidas tuvieron términos de respuesta por debajo de las 18 horas, lo que impone un ritmo de trabajo y una necesidad de disponer de la información de manera casi inmediata para dar respuesta debida </t>
  </si>
  <si>
    <t>Durante el período comprendido entre Abril-Junio se tramitaron y respondieron en su totalidad las Acciones Constitucionales mediante las cuales los ciudadanos solicitaron el amparo de uno o más derechos fundamentales. En alrededor del 30% de las ocasiones, el término de respuesta concedido por los despachos judiciales fue de 2 días. 
El detalle y los datos más relevante de las acciones de tutela tramitadas se explica a continuación:
Tutelas Recibidas: 829
Tutelas Tramitadas: 829
Destacados:
1. El 48% de las acciones de tutela tramitadas durante el período tuvieron como derecho invocado el Derecho de Petición (266) invocandolo solo, 135 invoncadolo conjuntamente con: Debido proceso, Igualdad y Administración de justicia. 
2. El 36% de las acciones de tutela tramitadas durante el período tuvieron como derecho invocado el Debido proceso (43 solo) y 257 conjuntamente con: Acceso a la adminsitración de justicia, defensa, igualdad, asociación sindical y habeas data entre otros
3. En 28 ocasiones que son equivalentes al 3,4% del total de tutelas tramitadas el término de respuesta condedido fue menor o igual a 12 horas
4. A nivel de dependencias o localidades contra las que se interponen más acciones de tutela se evidencia la siguiente distribución: 
Alcaldía Local de Suba: 71 (9%)*
Alcaldía Local de Usaquén: 48 (6%)
Alcaldía Local de Engativá: 41 (5%)
Alcaldía Local de Kennedy: 38(4,5%)
*Porcentaje sobre el conteo total de tutelas del período</t>
  </si>
  <si>
    <t xml:space="preserve">Matriz de reparto y gestión de acciones de Tutela discriminadas por tema, término, despacho y en orden cronológico </t>
  </si>
  <si>
    <t>Durante el período comprendido entre Julio y Septiembre se tramitaron y respondieron en su totalidad las Acciones Constitucionales mediante las cuales los ciudadanos solicitaron el amparo de uno o más derechos fundamentales. En el 47% de los casos el término concedido para la respuesta fue de 1 día. Se recibieron en promedio 11 tutelas diarias durante los 90 días del período y el volumen de tutelas creció 24% con respecto al trimestre anterior
El detalle y los datos más relevante de las acciones de tutela tramitadas se explica a continuación:
Tutelas Recibidas: 1029
Tutelas Tramitadas: 1029
Destacados:
1. El 38% de las acciones de tutela tramitadas durante el período tuvieron como derecho invocado el Derecho de Petición (278) solo, 109 invocadolo conjuntamente con: Debido proceso, Igualdad ,Administración de justicia, Acceso a la información, mínimo vital entre otros
2. El ranking de localidades Accionadas fue el siguiente:
-Suba: 140 (14%)
-Engativá: 80 (8%)
-Kennedy: 77 (7%)
-Usaquén: 58 (6%)
-Chapinero: 55 (5%)
3. A nivel de temas o problemáticas sobre las cuales se interpusieron las tutelas invocando, los asuntos por los que más frecuentemente se utiliza la acción de tutela contra la Secretaría de gobierno son:
-Solicitudes ante otras entidades:  179 (18%)
-Propiedad Horizontal: 121 (12%)
-Despacho comisorio: 105 (11%)
-Perturbación a la posesión: 98 (10%)
-Comparendos-Medidas correctivas: 51 (5%)
4. Adicional a la situación (de ocurrencia frecuente) en la que el derecho más invocado es el Derecho de Petición, se presenta un ranking de los derechos de los cuales más se solicita amparo por parte de los accionantes:
-Igualdad: 125 (siempre en conjunto con otros derechos)
-Debido Proceso: 106 (solo), 447 (en conjunto con otros derechos)
-Acceso a la Administración de Justicia: 142 (siempre en conjunto con otros derechos)
-Mínimo Vital: 99 (siempre en conjunto con otros derechos)</t>
  </si>
  <si>
    <t>Durante el cuarto trimestre del año se gestionó un volumen de 903 acciones constitucionales, lo que refleja una alta demanda de intervención judicial frente a la actividad administrativa de la entidad. Este universo de procesos se caracteriza por una marcada concentración en la protección del Derecho de Petición, el cual constituye el eje principal de la litigiosidad. A continuación, se detallan los indicadores clave de gestión, desglosando los derechos más vulnerados, las temáticas recurrentes y los estrechos márgenes de tiempo otorgados por los despachos judiciales para dar cumplimiento a los fallos.
Derechos más invocados:
Petición84.5%Causas: falta de respuesta a solicitudes ciudadanas
Debido Proceso, representa un 9.2% Causas: Trámites administrativos en curso.
Seguridad Social / Salud representa un 3.8% Causas: Reclamaciones de carácter prestacional.
Otros (Igualdad, Trabajo) con un 2.5% Causas: Casos puntuales de estabilidad laboral.
Hechos motivantes de los Tutelas:
Mora en respuesta de Peticiones (78%): Solicitudes de información o copias no atendidas.
Trámites de Carrera Administrativa (12%): Concursos, traslados y nombramientos.
Reconocimiento de Prestaciones (6%): Trámites ante fondos o áreas de talento humano.
Silencio Administrativo (4%): Falta de decisión frente a recursos de reposición o apelación.
Cuando el juez ampara el derecho (especialmente en Petición), los plazos para cumplir la orden se distribuyen así:
48 Horas: 72% de los fallos. Es el término perentorio estándar del Decreto 2591.
72 Horas a 3 Días: 18% de los fallos. Otorgado en casos que requieren una gestión documental más amplia.
5 a 10 Días: 7% de los fallos. Casos complejos o que involucran a terceros.
Inmediato: 3% de los fallos. Generalmente para notificaciones de actos ya expedidos.</t>
  </si>
  <si>
    <t>Matriz de Reparto y Trámite de Tutelas</t>
  </si>
  <si>
    <t>Tramitar 100% de solicitudes, como conceptos, derechos de petición y viabilidades jurídicas, solicitados a la Dirección Jurídica que sean competencia del Secretario(a) Distrital de Gobierno</t>
  </si>
  <si>
    <t xml:space="preserve">Porcentaje de respuesta  solicitudes, como conceptos, derechos de petición y viabilidades jurídicas, en los términos establecidos. </t>
  </si>
  <si>
    <t>(# Total de  solicitudes, como conceptos, derechos de petición y viabilidades jurídicas con respuesta de fondo en los términos establecidos por la Ley 1755 de 2015/ # Total de  solicitudes, como conceptos, derechos de petición y viabilidades jurídicas recibidas que sean de competencia de la Dirección  Jurídica)*100</t>
  </si>
  <si>
    <t>Porcentaje de solicitudes atendidas  en los términos establecidos por la Ley 1755 de 2015 con respuesta de fondo</t>
  </si>
  <si>
    <t>Reporte desglosado de Conceptos, Viabilidades, Proyectos de Acuerdo y Peticiones revisadas y tramitadas por el área de Conceptos</t>
  </si>
  <si>
    <t xml:space="preserve">
1. Aplicativo de Gestión Documental. 
2. Outlook Puntos de Control y revisión a través de Correo electrónico
</t>
  </si>
  <si>
    <t>Dirección Jurídica - Grupo Conceptos</t>
  </si>
  <si>
    <t>Entre Enero-Marzo de 2025 se atendieron 170 solicitudeso requerimientos específicos de conceptos, derechos de petición, solicitudes de información o revisión jurídica de actos administrativos. 
El 56% de las soliictudes correspondieron a revisión de proyectos de acuerdo, la emkisión de viabilidades representó el 10% del total y el 17% de solicitudes atendidas correspondieron a la respuesta de Derechos de Petición.</t>
  </si>
  <si>
    <t>Durante el período comprendido entre Abril-Junio se tramitaron y adelantaron la totalidad de gestiones, requerimientos, solicitudes y respuestas requeridas ante peticiones de información o ejercicios de conceptuar acerca de la viabilidad jurídica de circulares y decretos. 
Solicitudes recibidas: 50
Solicitudes tramitadas: 50
Destacados:
Se procesaron un total de 14 Viabilidades de Decretos, todos de temas muy diversos y relevantes para la ciudad como:
-Creación y funcionamiento de Consejos Locales de Turismo
-Horario de funcionamiento de actividades económicas asociadas al expendio y consumo de bebidas alcohólicas
-Establecimiento de Zonas y perímetros donde se restringe el consumo de sustancias psicoactivas
-Creación de Comisión Intersectorial Distrital de los determinantes de salud y bienestar
Se revisaron 7 circulares con temáticas asociadas a:
-Presupuestos participativos
-Política pública de comunicación comunitaria
-Contratación directa con comunidades negras, afros y raizales
-Procesos policivos de segunda instancia
Dentro de los 6 proyectos de acuerdo revisados se destacaron temas de Exceso de Ruido, Día Distrital de la Niñez y Política Pública de Bicitaxismo
Igualmente se atendieron 21 solicitudes de conceptos en los cuales se mencionaba, se hacían preguntas específicas o se solicitaba aclaración sobre ciertos términos y disposiciones contenidos en: 
-Mesa Territorial de Garantías
-Acción colectiva de vendedores informales
-Acumulación de procesos policivos
-Bogotá te Escucha
-Consejo Distrital de Juventud
-Acogida de población migrante</t>
  </si>
  <si>
    <t>Reporte de Conceptos, Viabilidades, Peticiones y Circulares revisadas con el desglose de fecha, responsable y temática asociada</t>
  </si>
  <si>
    <t>Durante el período comprendido entre julio-Septiembre se tramitaron y adelantaron la totalidad de gestiones, requerimientos, solicitudes y respuestas requeridas ante peticiones de información o ejercicios de conceptuar acerca de la viabilidad jurídica de circulares y decretos. Reportando un crecimiento de 140 solicitudes con respecto al trimestre anterior
Solicitudes recibidas: 190
Solicitudes tramitadas: 190
Destacados:
Se procesaron un total de 93 revisiones de Proyectos de Acuerdo de una gran variedad de temáticas, dentro de los que se destacaron:
-Calidad Acústica
-Cuencas Vivas  (Estrategia Biocultural)
-Escuelas de Resiliencia Climática
-Declaración de Centro Cultural de la Plaza La Santa María
-Estrategia PARES frente a la conflictividad escolar
-Racionamiento de trámites en el Distrito Capital
-Fortalecimiento del portal Gobierno Abierto
-Lucha contra la violencia hacia las mujeres en las vías
Se dió respuesta a 27 Derecho de Petición dentro de los cuales se solicitaba información o respuesta frente a inquietudes relacionadas con:
-Petición de Asobares sobre operativos y economía nocturna
-Situación jurídica del proceso de designación de Alcaldes Locales
-Revisión jurídica de Actos Administrativos de Urbanización
-Aclaración sobre funciones de Alcaldes Locales y Ediles
-Reglamentación del Comité Distrital de Videojuegos
-Mesa técnica horario de expendio y consumo de bebidas alcoholicas
-Información sobre clubes cannabicos
Se atendieron igualmente 21 Solicitudes de Concepto relacionadas con temas normativos, procedimientales y de aclaración de competencias, tales como:
-Acciones de Inspección, Vigilancia y control en el marco de la Ley de Protección al Consumidor
-Comité de Interlocución de los cerros orientales
-Programa distrital de zonas integrales de convivencia y seguridad gastronómica
-Competencia de inspección, vigilancia y control sobre Asociaciones Campesinas
-Expedición de certificados de existencia y representación legal de copropiedades</t>
  </si>
  <si>
    <t>Durante el cuarto trimestre de la vigencia, se gestionó un total de 152 solicitudes o asuntos directamente relacionados con el quehacer del área de conceptos. Obteniendo una distribución por tipologías de trámite/asunto de la siguiente manera:
Proyecto de Acuerdo: 61 que representan el 40.1%
Concepto: 24 que representan 15.8%
Peticiones:22 representaron el 14.5%
Proyecto de Decreto: 17 representan el 11.2%
Proyecto de Resolución: 8 equivalentes al 5.3%
Priorizaciones: 6 que representaron el 3.9%
Proyecto de Circular: 2 equivalentes al 1.3%
Notificaciones:2 equivalentes al 1.3%
Otros / Sin Categoría: 10 que representaron el 6.6%
Dominio de Talento Humano (44.7%): Casi la mitad de la gestión se centró en responder consultas sobre la relación laboral de los servidores. Los temas más recurrentes fueron: estabilidad laboral reforzada, encargos, prórrogas de nombramientos provisionales y liquidación de elementos salariales.
Foco en Contratación (23%): El grupo actuó como un validador constante de la etapa precontractual. Se destacan revisiones de estudios previos, minutas de contratos de prestación de servicios y conceptos sobre adiciones o prórrogas contractuales.
Gestión Normativa de Cierre (15.8%): Este grupo temático, aunque es el tercero en volumen, es el de mayor complejidad técnica. Incluye la redacción y revisión de proyectos de gran impacto como el Esquema de seguimiento a la Agenda Regulatoria y decretos para la creación de comités locales (ej. Seguridad Alimentaria).
Asuntos de Alta Sensibilidad (3.3%): Aunque el número es bajo, el trámite de Recusaciones y Conflictos de Interés representa una gestión de alta responsabilidad jurídica que asegura la imparcialidad en las decisiones de la entidad.</t>
  </si>
  <si>
    <t>Matriz de seguimiento y gestión de Conceptos</t>
  </si>
  <si>
    <t xml:space="preserve">Resolver con aprobación o negación el 100% de las solicitudes de autorización para la realización de actividades de aglomeración de público de alta o media complejidad, planeadas para realizarse en el Distrito Capital, previa evaluación del cumplimiento de la totalidad de los requerimientos legales definidos en la normatividad vigente. 
Nota: esta meta se incluye en virtud de las competencias de la Dirección Jurídica para facilitar su gestión y reporte. </t>
  </si>
  <si>
    <t>Porcentaje de Resoluciones de Aprobación/Negación de autorización para la realización de aglomeraciones de público</t>
  </si>
  <si>
    <t>(# de Resoluciones de Aprobación y Negación de aglomeraciones de público / # Total de solicitudes  de autorización para la realización de actividades de aglomeración de público recibidas)*100</t>
  </si>
  <si>
    <t>Porcentaje de resoluciones de aprobación o negación de aglomeraciones de público emitidas</t>
  </si>
  <si>
    <t>Informe de Autorizaciones de Aglomeraciones de Público</t>
  </si>
  <si>
    <t>1. Aplicativo de Gestión Documental
2. Matriz y detalles de información consolidada sobre las solicitudes de aglomeraciones</t>
  </si>
  <si>
    <t>Dirección Jurídica - Grupo Aglomeraciones</t>
  </si>
  <si>
    <t xml:space="preserve">Entre Enero-Marzo de 2025 se emitieron 300 Resoluciones frente a solicitudes de autorización de aglomeraciones de público. De las cuales 164 fueron negaciones, 131 Reposiciones y solamente 2 aprobaciones. Se atendieron 62 solicitudes de prestámo de la Plaza de Bolivar, 18 Derechos de Petición y 193 recursos frente a las decisiones del Sistema de Gestión de Aglomeraciones. </t>
  </si>
  <si>
    <t>Durante el período comprendido entre Abril-Junio se tramitaron y adelantaron la totalidad de gestiones, solicitudes de autorización de aglomeraciones de público, peticiones sobre la Plaza de Bolívar y derechos de petición 
Destacados
Se tramitaron 482 actos administrativos de eventos relacionadas con autorización de aglomeraciones de público, de las cuales se tuvieron las siguientes tipologías:
-Negaciones: 258
-Reposición: 221 (Por las cuales se autoriza definitivamente el evento posterior al trámite del recurso)
-Confirmación de negación: 3 (Cuando después de radicado el recurso de reposición la solicitud de evento sigue sin cumplir la totalidad de requisitos)
Se gestionaron 88 peticiones y consultas distribuidas en 61 solicitudes sobre la Plaza de Bolívar y 27 derechos de petición en los cuales se solicitaba información sobre: prestámo de espacios administrados por el IDU, competencia de la SDG para temas de aglomeraciones de público en Bogotá, permisos de uso del parque Simón Bolívar entre otros.</t>
  </si>
  <si>
    <t>Reporte de Trámites adelantados en el Sistema de Gestión de Aglomeraciones SUGA, Derechos de Petición con radicado de recibo y salida así como solicitudes de uso-disponibilidad de la Plaza de Bolívar</t>
  </si>
  <si>
    <t xml:space="preserve">Durante el período comprendido entre Julio-Septiembre se tramitaron y adelantaron la totalidad de gestiones, solicitudes de autorización de aglomeraciones de público, peticiones sobre la Plaza de Bolívar y derechos de petición 
Destacados
Se tramitaron 639 actos administrativos, (con un crecimiento del 32% con respecto al trimestre anterior) de eventos relacionadas con autorización de aglomeraciones de público, de las cuales se tuvieron las siguientes tipologías:
-Negaciones: 325
-Reposición: 293 (Por las cuales se autoriza definitivamente el evento posterior al trámite del recurso)
-Confirmación de negación: 3 (Cuando después de radicado el recurso de reposición la solicitud de evento sigue sin cumplir la totalidad de requisitos)
Se confirmó la negación para los eventos:
-Game Changer Fest
-Tigres Futbol Club C1 y C2
-Kendrick Lamar
-Autorización: 7. Se autorizó la realización de los eventos:
204 Aniversario de Independencia del Perú
Bogotá Audiovisual Market
Cultura se toma la plaza (Julio y Septiembre)
Akapella Jessi Uribe
Cien Mil Niños al Mayor - Rockcito Colombia
Sonidos de la América Secreta- Orquesta Batuta
-Anulación: 7
-Modificación: 4 (Solicitudes a través de las cuales se efectuó alguna modificación a la autorización inicial o se amplio el período de tiempo de la misma)
Segunda Temporada de Artes Escénicas
Día de la Familia - Colegio Nuestra Señora del Rosario
Cines VIZIONA
Jurassic World - The Experience
PETICIONES-CONSULTAS-SOLICITUDES PLAZA DE BOLIVAR
Se gestionaron 61 Derechos de Petición (125% más que el trimestre anterior), 79 solicitudes relacionadas con la Plaza de Bolivar (Movilizaciones, Actividades y Permisos de Uso) así como dos peticiones relacionadas con los Recursos frente a la Negación de Autorizaciones de realización de eventos con aglomeración de público </t>
  </si>
  <si>
    <t xml:space="preserve">Durante este trimestre se gestionaron los registros de eventos de afluencia masiva, con una dinámica marcada por las festividades de fin de año.
Aglomeraciones
Se registraron un total de 637 gestiones relacionadas con Aglomeraciones de público distribuidas así:
Reposiciones: 319
Negaciones: 310
Autorizaciones: 5
Confirmación de Negación: 3
El volumen de registros muestra el impacto de la temporada decembrina:
Octubre: 28% (Eventos culturales y de Halloween).
Noviembre: 30% (Preparativos y eventos institucionales).
Diciembre: 42% (Conciertos, ferias, eventos de navidad y fin de año). Es el mes de mayor carga operativa.
Los eventos reportados se clasifican principalmente en tres categorías:
Eventos de Entretenimiento y Cultura (55%): Conciertos, festivales y ferias ciudadanas.
Eventos Religiosos o Tradicionales (25%): Procesiones y celebraciones decembrinas en espacio público.
Eventos Institucionales o Deportivos (20%): Carreras, eventos de gobierno y activaciones de marca.
</t>
  </si>
  <si>
    <t>Matriz de Control de Aglomeraciones</t>
  </si>
  <si>
    <t>Total metas técnicas (80%)</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</si>
  <si>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</si>
  <si>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</si>
  <si>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</si>
  <si>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</si>
  <si>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</si>
  <si>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</si>
  <si>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</si>
  <si>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</si>
  <si>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Eficacia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</si>
  <si>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</si>
  <si>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</si>
  <si>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</si>
  <si>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</si>
  <si>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</si>
  <si>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Meta no programada</t>
  </si>
  <si>
    <t xml:space="preserve">Meta no programada </t>
  </si>
  <si>
    <t>Dirección jurídica: caificación 67%
Reporte consumo de papel: Inormación al día con corte a 30 de mayo de 2025.
Impresiones: Presenta un incremento en las impresiones del 56 % en comparación con el periodo enero-mayo 2024.
Participación en actividades: Participación promedio 7 personas
Circular 26: de 49 personas de la dependencia participó 1 persona. 
Economía circular:de 49 personas de la dependencia participó 1 persona. 
Semana ambiental:49 personas de la dependencia participó 21 personas. 
Campaña puesto a puesto: reciben puntuación máxima por su participación.
Adopta tu punto ecológico: En las inspecciones efectuados el 06 de mayo y 13 de junio se identificó mezcla en dos de tres contenedores.
Socialización Sistema de Gestión Ambiental: de 49 personas de la dependencia participaron 46 personas.
Indicadores de agua y energía: De acuerdo con reporte con corte a 30 de mayo de 2025 presentado en Comité Institucional de Gestión y Desempeño se van cumpliendo las meta de consumo de agua 1m3 y energía 38 kw/h</t>
  </si>
  <si>
    <t>Reporte realizado por la OAP - Gestión Ambiental el día 07-07-2025 a traves de correo electrónico.</t>
  </si>
  <si>
    <t>No Programada</t>
  </si>
  <si>
    <t>Dirección Jurídica calificación 45%
Reporte consumo de papel: Reporte hasta diciembre de 2025
Impresiones: Se registro un aumento en el consumo respecto al semestre anterior
Participación en actividades: Socialización reglamentos técnicos seguridad eléctrica en casa y Jornada cultura del agua y estrategias para el consumo sostenible: no participaron de la dependencia.
Campaña puesto a puesto: Se obtiene la calificación máxima 
Adopta tu punto ecológico: En las inspecciones efectuados el 22 de agosto y 19 de diciembre se identificó mezcla de residuos en los contenedores.
Indicadores de agua y energía: De acuerdo con reporte con corte a 30 de noviembre de 2025 presentado en Comité Institucional de Gestión y Desempeño se van cumpliendo las meta de consumo de agua 0,9 m3 y energía 70,7 kw/h</t>
  </si>
  <si>
    <t>Reporte meta ambiental de la OAP</t>
  </si>
  <si>
    <t>Se alcanzó un avance de 70,00%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</si>
  <si>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</si>
  <si>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</si>
  <si>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</si>
  <si>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</si>
  <si>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</si>
  <si>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Suma</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</si>
  <si>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</si>
  <si>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</si>
  <si>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</si>
  <si>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</si>
  <si>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</si>
  <si>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Se cumplio al 100% con la programación de los documentos a actualizar de acuerdo a la programación trimestral.</t>
  </si>
  <si>
    <t>Reporte realizado por la OAP - Gestión por Procesos el día 03-07-2025 a traves de correo electrónico.</t>
  </si>
  <si>
    <t xml:space="preserve">Reporte meta de actualizacion documental del grupo de Sistema de gestion </t>
  </si>
  <si>
    <t xml:space="preserve">Reporte meta de actualizacion documental y Listado maestro de documentos </t>
  </si>
  <si>
    <t>Se cumplio al 100% con la programación de los documentos a actualizar de acuerdo con la programación trimestral.</t>
  </si>
  <si>
    <t>Reporte meta de actualizacion documental de  la OAP</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</si>
  <si>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</si>
  <si>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</si>
  <si>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</si>
  <si>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</si>
  <si>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</si>
  <si>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</si>
  <si>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</si>
  <si>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 al personal de planta y contratistas para el fortalecimiento del Modelo Integrado de Planeación y Gestión. </t>
  </si>
  <si>
    <t>Listado de asistencia y grabación de reunión</t>
  </si>
  <si>
    <t xml:space="preserve">El proceso /alcaldía local  realizó jornada de capacitación sobre el Sistema de gestión acorde con lo programado. </t>
  </si>
  <si>
    <t>Repporte de la OAP , grupo de Sistema de Gestion</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</si>
  <si>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</si>
  <si>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</si>
  <si>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</si>
  <si>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</si>
  <si>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</si>
  <si>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</si>
  <si>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</si>
  <si>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</si>
  <si>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</si>
  <si>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el proceso ruvo un requerimeinto al que le dio respuesta oportunamente</t>
  </si>
  <si>
    <t xml:space="preserve">segun radicado No Radicado No. 20254600138593
Fecha: 07-04-2025_x000D_ de la oficina de atencion a la ciudadania </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</si>
  <si>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</si>
  <si>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</si>
  <si>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</si>
  <si>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</si>
  <si>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</si>
  <si>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</si>
  <si>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</si>
  <si>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 xml:space="preserve">el proceso  tuvo 5 requeimentos de los cuales  le dio respuesta  a 5 </t>
  </si>
  <si>
    <t xml:space="preserve">segun radicado No Radicado No. 20254600138593  y Radicado No. 20254600193883  y Radicado No. 20254600193883
Fecha: 07-04-2025
 de la oficina de atencion a la ciudadania </t>
  </si>
  <si>
    <t>Se gestionó oportunamente 8 de 8 solicitudes registradas.</t>
  </si>
  <si>
    <t>Reporte realizado por la SGI-SAC el día 08-07-2025 a traves de memorando 20254600258433.</t>
  </si>
  <si>
    <t xml:space="preserve">Deio respuesta a 12 requerimientos de los 12 instaurados </t>
  </si>
  <si>
    <t>Radicado No. 20254600383923
Fecha: 07-10-2025</t>
  </si>
  <si>
    <t>Genero respuestas al 100% de los  requerimientos instaurados durante el periodo</t>
  </si>
  <si>
    <t>Segun radicado No 20264600004113</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</si>
  <si>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</si>
  <si>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</si>
  <si>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</si>
  <si>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</si>
  <si>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</si>
  <si>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Funcionamiento</t>
  </si>
  <si>
    <t>Catálogo de componentes de Información</t>
  </si>
  <si>
    <t>Dependencias de Nivel Central asociadas al proceso
Reporte de la meta: Dirección de Tecnología e Información</t>
  </si>
  <si>
    <t>Entregaron la matriz de 
activos y tiene el visto 
bueno del jefe.</t>
  </si>
  <si>
    <t xml:space="preserve">Reporte realizado por la DTI día 02-07-2025 a traves de memorando </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</si>
  <si>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</si>
  <si>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</si>
  <si>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</si>
  <si>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</si>
  <si>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</si>
  <si>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</si>
  <si>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Entregó la matriz de riesgos con 
aprobación del respectivo jefe</t>
  </si>
  <si>
    <t>Reporte meta de la DTI segun radicado No 20254400489193</t>
  </si>
  <si>
    <t xml:space="preserve">Se alcanzó un avance de 100% sobre el programado de la vigencia.
</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</si>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</sst>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b/>
      <u/>
      <sz val="11"/>
      <color theme="1"/>
      <name val="Calibri Light"/>
      <family val="2"/>
      <scheme val="major"/>
    </font>
    <font>
      <sz val="11"/>
      <color theme="8" tint="-0.249977111117893"/>
      <name val="Calibri Light"/>
      <family val="2"/>
      <scheme val="major"/>
    </font>
    <font>
      <sz val="11"/>
      <color theme="8" tint="-0.249977111117893"/>
      <name val="Calibri Light"/>
      <family val="2"/>
    </font>
    <font>
      <sz val="11"/>
      <color rgb="FF000000"/>
      <name val="Calibri Light"/>
      <family val="2"/>
      <scheme val="major"/>
    </font>
    <font>
      <sz val="11"/>
      <color rgb="FF0070C0"/>
      <name val="Calibri Light"/>
      <family val="2"/>
    </font>
    <font>
      <sz val="11"/>
      <color rgb="FF000000"/>
      <name val="Calibri Light"/>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6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3" fillId="0" borderId="1" xfId="0" applyFont="1" applyBorder="1" applyAlignment="1">
      <alignment horizontal="left" vertical="center" wrapText="1"/>
    </xf>
    <xf numFmtId="9" fontId="1" fillId="9" borderId="0" xfId="1" applyFont="1" applyFill="1" applyAlignment="1">
      <alignment wrapText="1"/>
    </xf>
    <xf numFmtId="9" fontId="1" fillId="9" borderId="0" xfId="1" applyFont="1" applyFill="1" applyAlignment="1">
      <alignment vertical="center" wrapText="1"/>
    </xf>
    <xf numFmtId="9" fontId="2" fillId="4" borderId="1" xfId="1" applyFont="1" applyFill="1" applyBorder="1" applyAlignment="1">
      <alignment horizontal="center" vertical="center" wrapText="1"/>
    </xf>
    <xf numFmtId="9" fontId="1" fillId="0" borderId="0" xfId="1" applyFont="1" applyAlignment="1">
      <alignment wrapText="1"/>
    </xf>
    <xf numFmtId="9" fontId="2" fillId="5" borderId="1" xfId="1" applyFont="1" applyFill="1" applyBorder="1" applyAlignment="1">
      <alignment horizontal="center" vertical="center" wrapText="1"/>
    </xf>
    <xf numFmtId="9" fontId="2" fillId="6" borderId="1" xfId="1" applyFont="1" applyFill="1" applyBorder="1" applyAlignment="1">
      <alignment horizontal="center" vertical="center" wrapText="1"/>
    </xf>
    <xf numFmtId="9" fontId="2" fillId="7" borderId="1" xfId="1" applyFont="1" applyFill="1" applyBorder="1" applyAlignment="1">
      <alignment horizontal="center" vertical="center" wrapText="1"/>
    </xf>
    <xf numFmtId="9" fontId="2" fillId="8" borderId="1" xfId="1" applyFont="1" applyFill="1" applyBorder="1" applyAlignment="1">
      <alignment horizontal="center" vertical="center" wrapText="1"/>
    </xf>
    <xf numFmtId="9" fontId="10" fillId="3" borderId="1" xfId="1" applyFont="1" applyFill="1" applyBorder="1" applyAlignment="1">
      <alignment horizontal="right" wrapText="1"/>
    </xf>
    <xf numFmtId="0" fontId="1" fillId="0" borderId="1" xfId="0" applyFont="1" applyBorder="1" applyAlignment="1">
      <alignment horizontal="left" vertic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center"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1" fontId="17" fillId="0" borderId="1" xfId="1" applyNumberFormat="1" applyFont="1" applyBorder="1" applyAlignment="1">
      <alignment horizontal="center" vertical="center" wrapText="1"/>
    </xf>
    <xf numFmtId="0" fontId="16" fillId="0" borderId="0" xfId="0" applyFont="1" applyAlignment="1">
      <alignment horizontal="justify" vertical="center" wrapText="1"/>
    </xf>
    <xf numFmtId="0" fontId="16" fillId="9" borderId="1" xfId="0" applyFont="1" applyFill="1" applyBorder="1" applyAlignment="1">
      <alignment horizontal="justify" vertical="center" wrapText="1"/>
    </xf>
    <xf numFmtId="1" fontId="16" fillId="9" borderId="1" xfId="0" applyNumberFormat="1" applyFont="1" applyFill="1" applyBorder="1" applyAlignment="1">
      <alignment horizontal="center" vertical="center" wrapText="1"/>
    </xf>
    <xf numFmtId="0" fontId="18" fillId="0" borderId="1" xfId="0" applyFont="1" applyBorder="1" applyAlignment="1">
      <alignment horizontal="justify" vertical="center" wrapText="1"/>
    </xf>
    <xf numFmtId="0" fontId="1" fillId="0" borderId="0" xfId="0" applyFont="1" applyAlignment="1">
      <alignment horizontal="center" vertical="center" wrapText="1"/>
    </xf>
    <xf numFmtId="0" fontId="6" fillId="0" borderId="0" xfId="0" applyFont="1" applyAlignment="1">
      <alignment horizontal="center" wrapText="1"/>
    </xf>
    <xf numFmtId="0" fontId="5" fillId="0" borderId="0" xfId="0" applyFont="1" applyAlignment="1">
      <alignment horizontal="center" vertical="center" wrapText="1"/>
    </xf>
    <xf numFmtId="0" fontId="16" fillId="0" borderId="0" xfId="0" applyFont="1" applyAlignment="1">
      <alignment horizontal="center" vertical="center" wrapText="1"/>
    </xf>
    <xf numFmtId="9" fontId="1" fillId="0" borderId="1" xfId="1" applyFont="1" applyBorder="1" applyAlignment="1">
      <alignment horizontal="right" vertical="center" wrapText="1"/>
    </xf>
    <xf numFmtId="164" fontId="1" fillId="0" borderId="1" xfId="1"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9"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64" fontId="5" fillId="0" borderId="1" xfId="0" applyNumberFormat="1" applyFont="1" applyBorder="1" applyAlignment="1">
      <alignment horizontal="right" vertical="center" wrapText="1"/>
    </xf>
    <xf numFmtId="0" fontId="2" fillId="3" borderId="3" xfId="0" applyFont="1" applyFill="1" applyBorder="1" applyAlignment="1">
      <alignment horizontal="center" vertical="center" wrapText="1"/>
    </xf>
    <xf numFmtId="0" fontId="1" fillId="9" borderId="3" xfId="0" applyFont="1" applyFill="1" applyBorder="1" applyAlignment="1">
      <alignment horizontal="center" vertical="center" wrapText="1"/>
    </xf>
    <xf numFmtId="10" fontId="9" fillId="2"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9" fontId="7" fillId="3" borderId="1" xfId="1" applyFont="1" applyFill="1" applyBorder="1" applyAlignment="1">
      <alignment horizontal="right" vertical="center" wrapText="1"/>
    </xf>
    <xf numFmtId="9" fontId="10" fillId="3" borderId="1" xfId="1" applyFont="1" applyFill="1" applyBorder="1" applyAlignment="1">
      <alignment horizontal="right" vertical="center" wrapText="1"/>
    </xf>
    <xf numFmtId="9" fontId="8" fillId="2" borderId="1" xfId="1" applyFont="1" applyFill="1" applyBorder="1" applyAlignment="1">
      <alignment horizontal="right" vertical="center" wrapText="1"/>
    </xf>
    <xf numFmtId="165" fontId="5"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19" fillId="0" borderId="1" xfId="0" applyFont="1" applyBorder="1" applyAlignment="1">
      <alignment horizontal="left" vertical="center" wrapText="1"/>
    </xf>
    <xf numFmtId="165" fontId="19"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vertical="center" wrapText="1"/>
    </xf>
    <xf numFmtId="10" fontId="9" fillId="2" borderId="1" xfId="1" applyNumberFormat="1" applyFont="1" applyFill="1" applyBorder="1" applyAlignment="1">
      <alignment horizontal="right" vertical="center" wrapText="1"/>
    </xf>
    <xf numFmtId="0" fontId="5" fillId="0" borderId="1" xfId="0" applyFont="1" applyBorder="1" applyAlignment="1">
      <alignment horizontal="justify" vertical="top" wrapText="1"/>
    </xf>
    <xf numFmtId="0" fontId="1" fillId="0" borderId="1" xfId="0" applyFont="1" applyBorder="1" applyAlignment="1">
      <alignment horizontal="justify" vertical="top" wrapText="1"/>
    </xf>
    <xf numFmtId="0" fontId="20" fillId="0" borderId="1" xfId="0" applyFont="1" applyBorder="1" applyAlignment="1">
      <alignment horizontal="left" vertical="top" wrapText="1"/>
    </xf>
    <xf numFmtId="164" fontId="1" fillId="0" borderId="1" xfId="1" applyNumberFormat="1" applyFont="1" applyFill="1" applyBorder="1" applyAlignment="1">
      <alignment horizontal="right" vertical="center" wrapText="1"/>
    </xf>
    <xf numFmtId="0" fontId="1" fillId="9" borderId="7"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11" xfId="0" applyFont="1" applyBorder="1" applyAlignment="1">
      <alignment horizontal="justify" vertical="center" wrapText="1"/>
    </xf>
    <xf numFmtId="0" fontId="1" fillId="0" borderId="16" xfId="0" applyFont="1" applyBorder="1" applyAlignment="1">
      <alignment horizontal="left" vertical="center" wrapText="1"/>
    </xf>
    <xf numFmtId="0" fontId="1" fillId="0" borderId="14" xfId="0" applyFont="1" applyBorder="1" applyAlignment="1">
      <alignment horizontal="left" vertical="center" wrapText="1"/>
    </xf>
    <xf numFmtId="0" fontId="1" fillId="0" borderId="14" xfId="0" applyFont="1" applyBorder="1" applyAlignment="1">
      <alignment horizontal="center" vertical="center" wrapText="1"/>
    </xf>
    <xf numFmtId="0" fontId="2" fillId="3" borderId="14" xfId="0" applyFont="1" applyFill="1" applyBorder="1" applyAlignment="1">
      <alignment horizontal="center" vertical="center" wrapText="1"/>
    </xf>
    <xf numFmtId="0" fontId="1" fillId="0" borderId="14"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334969</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c r="A1" s="151" t="s">
        <v>0</v>
      </c>
      <c r="B1" s="152"/>
      <c r="C1" s="152"/>
      <c r="D1" s="152"/>
      <c r="E1" s="152"/>
      <c r="F1" s="152"/>
      <c r="G1" s="152"/>
      <c r="H1" s="152"/>
      <c r="I1" s="152"/>
      <c r="J1" s="152"/>
      <c r="K1" s="152"/>
      <c r="L1" s="152"/>
      <c r="M1" s="153" t="s">
        <v>1</v>
      </c>
      <c r="N1" s="153"/>
      <c r="O1" s="153"/>
      <c r="P1" s="153"/>
      <c r="Q1" s="153"/>
    </row>
    <row r="2" spans="1:44" s="43" customFormat="1" ht="23.45" customHeight="1">
      <c r="A2" s="154" t="s">
        <v>2</v>
      </c>
      <c r="B2" s="155"/>
      <c r="C2" s="155"/>
      <c r="D2" s="155"/>
      <c r="E2" s="155"/>
      <c r="F2" s="155"/>
      <c r="G2" s="155"/>
      <c r="H2" s="155"/>
      <c r="I2" s="155"/>
      <c r="J2" s="155"/>
      <c r="K2" s="155"/>
      <c r="L2" s="155"/>
      <c r="M2" s="42"/>
      <c r="N2" s="42"/>
      <c r="O2" s="42"/>
      <c r="P2" s="42"/>
      <c r="Q2" s="42"/>
    </row>
    <row r="3" spans="1:44" s="41" customFormat="1"/>
    <row r="4" spans="1:44" s="41" customFormat="1" ht="29.1" customHeight="1">
      <c r="A4" s="140" t="s">
        <v>3</v>
      </c>
      <c r="B4" s="140"/>
      <c r="C4" s="140"/>
      <c r="D4" s="140"/>
      <c r="E4" s="47"/>
      <c r="F4" s="47"/>
      <c r="G4" s="47"/>
      <c r="H4" s="156"/>
      <c r="I4" s="156"/>
      <c r="J4" s="156"/>
      <c r="K4" s="156"/>
      <c r="L4" s="157"/>
    </row>
    <row r="5" spans="1:44" s="41" customFormat="1" ht="15" customHeight="1">
      <c r="A5" s="140"/>
      <c r="B5" s="140"/>
      <c r="C5" s="140"/>
      <c r="D5" s="140"/>
      <c r="E5" s="2"/>
      <c r="F5" s="2"/>
      <c r="G5" s="2"/>
      <c r="H5" s="2" t="s">
        <v>4</v>
      </c>
      <c r="I5" s="158" t="s">
        <v>5</v>
      </c>
      <c r="J5" s="156"/>
      <c r="K5" s="156"/>
      <c r="L5" s="157"/>
    </row>
    <row r="6" spans="1:44" s="41" customFormat="1">
      <c r="A6" s="140"/>
      <c r="B6" s="140"/>
      <c r="C6" s="140"/>
      <c r="D6" s="140"/>
      <c r="E6" s="2"/>
      <c r="F6" s="2"/>
      <c r="G6" s="2"/>
      <c r="H6" s="44"/>
      <c r="I6" s="159" t="s">
        <v>6</v>
      </c>
      <c r="J6" s="159"/>
      <c r="K6" s="159"/>
      <c r="L6" s="159"/>
    </row>
    <row r="7" spans="1:44" s="41" customFormat="1">
      <c r="A7" s="140"/>
      <c r="B7" s="140"/>
      <c r="C7" s="140"/>
      <c r="D7" s="140"/>
      <c r="E7" s="2"/>
      <c r="F7" s="2"/>
      <c r="G7" s="2"/>
      <c r="H7" s="44"/>
      <c r="I7" s="159"/>
      <c r="J7" s="159"/>
      <c r="K7" s="159"/>
      <c r="L7" s="159"/>
    </row>
    <row r="8" spans="1:44" s="41" customFormat="1">
      <c r="A8" s="140"/>
      <c r="B8" s="140"/>
      <c r="C8" s="140"/>
      <c r="D8" s="140"/>
      <c r="E8" s="2"/>
      <c r="F8" s="2"/>
      <c r="G8" s="2"/>
      <c r="H8" s="44"/>
      <c r="I8" s="159"/>
      <c r="J8" s="159"/>
      <c r="K8" s="159"/>
      <c r="L8" s="159"/>
    </row>
    <row r="9" spans="1:44" s="41" customFormat="1"/>
    <row r="10" spans="1:44" ht="14.45" customHeight="1">
      <c r="A10" s="140" t="s">
        <v>7</v>
      </c>
      <c r="B10" s="140"/>
      <c r="C10" s="145" t="s">
        <v>8</v>
      </c>
      <c r="D10" s="146"/>
      <c r="E10" s="146"/>
      <c r="F10" s="146"/>
      <c r="G10" s="147"/>
      <c r="H10" s="141" t="s">
        <v>9</v>
      </c>
      <c r="I10" s="141"/>
      <c r="J10" s="141"/>
      <c r="K10" s="141"/>
      <c r="L10" s="141"/>
      <c r="M10" s="141"/>
      <c r="N10" s="141"/>
      <c r="O10" s="141"/>
      <c r="P10" s="141"/>
      <c r="Q10" s="141"/>
      <c r="R10" s="141"/>
      <c r="S10" s="142" t="s">
        <v>10</v>
      </c>
      <c r="T10" s="142" t="s">
        <v>11</v>
      </c>
      <c r="U10" s="110" t="s">
        <v>12</v>
      </c>
      <c r="V10" s="111"/>
      <c r="W10" s="111"/>
      <c r="X10" s="111"/>
      <c r="Y10" s="112"/>
      <c r="Z10" s="116" t="s">
        <v>13</v>
      </c>
      <c r="AA10" s="117"/>
      <c r="AB10" s="117"/>
      <c r="AC10" s="117"/>
      <c r="AD10" s="118"/>
      <c r="AE10" s="122" t="s">
        <v>14</v>
      </c>
      <c r="AF10" s="123"/>
      <c r="AG10" s="123"/>
      <c r="AH10" s="123"/>
      <c r="AI10" s="124"/>
      <c r="AJ10" s="128" t="s">
        <v>15</v>
      </c>
      <c r="AK10" s="129"/>
      <c r="AL10" s="129"/>
      <c r="AM10" s="129"/>
      <c r="AN10" s="130"/>
      <c r="AO10" s="134" t="s">
        <v>16</v>
      </c>
      <c r="AP10" s="135"/>
      <c r="AQ10" s="135"/>
      <c r="AR10" s="136"/>
    </row>
    <row r="11" spans="1:44" ht="14.45" customHeight="1">
      <c r="A11" s="140"/>
      <c r="B11" s="140"/>
      <c r="C11" s="148"/>
      <c r="D11" s="149"/>
      <c r="E11" s="149"/>
      <c r="F11" s="149"/>
      <c r="G11" s="150"/>
      <c r="H11" s="141"/>
      <c r="I11" s="141"/>
      <c r="J11" s="141"/>
      <c r="K11" s="141"/>
      <c r="L11" s="141"/>
      <c r="M11" s="141"/>
      <c r="N11" s="141"/>
      <c r="O11" s="141"/>
      <c r="P11" s="141"/>
      <c r="Q11" s="141"/>
      <c r="R11" s="141"/>
      <c r="S11" s="143"/>
      <c r="T11" s="143"/>
      <c r="U11" s="113"/>
      <c r="V11" s="114"/>
      <c r="W11" s="114"/>
      <c r="X11" s="114"/>
      <c r="Y11" s="115"/>
      <c r="Z11" s="119"/>
      <c r="AA11" s="120"/>
      <c r="AB11" s="120"/>
      <c r="AC11" s="120"/>
      <c r="AD11" s="121"/>
      <c r="AE11" s="125"/>
      <c r="AF11" s="126"/>
      <c r="AG11" s="126"/>
      <c r="AH11" s="126"/>
      <c r="AI11" s="127"/>
      <c r="AJ11" s="131"/>
      <c r="AK11" s="132"/>
      <c r="AL11" s="132"/>
      <c r="AM11" s="132"/>
      <c r="AN11" s="133"/>
      <c r="AO11" s="137"/>
      <c r="AP11" s="138"/>
      <c r="AQ11" s="138"/>
      <c r="AR11" s="139"/>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44"/>
      <c r="T12" s="144"/>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1" customFormat="1">
      <c r="A13" s="22"/>
      <c r="B13" s="21"/>
      <c r="C13" s="21"/>
      <c r="D13" s="21"/>
      <c r="E13" s="21"/>
      <c r="F13" s="21"/>
      <c r="G13" s="21"/>
      <c r="H13" s="21"/>
      <c r="I13" s="21"/>
      <c r="J13" s="34"/>
      <c r="K13" s="21"/>
      <c r="L13" s="21"/>
      <c r="M13" s="35"/>
      <c r="N13" s="35"/>
      <c r="O13" s="35"/>
      <c r="P13" s="35"/>
      <c r="Q13" s="35"/>
      <c r="R13" s="21"/>
      <c r="S13" s="21"/>
      <c r="T13" s="21"/>
      <c r="U13" s="30">
        <f t="shared" ref="U13:U34" si="0">M13</f>
        <v>0</v>
      </c>
      <c r="V13" s="21"/>
      <c r="W13" s="21" t="e">
        <f>IF(V13/U13&gt;100%,100%,V13/U13)</f>
        <v>#DIV/0!</v>
      </c>
      <c r="X13" s="21"/>
      <c r="Y13" s="21"/>
      <c r="Z13" s="30">
        <f t="shared" ref="Z13:Z34" si="1">N13</f>
        <v>0</v>
      </c>
      <c r="AA13" s="21"/>
      <c r="AB13" s="21" t="e">
        <f>IF(AA13/Z13&gt;100%,100%,AA13/Z13)</f>
        <v>#DIV/0!</v>
      </c>
      <c r="AC13" s="21"/>
      <c r="AD13" s="21"/>
      <c r="AE13" s="30">
        <f t="shared" ref="AE13:AE34" si="2">O13</f>
        <v>0</v>
      </c>
      <c r="AF13" s="21"/>
      <c r="AG13" s="21" t="e">
        <f>IF(AF13/AE13&gt;100%,100%,AF13/AE13)</f>
        <v>#DIV/0!</v>
      </c>
      <c r="AH13" s="21"/>
      <c r="AI13" s="21"/>
      <c r="AJ13" s="30">
        <f t="shared" ref="AJ13:AJ34" si="3">P13</f>
        <v>0</v>
      </c>
      <c r="AK13" s="21"/>
      <c r="AL13" s="21" t="e">
        <f>IF(AK13/AJ13&gt;100%,100%,AK13/AJ13)</f>
        <v>#DIV/0!</v>
      </c>
      <c r="AM13" s="21"/>
      <c r="AN13" s="21"/>
      <c r="AO13" s="21">
        <f t="shared" ref="AO13:AO34" si="4">Q13</f>
        <v>0</v>
      </c>
      <c r="AP13" s="21"/>
      <c r="AQ13" s="21" t="e">
        <f>IF(AP13/AO13&gt;100%,100%,AP13/AO13)</f>
        <v>#DIV/0!</v>
      </c>
      <c r="AR13" s="21"/>
    </row>
    <row r="14" spans="1:44" s="31" customFormat="1">
      <c r="A14" s="22"/>
      <c r="B14" s="21"/>
      <c r="C14" s="21"/>
      <c r="D14" s="21"/>
      <c r="E14" s="21"/>
      <c r="F14" s="21"/>
      <c r="G14" s="21"/>
      <c r="H14" s="21"/>
      <c r="I14" s="21"/>
      <c r="J14" s="21"/>
      <c r="K14" s="21"/>
      <c r="L14" s="21"/>
      <c r="M14" s="35"/>
      <c r="N14" s="35"/>
      <c r="O14" s="35"/>
      <c r="P14" s="35"/>
      <c r="Q14" s="35"/>
      <c r="R14" s="21"/>
      <c r="S14" s="21"/>
      <c r="T14" s="21"/>
      <c r="U14" s="30">
        <f t="shared" si="0"/>
        <v>0</v>
      </c>
      <c r="V14" s="21"/>
      <c r="W14" s="21" t="e">
        <f t="shared" ref="W14:W40" si="5">IF(V14/U14&gt;100%,100%,V14/U14)</f>
        <v>#DIV/0!</v>
      </c>
      <c r="X14" s="21"/>
      <c r="Y14" s="21"/>
      <c r="Z14" s="30">
        <f t="shared" si="1"/>
        <v>0</v>
      </c>
      <c r="AA14" s="21"/>
      <c r="AB14" s="21" t="e">
        <f t="shared" ref="AB14:AB40" si="6">IF(AA14/Z14&gt;100%,100%,AA14/Z14)</f>
        <v>#DIV/0!</v>
      </c>
      <c r="AC14" s="21"/>
      <c r="AD14" s="21"/>
      <c r="AE14" s="30">
        <f t="shared" si="2"/>
        <v>0</v>
      </c>
      <c r="AF14" s="21"/>
      <c r="AG14" s="21" t="e">
        <f t="shared" ref="AG14:AG40" si="7">IF(AF14/AE14&gt;100%,100%,AF14/AE14)</f>
        <v>#DIV/0!</v>
      </c>
      <c r="AH14" s="21"/>
      <c r="AI14" s="21"/>
      <c r="AJ14" s="30">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1" customFormat="1">
      <c r="A15" s="22"/>
      <c r="B15" s="21"/>
      <c r="C15" s="21"/>
      <c r="D15" s="21"/>
      <c r="E15" s="21"/>
      <c r="F15" s="21"/>
      <c r="G15" s="21"/>
      <c r="H15" s="21"/>
      <c r="I15" s="21"/>
      <c r="J15" s="21"/>
      <c r="K15" s="21"/>
      <c r="L15" s="21"/>
      <c r="M15" s="35"/>
      <c r="N15" s="35"/>
      <c r="O15" s="35"/>
      <c r="P15" s="35"/>
      <c r="Q15" s="35"/>
      <c r="R15" s="21"/>
      <c r="S15" s="21"/>
      <c r="T15" s="21"/>
      <c r="U15" s="30">
        <f t="shared" si="0"/>
        <v>0</v>
      </c>
      <c r="V15" s="21"/>
      <c r="W15" s="21" t="e">
        <f t="shared" si="5"/>
        <v>#DIV/0!</v>
      </c>
      <c r="X15" s="21"/>
      <c r="Y15" s="21"/>
      <c r="Z15" s="30">
        <f t="shared" si="1"/>
        <v>0</v>
      </c>
      <c r="AA15" s="21"/>
      <c r="AB15" s="21" t="e">
        <f t="shared" si="6"/>
        <v>#DIV/0!</v>
      </c>
      <c r="AC15" s="21"/>
      <c r="AD15" s="21"/>
      <c r="AE15" s="30">
        <f t="shared" si="2"/>
        <v>0</v>
      </c>
      <c r="AF15" s="21"/>
      <c r="AG15" s="21" t="e">
        <f t="shared" si="7"/>
        <v>#DIV/0!</v>
      </c>
      <c r="AH15" s="21"/>
      <c r="AI15" s="21"/>
      <c r="AJ15" s="30">
        <f t="shared" si="3"/>
        <v>0</v>
      </c>
      <c r="AK15" s="21"/>
      <c r="AL15" s="21" t="e">
        <f t="shared" si="8"/>
        <v>#DIV/0!</v>
      </c>
      <c r="AM15" s="21"/>
      <c r="AN15" s="21"/>
      <c r="AO15" s="21">
        <f t="shared" si="4"/>
        <v>0</v>
      </c>
      <c r="AP15" s="21"/>
      <c r="AQ15" s="21" t="e">
        <f t="shared" si="9"/>
        <v>#DIV/0!</v>
      </c>
      <c r="AR15" s="21"/>
    </row>
    <row r="16" spans="1:44" s="31" customFormat="1">
      <c r="A16" s="22"/>
      <c r="B16" s="21"/>
      <c r="C16" s="21"/>
      <c r="D16" s="21"/>
      <c r="E16" s="21"/>
      <c r="F16" s="21"/>
      <c r="G16" s="21"/>
      <c r="H16" s="21"/>
      <c r="I16" s="21"/>
      <c r="J16" s="35"/>
      <c r="K16" s="21"/>
      <c r="L16" s="21"/>
      <c r="M16" s="35"/>
      <c r="N16" s="35"/>
      <c r="O16" s="36"/>
      <c r="P16" s="36"/>
      <c r="Q16" s="35"/>
      <c r="R16" s="21"/>
      <c r="S16" s="21"/>
      <c r="T16" s="21"/>
      <c r="U16" s="30">
        <f t="shared" si="0"/>
        <v>0</v>
      </c>
      <c r="V16" s="21"/>
      <c r="W16" s="21" t="e">
        <f t="shared" si="5"/>
        <v>#DIV/0!</v>
      </c>
      <c r="X16" s="21"/>
      <c r="Y16" s="21"/>
      <c r="Z16" s="30">
        <f t="shared" si="1"/>
        <v>0</v>
      </c>
      <c r="AA16" s="21"/>
      <c r="AB16" s="21" t="e">
        <f t="shared" si="6"/>
        <v>#DIV/0!</v>
      </c>
      <c r="AC16" s="21"/>
      <c r="AD16" s="21"/>
      <c r="AE16" s="30">
        <f t="shared" si="2"/>
        <v>0</v>
      </c>
      <c r="AF16" s="21"/>
      <c r="AG16" s="21" t="e">
        <f t="shared" si="7"/>
        <v>#DIV/0!</v>
      </c>
      <c r="AH16" s="21"/>
      <c r="AI16" s="21"/>
      <c r="AJ16" s="30">
        <f t="shared" si="3"/>
        <v>0</v>
      </c>
      <c r="AK16" s="21"/>
      <c r="AL16" s="21" t="e">
        <f t="shared" si="8"/>
        <v>#DIV/0!</v>
      </c>
      <c r="AM16" s="21"/>
      <c r="AN16" s="21"/>
      <c r="AO16" s="21">
        <f t="shared" si="4"/>
        <v>0</v>
      </c>
      <c r="AP16" s="21"/>
      <c r="AQ16" s="21" t="e">
        <f t="shared" si="9"/>
        <v>#DIV/0!</v>
      </c>
      <c r="AR16" s="21"/>
    </row>
    <row r="17" spans="1:44" s="31" customFormat="1">
      <c r="A17" s="22"/>
      <c r="B17" s="21"/>
      <c r="C17" s="21"/>
      <c r="D17" s="21"/>
      <c r="E17" s="21"/>
      <c r="F17" s="21"/>
      <c r="G17" s="21"/>
      <c r="H17" s="21"/>
      <c r="I17" s="21"/>
      <c r="J17" s="35"/>
      <c r="K17" s="21"/>
      <c r="L17" s="21"/>
      <c r="M17" s="35"/>
      <c r="N17" s="35"/>
      <c r="O17" s="36"/>
      <c r="P17" s="36"/>
      <c r="Q17" s="35"/>
      <c r="R17" s="21"/>
      <c r="S17" s="21"/>
      <c r="T17" s="21"/>
      <c r="U17" s="30">
        <f t="shared" si="0"/>
        <v>0</v>
      </c>
      <c r="V17" s="21"/>
      <c r="W17" s="21" t="e">
        <f t="shared" si="5"/>
        <v>#DIV/0!</v>
      </c>
      <c r="X17" s="21"/>
      <c r="Y17" s="21"/>
      <c r="Z17" s="30">
        <f t="shared" si="1"/>
        <v>0</v>
      </c>
      <c r="AA17" s="21"/>
      <c r="AB17" s="21" t="e">
        <f t="shared" si="6"/>
        <v>#DIV/0!</v>
      </c>
      <c r="AC17" s="21"/>
      <c r="AD17" s="21"/>
      <c r="AE17" s="30">
        <f t="shared" si="2"/>
        <v>0</v>
      </c>
      <c r="AF17" s="21"/>
      <c r="AG17" s="21" t="e">
        <f t="shared" si="7"/>
        <v>#DIV/0!</v>
      </c>
      <c r="AH17" s="21"/>
      <c r="AI17" s="21"/>
      <c r="AJ17" s="30">
        <f t="shared" si="3"/>
        <v>0</v>
      </c>
      <c r="AK17" s="21"/>
      <c r="AL17" s="21" t="e">
        <f t="shared" si="8"/>
        <v>#DIV/0!</v>
      </c>
      <c r="AM17" s="21"/>
      <c r="AN17" s="21"/>
      <c r="AO17" s="21">
        <f t="shared" si="4"/>
        <v>0</v>
      </c>
      <c r="AP17" s="21"/>
      <c r="AQ17" s="21" t="e">
        <f t="shared" si="9"/>
        <v>#DIV/0!</v>
      </c>
      <c r="AR17" s="21"/>
    </row>
    <row r="18" spans="1:44" s="31" customFormat="1">
      <c r="A18" s="22"/>
      <c r="B18" s="21"/>
      <c r="C18" s="21"/>
      <c r="D18" s="21"/>
      <c r="E18" s="21"/>
      <c r="F18" s="21"/>
      <c r="G18" s="21"/>
      <c r="H18" s="21"/>
      <c r="I18" s="21"/>
      <c r="J18" s="21"/>
      <c r="K18" s="21"/>
      <c r="L18" s="21"/>
      <c r="M18" s="35"/>
      <c r="N18" s="35"/>
      <c r="O18" s="35"/>
      <c r="P18" s="35"/>
      <c r="Q18" s="35"/>
      <c r="R18" s="21"/>
      <c r="S18" s="21"/>
      <c r="T18" s="21"/>
      <c r="U18" s="30">
        <f t="shared" si="0"/>
        <v>0</v>
      </c>
      <c r="V18" s="21"/>
      <c r="W18" s="21" t="e">
        <f t="shared" si="5"/>
        <v>#DIV/0!</v>
      </c>
      <c r="X18" s="21"/>
      <c r="Y18" s="21"/>
      <c r="Z18" s="30">
        <f t="shared" si="1"/>
        <v>0</v>
      </c>
      <c r="AA18" s="21"/>
      <c r="AB18" s="21" t="e">
        <f t="shared" si="6"/>
        <v>#DIV/0!</v>
      </c>
      <c r="AC18" s="21"/>
      <c r="AD18" s="21"/>
      <c r="AE18" s="30">
        <f t="shared" si="2"/>
        <v>0</v>
      </c>
      <c r="AF18" s="21"/>
      <c r="AG18" s="21" t="e">
        <f t="shared" si="7"/>
        <v>#DIV/0!</v>
      </c>
      <c r="AH18" s="21"/>
      <c r="AI18" s="21"/>
      <c r="AJ18" s="30">
        <f t="shared" si="3"/>
        <v>0</v>
      </c>
      <c r="AK18" s="21"/>
      <c r="AL18" s="21" t="e">
        <f t="shared" si="8"/>
        <v>#DIV/0!</v>
      </c>
      <c r="AM18" s="21"/>
      <c r="AN18" s="21"/>
      <c r="AO18" s="21">
        <f t="shared" si="4"/>
        <v>0</v>
      </c>
      <c r="AP18" s="21"/>
      <c r="AQ18" s="21" t="e">
        <f t="shared" si="9"/>
        <v>#DIV/0!</v>
      </c>
      <c r="AR18" s="21"/>
    </row>
    <row r="19" spans="1:44" s="31" customFormat="1">
      <c r="A19" s="22"/>
      <c r="B19" s="21"/>
      <c r="C19" s="21"/>
      <c r="D19" s="21"/>
      <c r="E19" s="21"/>
      <c r="F19" s="21"/>
      <c r="G19" s="21"/>
      <c r="H19" s="21"/>
      <c r="I19" s="21"/>
      <c r="J19" s="21"/>
      <c r="K19" s="21"/>
      <c r="L19" s="21"/>
      <c r="M19" s="35"/>
      <c r="N19" s="35"/>
      <c r="O19" s="35"/>
      <c r="P19" s="35"/>
      <c r="Q19" s="35"/>
      <c r="R19" s="21"/>
      <c r="S19" s="21"/>
      <c r="T19" s="21"/>
      <c r="U19" s="30">
        <f t="shared" si="0"/>
        <v>0</v>
      </c>
      <c r="V19" s="21"/>
      <c r="W19" s="21" t="e">
        <f t="shared" si="5"/>
        <v>#DIV/0!</v>
      </c>
      <c r="X19" s="21"/>
      <c r="Y19" s="21"/>
      <c r="Z19" s="30">
        <f t="shared" si="1"/>
        <v>0</v>
      </c>
      <c r="AA19" s="21"/>
      <c r="AB19" s="21" t="e">
        <f t="shared" si="6"/>
        <v>#DIV/0!</v>
      </c>
      <c r="AC19" s="21"/>
      <c r="AD19" s="21"/>
      <c r="AE19" s="30">
        <f t="shared" si="2"/>
        <v>0</v>
      </c>
      <c r="AF19" s="21"/>
      <c r="AG19" s="21" t="e">
        <f t="shared" si="7"/>
        <v>#DIV/0!</v>
      </c>
      <c r="AH19" s="21"/>
      <c r="AI19" s="21"/>
      <c r="AJ19" s="30">
        <f t="shared" si="3"/>
        <v>0</v>
      </c>
      <c r="AK19" s="21"/>
      <c r="AL19" s="21" t="e">
        <f t="shared" si="8"/>
        <v>#DIV/0!</v>
      </c>
      <c r="AM19" s="21"/>
      <c r="AN19" s="21"/>
      <c r="AO19" s="21">
        <f t="shared" si="4"/>
        <v>0</v>
      </c>
      <c r="AP19" s="21"/>
      <c r="AQ19" s="21" t="e">
        <f t="shared" si="9"/>
        <v>#DIV/0!</v>
      </c>
      <c r="AR19" s="21"/>
    </row>
    <row r="20" spans="1:44" s="31" customFormat="1">
      <c r="A20" s="22"/>
      <c r="B20" s="21"/>
      <c r="C20" s="21"/>
      <c r="D20" s="21"/>
      <c r="E20" s="21"/>
      <c r="F20" s="21"/>
      <c r="G20" s="21"/>
      <c r="H20" s="21"/>
      <c r="I20" s="21"/>
      <c r="J20" s="21"/>
      <c r="K20" s="21"/>
      <c r="L20" s="21"/>
      <c r="M20" s="35"/>
      <c r="N20" s="35"/>
      <c r="O20" s="35"/>
      <c r="P20" s="35"/>
      <c r="Q20" s="35"/>
      <c r="R20" s="21"/>
      <c r="S20" s="21"/>
      <c r="T20" s="21"/>
      <c r="U20" s="30">
        <f t="shared" si="0"/>
        <v>0</v>
      </c>
      <c r="V20" s="21"/>
      <c r="W20" s="21" t="e">
        <f t="shared" si="5"/>
        <v>#DIV/0!</v>
      </c>
      <c r="X20" s="21"/>
      <c r="Y20" s="21"/>
      <c r="Z20" s="30">
        <f t="shared" si="1"/>
        <v>0</v>
      </c>
      <c r="AA20" s="21"/>
      <c r="AB20" s="21" t="e">
        <f t="shared" si="6"/>
        <v>#DIV/0!</v>
      </c>
      <c r="AC20" s="21"/>
      <c r="AD20" s="21"/>
      <c r="AE20" s="30">
        <f t="shared" si="2"/>
        <v>0</v>
      </c>
      <c r="AF20" s="21"/>
      <c r="AG20" s="21" t="e">
        <f t="shared" si="7"/>
        <v>#DIV/0!</v>
      </c>
      <c r="AH20" s="21"/>
      <c r="AI20" s="21"/>
      <c r="AJ20" s="30">
        <f t="shared" si="3"/>
        <v>0</v>
      </c>
      <c r="AK20" s="21"/>
      <c r="AL20" s="21" t="e">
        <f t="shared" si="8"/>
        <v>#DIV/0!</v>
      </c>
      <c r="AM20" s="21"/>
      <c r="AN20" s="21"/>
      <c r="AO20" s="21">
        <f t="shared" si="4"/>
        <v>0</v>
      </c>
      <c r="AP20" s="21"/>
      <c r="AQ20" s="21" t="e">
        <f t="shared" si="9"/>
        <v>#DIV/0!</v>
      </c>
      <c r="AR20" s="21"/>
    </row>
    <row r="21" spans="1:44" s="31" customFormat="1">
      <c r="A21" s="22"/>
      <c r="B21" s="21"/>
      <c r="C21" s="21"/>
      <c r="D21" s="21"/>
      <c r="E21" s="21"/>
      <c r="F21" s="21"/>
      <c r="G21" s="21"/>
      <c r="H21" s="21"/>
      <c r="I21" s="21"/>
      <c r="J21" s="21"/>
      <c r="K21" s="21"/>
      <c r="L21" s="21"/>
      <c r="M21" s="35"/>
      <c r="N21" s="35"/>
      <c r="O21" s="35"/>
      <c r="P21" s="35"/>
      <c r="Q21" s="35"/>
      <c r="R21" s="21"/>
      <c r="S21" s="21"/>
      <c r="T21" s="21"/>
      <c r="U21" s="30">
        <f t="shared" si="0"/>
        <v>0</v>
      </c>
      <c r="V21" s="21"/>
      <c r="W21" s="21" t="e">
        <f t="shared" si="5"/>
        <v>#DIV/0!</v>
      </c>
      <c r="X21" s="21"/>
      <c r="Y21" s="21"/>
      <c r="Z21" s="30">
        <f t="shared" si="1"/>
        <v>0</v>
      </c>
      <c r="AA21" s="21"/>
      <c r="AB21" s="21" t="e">
        <f t="shared" si="6"/>
        <v>#DIV/0!</v>
      </c>
      <c r="AC21" s="21"/>
      <c r="AD21" s="21"/>
      <c r="AE21" s="30">
        <f t="shared" si="2"/>
        <v>0</v>
      </c>
      <c r="AF21" s="21"/>
      <c r="AG21" s="21" t="e">
        <f t="shared" si="7"/>
        <v>#DIV/0!</v>
      </c>
      <c r="AH21" s="21"/>
      <c r="AI21" s="21"/>
      <c r="AJ21" s="30">
        <f t="shared" si="3"/>
        <v>0</v>
      </c>
      <c r="AK21" s="21"/>
      <c r="AL21" s="21" t="e">
        <f t="shared" si="8"/>
        <v>#DIV/0!</v>
      </c>
      <c r="AM21" s="21"/>
      <c r="AN21" s="21"/>
      <c r="AO21" s="21">
        <f t="shared" si="4"/>
        <v>0</v>
      </c>
      <c r="AP21" s="21"/>
      <c r="AQ21" s="21" t="e">
        <f t="shared" si="9"/>
        <v>#DIV/0!</v>
      </c>
      <c r="AR21" s="21"/>
    </row>
    <row r="22" spans="1:44" s="31" customFormat="1">
      <c r="A22" s="22"/>
      <c r="B22" s="21"/>
      <c r="C22" s="21"/>
      <c r="D22" s="21"/>
      <c r="E22" s="21"/>
      <c r="F22" s="21"/>
      <c r="G22" s="21"/>
      <c r="H22" s="21"/>
      <c r="I22" s="21"/>
      <c r="J22" s="21"/>
      <c r="K22" s="21"/>
      <c r="L22" s="21"/>
      <c r="M22" s="35"/>
      <c r="N22" s="35"/>
      <c r="O22" s="35"/>
      <c r="P22" s="35"/>
      <c r="Q22" s="35"/>
      <c r="R22" s="21"/>
      <c r="S22" s="21"/>
      <c r="T22" s="21"/>
      <c r="U22" s="30">
        <f t="shared" si="0"/>
        <v>0</v>
      </c>
      <c r="V22" s="21"/>
      <c r="W22" s="21" t="e">
        <f t="shared" si="5"/>
        <v>#DIV/0!</v>
      </c>
      <c r="X22" s="21"/>
      <c r="Y22" s="21"/>
      <c r="Z22" s="30">
        <f t="shared" si="1"/>
        <v>0</v>
      </c>
      <c r="AA22" s="21"/>
      <c r="AB22" s="21" t="e">
        <f t="shared" si="6"/>
        <v>#DIV/0!</v>
      </c>
      <c r="AC22" s="21"/>
      <c r="AD22" s="21"/>
      <c r="AE22" s="30">
        <f t="shared" si="2"/>
        <v>0</v>
      </c>
      <c r="AF22" s="21"/>
      <c r="AG22" s="21" t="e">
        <f t="shared" si="7"/>
        <v>#DIV/0!</v>
      </c>
      <c r="AH22" s="21"/>
      <c r="AI22" s="21"/>
      <c r="AJ22" s="30">
        <f t="shared" si="3"/>
        <v>0</v>
      </c>
      <c r="AK22" s="21"/>
      <c r="AL22" s="21" t="e">
        <f t="shared" si="8"/>
        <v>#DIV/0!</v>
      </c>
      <c r="AM22" s="21"/>
      <c r="AN22" s="21"/>
      <c r="AO22" s="21">
        <f t="shared" si="4"/>
        <v>0</v>
      </c>
      <c r="AP22" s="21"/>
      <c r="AQ22" s="21" t="e">
        <f t="shared" si="9"/>
        <v>#DIV/0!</v>
      </c>
      <c r="AR22" s="21"/>
    </row>
    <row r="23" spans="1:44" s="31" customFormat="1">
      <c r="A23" s="22"/>
      <c r="B23" s="21"/>
      <c r="C23" s="21"/>
      <c r="D23" s="21"/>
      <c r="E23" s="21"/>
      <c r="F23" s="21"/>
      <c r="G23" s="21"/>
      <c r="H23" s="21"/>
      <c r="I23" s="21"/>
      <c r="J23" s="21"/>
      <c r="K23" s="21"/>
      <c r="L23" s="21"/>
      <c r="M23" s="38"/>
      <c r="N23" s="38"/>
      <c r="O23" s="38"/>
      <c r="P23" s="38"/>
      <c r="Q23" s="39"/>
      <c r="R23" s="21"/>
      <c r="S23" s="21"/>
      <c r="T23" s="21"/>
      <c r="U23" s="30">
        <f t="shared" si="0"/>
        <v>0</v>
      </c>
      <c r="V23" s="21"/>
      <c r="W23" s="21" t="e">
        <f t="shared" si="5"/>
        <v>#DIV/0!</v>
      </c>
      <c r="X23" s="21"/>
      <c r="Y23" s="21"/>
      <c r="Z23" s="30">
        <f t="shared" si="1"/>
        <v>0</v>
      </c>
      <c r="AA23" s="21"/>
      <c r="AB23" s="21" t="e">
        <f t="shared" si="6"/>
        <v>#DIV/0!</v>
      </c>
      <c r="AC23" s="21"/>
      <c r="AD23" s="21"/>
      <c r="AE23" s="30">
        <f t="shared" si="2"/>
        <v>0</v>
      </c>
      <c r="AF23" s="21"/>
      <c r="AG23" s="21" t="e">
        <f t="shared" si="7"/>
        <v>#DIV/0!</v>
      </c>
      <c r="AH23" s="21"/>
      <c r="AI23" s="21"/>
      <c r="AJ23" s="30">
        <f t="shared" si="3"/>
        <v>0</v>
      </c>
      <c r="AK23" s="21"/>
      <c r="AL23" s="21" t="e">
        <f t="shared" si="8"/>
        <v>#DIV/0!</v>
      </c>
      <c r="AM23" s="21"/>
      <c r="AN23" s="21"/>
      <c r="AO23" s="21">
        <f t="shared" si="4"/>
        <v>0</v>
      </c>
      <c r="AP23" s="21"/>
      <c r="AQ23" s="21" t="e">
        <f t="shared" si="9"/>
        <v>#DIV/0!</v>
      </c>
      <c r="AR23" s="21"/>
    </row>
    <row r="24" spans="1:44" s="31" customFormat="1">
      <c r="A24" s="22"/>
      <c r="B24" s="21"/>
      <c r="C24" s="21"/>
      <c r="D24" s="21"/>
      <c r="E24" s="21"/>
      <c r="F24" s="21"/>
      <c r="G24" s="21"/>
      <c r="H24" s="21"/>
      <c r="I24" s="21"/>
      <c r="J24" s="21"/>
      <c r="K24" s="21"/>
      <c r="L24" s="21"/>
      <c r="M24" s="38"/>
      <c r="N24" s="38"/>
      <c r="O24" s="38"/>
      <c r="P24" s="38"/>
      <c r="Q24" s="39"/>
      <c r="R24" s="21"/>
      <c r="S24" s="21"/>
      <c r="T24" s="21"/>
      <c r="U24" s="30">
        <f t="shared" si="0"/>
        <v>0</v>
      </c>
      <c r="V24" s="21"/>
      <c r="W24" s="21" t="e">
        <f t="shared" si="5"/>
        <v>#DIV/0!</v>
      </c>
      <c r="X24" s="21"/>
      <c r="Y24" s="21"/>
      <c r="Z24" s="30">
        <f t="shared" si="1"/>
        <v>0</v>
      </c>
      <c r="AA24" s="21"/>
      <c r="AB24" s="21" t="e">
        <f t="shared" si="6"/>
        <v>#DIV/0!</v>
      </c>
      <c r="AC24" s="21"/>
      <c r="AD24" s="21"/>
      <c r="AE24" s="30">
        <f t="shared" si="2"/>
        <v>0</v>
      </c>
      <c r="AF24" s="21"/>
      <c r="AG24" s="21" t="e">
        <f t="shared" si="7"/>
        <v>#DIV/0!</v>
      </c>
      <c r="AH24" s="21"/>
      <c r="AI24" s="21"/>
      <c r="AJ24" s="30">
        <f t="shared" si="3"/>
        <v>0</v>
      </c>
      <c r="AK24" s="21"/>
      <c r="AL24" s="21" t="e">
        <f t="shared" si="8"/>
        <v>#DIV/0!</v>
      </c>
      <c r="AM24" s="21"/>
      <c r="AN24" s="21"/>
      <c r="AO24" s="21">
        <f t="shared" si="4"/>
        <v>0</v>
      </c>
      <c r="AP24" s="21"/>
      <c r="AQ24" s="21" t="e">
        <f t="shared" si="9"/>
        <v>#DIV/0!</v>
      </c>
      <c r="AR24" s="21"/>
    </row>
    <row r="25" spans="1:44" s="31" customFormat="1">
      <c r="A25" s="22"/>
      <c r="B25" s="21"/>
      <c r="C25" s="21"/>
      <c r="D25" s="21"/>
      <c r="E25" s="21"/>
      <c r="F25" s="21"/>
      <c r="G25" s="21"/>
      <c r="H25" s="21"/>
      <c r="I25" s="21"/>
      <c r="J25" s="21"/>
      <c r="K25" s="21"/>
      <c r="L25" s="21"/>
      <c r="M25" s="21"/>
      <c r="N25" s="21"/>
      <c r="O25" s="21"/>
      <c r="P25" s="21"/>
      <c r="Q25" s="39"/>
      <c r="R25" s="21"/>
      <c r="S25" s="21"/>
      <c r="T25" s="21"/>
      <c r="U25" s="30">
        <f t="shared" si="0"/>
        <v>0</v>
      </c>
      <c r="V25" s="21"/>
      <c r="W25" s="21" t="e">
        <f t="shared" si="5"/>
        <v>#DIV/0!</v>
      </c>
      <c r="X25" s="21"/>
      <c r="Y25" s="21"/>
      <c r="Z25" s="30">
        <f t="shared" si="1"/>
        <v>0</v>
      </c>
      <c r="AA25" s="21"/>
      <c r="AB25" s="21" t="e">
        <f t="shared" si="6"/>
        <v>#DIV/0!</v>
      </c>
      <c r="AC25" s="21"/>
      <c r="AD25" s="21"/>
      <c r="AE25" s="30">
        <f t="shared" si="2"/>
        <v>0</v>
      </c>
      <c r="AF25" s="21"/>
      <c r="AG25" s="21" t="e">
        <f t="shared" si="7"/>
        <v>#DIV/0!</v>
      </c>
      <c r="AH25" s="21"/>
      <c r="AI25" s="21"/>
      <c r="AJ25" s="30">
        <f t="shared" si="3"/>
        <v>0</v>
      </c>
      <c r="AK25" s="21"/>
      <c r="AL25" s="21" t="e">
        <f t="shared" si="8"/>
        <v>#DIV/0!</v>
      </c>
      <c r="AM25" s="21"/>
      <c r="AN25" s="21"/>
      <c r="AO25" s="21">
        <f t="shared" si="4"/>
        <v>0</v>
      </c>
      <c r="AP25" s="21"/>
      <c r="AQ25" s="21" t="e">
        <f t="shared" si="9"/>
        <v>#DIV/0!</v>
      </c>
      <c r="AR25" s="21"/>
    </row>
    <row r="26" spans="1:44" s="31" customFormat="1">
      <c r="A26" s="22"/>
      <c r="B26" s="21"/>
      <c r="C26" s="21"/>
      <c r="D26" s="21"/>
      <c r="E26" s="21"/>
      <c r="F26" s="21"/>
      <c r="G26" s="21"/>
      <c r="H26" s="21"/>
      <c r="I26" s="21"/>
      <c r="J26" s="21"/>
      <c r="K26" s="21"/>
      <c r="L26" s="21"/>
      <c r="M26" s="21"/>
      <c r="N26" s="21"/>
      <c r="O26" s="21"/>
      <c r="P26" s="21"/>
      <c r="Q26" s="39"/>
      <c r="R26" s="21"/>
      <c r="S26" s="21"/>
      <c r="T26" s="21"/>
      <c r="U26" s="30">
        <f t="shared" si="0"/>
        <v>0</v>
      </c>
      <c r="V26" s="21"/>
      <c r="W26" s="21" t="e">
        <f t="shared" si="5"/>
        <v>#DIV/0!</v>
      </c>
      <c r="X26" s="21"/>
      <c r="Y26" s="21"/>
      <c r="Z26" s="30">
        <f t="shared" si="1"/>
        <v>0</v>
      </c>
      <c r="AA26" s="21"/>
      <c r="AB26" s="21" t="e">
        <f t="shared" si="6"/>
        <v>#DIV/0!</v>
      </c>
      <c r="AC26" s="21"/>
      <c r="AD26" s="21"/>
      <c r="AE26" s="30">
        <f t="shared" si="2"/>
        <v>0</v>
      </c>
      <c r="AF26" s="21"/>
      <c r="AG26" s="21" t="e">
        <f t="shared" si="7"/>
        <v>#DIV/0!</v>
      </c>
      <c r="AH26" s="21"/>
      <c r="AI26" s="21"/>
      <c r="AJ26" s="30">
        <f t="shared" si="3"/>
        <v>0</v>
      </c>
      <c r="AK26" s="21"/>
      <c r="AL26" s="21" t="e">
        <f t="shared" si="8"/>
        <v>#DIV/0!</v>
      </c>
      <c r="AM26" s="21"/>
      <c r="AN26" s="21"/>
      <c r="AO26" s="21">
        <f t="shared" si="4"/>
        <v>0</v>
      </c>
      <c r="AP26" s="21"/>
      <c r="AQ26" s="21" t="e">
        <f t="shared" si="9"/>
        <v>#DIV/0!</v>
      </c>
      <c r="AR26" s="21"/>
    </row>
    <row r="27" spans="1:44" s="31" customFormat="1">
      <c r="A27" s="22"/>
      <c r="B27" s="21"/>
      <c r="C27" s="21"/>
      <c r="D27" s="21"/>
      <c r="E27" s="21"/>
      <c r="F27" s="21"/>
      <c r="G27" s="21"/>
      <c r="H27" s="21"/>
      <c r="I27" s="21"/>
      <c r="J27" s="21"/>
      <c r="K27" s="21"/>
      <c r="L27" s="21"/>
      <c r="M27" s="21"/>
      <c r="N27" s="21"/>
      <c r="O27" s="21"/>
      <c r="P27" s="21"/>
      <c r="Q27" s="39"/>
      <c r="R27" s="21"/>
      <c r="S27" s="21"/>
      <c r="T27" s="21"/>
      <c r="U27" s="30">
        <f t="shared" si="0"/>
        <v>0</v>
      </c>
      <c r="V27" s="21"/>
      <c r="W27" s="21" t="e">
        <f t="shared" si="5"/>
        <v>#DIV/0!</v>
      </c>
      <c r="X27" s="21"/>
      <c r="Y27" s="21"/>
      <c r="Z27" s="30">
        <f t="shared" si="1"/>
        <v>0</v>
      </c>
      <c r="AA27" s="21"/>
      <c r="AB27" s="21" t="e">
        <f t="shared" si="6"/>
        <v>#DIV/0!</v>
      </c>
      <c r="AC27" s="21"/>
      <c r="AD27" s="21"/>
      <c r="AE27" s="30">
        <f t="shared" si="2"/>
        <v>0</v>
      </c>
      <c r="AF27" s="21"/>
      <c r="AG27" s="21" t="e">
        <f t="shared" si="7"/>
        <v>#DIV/0!</v>
      </c>
      <c r="AH27" s="21"/>
      <c r="AI27" s="21"/>
      <c r="AJ27" s="30">
        <f t="shared" si="3"/>
        <v>0</v>
      </c>
      <c r="AK27" s="21"/>
      <c r="AL27" s="21" t="e">
        <f t="shared" si="8"/>
        <v>#DIV/0!</v>
      </c>
      <c r="AM27" s="21"/>
      <c r="AN27" s="21"/>
      <c r="AO27" s="21">
        <f t="shared" si="4"/>
        <v>0</v>
      </c>
      <c r="AP27" s="21"/>
      <c r="AQ27" s="21" t="e">
        <f t="shared" si="9"/>
        <v>#DIV/0!</v>
      </c>
      <c r="AR27" s="21"/>
    </row>
    <row r="28" spans="1:44" s="31" customFormat="1">
      <c r="A28" s="22"/>
      <c r="B28" s="21"/>
      <c r="C28" s="21"/>
      <c r="D28" s="21"/>
      <c r="E28" s="21"/>
      <c r="F28" s="21"/>
      <c r="G28" s="21"/>
      <c r="H28" s="21"/>
      <c r="I28" s="21"/>
      <c r="J28" s="21"/>
      <c r="K28" s="21"/>
      <c r="L28" s="21"/>
      <c r="M28" s="21"/>
      <c r="N28" s="21"/>
      <c r="O28" s="21"/>
      <c r="P28" s="21"/>
      <c r="Q28" s="39"/>
      <c r="R28" s="21"/>
      <c r="S28" s="21"/>
      <c r="T28" s="21"/>
      <c r="U28" s="30">
        <f t="shared" si="0"/>
        <v>0</v>
      </c>
      <c r="V28" s="21"/>
      <c r="W28" s="21" t="e">
        <f t="shared" si="5"/>
        <v>#DIV/0!</v>
      </c>
      <c r="X28" s="21"/>
      <c r="Y28" s="21"/>
      <c r="Z28" s="30">
        <f t="shared" si="1"/>
        <v>0</v>
      </c>
      <c r="AA28" s="21"/>
      <c r="AB28" s="21" t="e">
        <f t="shared" si="6"/>
        <v>#DIV/0!</v>
      </c>
      <c r="AC28" s="21"/>
      <c r="AD28" s="21"/>
      <c r="AE28" s="30">
        <f t="shared" si="2"/>
        <v>0</v>
      </c>
      <c r="AF28" s="21"/>
      <c r="AG28" s="21" t="e">
        <f t="shared" si="7"/>
        <v>#DIV/0!</v>
      </c>
      <c r="AH28" s="21"/>
      <c r="AI28" s="21"/>
      <c r="AJ28" s="30">
        <f t="shared" si="3"/>
        <v>0</v>
      </c>
      <c r="AK28" s="21"/>
      <c r="AL28" s="21" t="e">
        <f t="shared" si="8"/>
        <v>#DIV/0!</v>
      </c>
      <c r="AM28" s="21"/>
      <c r="AN28" s="21"/>
      <c r="AO28" s="21">
        <f t="shared" si="4"/>
        <v>0</v>
      </c>
      <c r="AP28" s="21"/>
      <c r="AQ28" s="21" t="e">
        <f t="shared" si="9"/>
        <v>#DIV/0!</v>
      </c>
      <c r="AR28" s="21"/>
    </row>
    <row r="29" spans="1:44" s="31" customFormat="1">
      <c r="A29" s="22"/>
      <c r="B29" s="21"/>
      <c r="C29" s="21"/>
      <c r="D29" s="21"/>
      <c r="E29" s="21"/>
      <c r="F29" s="21"/>
      <c r="G29" s="21"/>
      <c r="H29" s="21"/>
      <c r="I29" s="21"/>
      <c r="J29" s="21"/>
      <c r="K29" s="21"/>
      <c r="L29" s="21"/>
      <c r="M29" s="21"/>
      <c r="N29" s="21"/>
      <c r="O29" s="21"/>
      <c r="P29" s="21"/>
      <c r="Q29" s="39"/>
      <c r="R29" s="21"/>
      <c r="S29" s="21"/>
      <c r="T29" s="21"/>
      <c r="U29" s="30">
        <f t="shared" si="0"/>
        <v>0</v>
      </c>
      <c r="V29" s="21"/>
      <c r="W29" s="21" t="e">
        <f t="shared" si="5"/>
        <v>#DIV/0!</v>
      </c>
      <c r="X29" s="21"/>
      <c r="Y29" s="21"/>
      <c r="Z29" s="30">
        <f t="shared" si="1"/>
        <v>0</v>
      </c>
      <c r="AA29" s="21"/>
      <c r="AB29" s="21" t="e">
        <f t="shared" si="6"/>
        <v>#DIV/0!</v>
      </c>
      <c r="AC29" s="21"/>
      <c r="AD29" s="21"/>
      <c r="AE29" s="30">
        <f t="shared" si="2"/>
        <v>0</v>
      </c>
      <c r="AF29" s="21"/>
      <c r="AG29" s="21" t="e">
        <f t="shared" si="7"/>
        <v>#DIV/0!</v>
      </c>
      <c r="AH29" s="21"/>
      <c r="AI29" s="21"/>
      <c r="AJ29" s="30">
        <f t="shared" si="3"/>
        <v>0</v>
      </c>
      <c r="AK29" s="21"/>
      <c r="AL29" s="21" t="e">
        <f t="shared" si="8"/>
        <v>#DIV/0!</v>
      </c>
      <c r="AM29" s="21"/>
      <c r="AN29" s="21"/>
      <c r="AO29" s="21">
        <f t="shared" si="4"/>
        <v>0</v>
      </c>
      <c r="AP29" s="21"/>
      <c r="AQ29" s="21" t="e">
        <f t="shared" si="9"/>
        <v>#DIV/0!</v>
      </c>
      <c r="AR29" s="21"/>
    </row>
    <row r="30" spans="1:44" s="31" customFormat="1">
      <c r="A30" s="22"/>
      <c r="B30" s="21"/>
      <c r="C30" s="21"/>
      <c r="D30" s="21"/>
      <c r="E30" s="21"/>
      <c r="F30" s="21"/>
      <c r="G30" s="21"/>
      <c r="H30" s="21"/>
      <c r="I30" s="21"/>
      <c r="J30" s="21"/>
      <c r="K30" s="21"/>
      <c r="L30" s="21"/>
      <c r="M30" s="21"/>
      <c r="N30" s="21"/>
      <c r="O30" s="21"/>
      <c r="P30" s="21"/>
      <c r="Q30" s="39"/>
      <c r="R30" s="21"/>
      <c r="S30" s="21"/>
      <c r="T30" s="21"/>
      <c r="U30" s="30">
        <f t="shared" si="0"/>
        <v>0</v>
      </c>
      <c r="V30" s="21"/>
      <c r="W30" s="21" t="e">
        <f t="shared" si="5"/>
        <v>#DIV/0!</v>
      </c>
      <c r="X30" s="21"/>
      <c r="Y30" s="21"/>
      <c r="Z30" s="30">
        <f t="shared" si="1"/>
        <v>0</v>
      </c>
      <c r="AA30" s="21"/>
      <c r="AB30" s="21" t="e">
        <f t="shared" si="6"/>
        <v>#DIV/0!</v>
      </c>
      <c r="AC30" s="21"/>
      <c r="AD30" s="21"/>
      <c r="AE30" s="30">
        <f t="shared" si="2"/>
        <v>0</v>
      </c>
      <c r="AF30" s="21"/>
      <c r="AG30" s="21" t="e">
        <f t="shared" si="7"/>
        <v>#DIV/0!</v>
      </c>
      <c r="AH30" s="21"/>
      <c r="AI30" s="21"/>
      <c r="AJ30" s="30">
        <f t="shared" si="3"/>
        <v>0</v>
      </c>
      <c r="AK30" s="21"/>
      <c r="AL30" s="21" t="e">
        <f t="shared" si="8"/>
        <v>#DIV/0!</v>
      </c>
      <c r="AM30" s="21"/>
      <c r="AN30" s="21"/>
      <c r="AO30" s="21">
        <f t="shared" si="4"/>
        <v>0</v>
      </c>
      <c r="AP30" s="21"/>
      <c r="AQ30" s="21" t="e">
        <f t="shared" si="9"/>
        <v>#DIV/0!</v>
      </c>
      <c r="AR30" s="21"/>
    </row>
    <row r="31" spans="1:44" s="31" customFormat="1">
      <c r="A31" s="22"/>
      <c r="B31" s="21"/>
      <c r="C31" s="21"/>
      <c r="D31" s="21"/>
      <c r="E31" s="21"/>
      <c r="F31" s="21"/>
      <c r="G31" s="21"/>
      <c r="H31" s="21"/>
      <c r="I31" s="21"/>
      <c r="J31" s="21"/>
      <c r="K31" s="21"/>
      <c r="L31" s="21"/>
      <c r="M31" s="21"/>
      <c r="N31" s="21"/>
      <c r="O31" s="21"/>
      <c r="P31" s="21"/>
      <c r="Q31" s="39"/>
      <c r="R31" s="21"/>
      <c r="S31" s="21"/>
      <c r="T31" s="21"/>
      <c r="U31" s="30">
        <f t="shared" si="0"/>
        <v>0</v>
      </c>
      <c r="V31" s="21"/>
      <c r="W31" s="21" t="e">
        <f t="shared" si="5"/>
        <v>#DIV/0!</v>
      </c>
      <c r="X31" s="21"/>
      <c r="Y31" s="21"/>
      <c r="Z31" s="30">
        <f t="shared" si="1"/>
        <v>0</v>
      </c>
      <c r="AA31" s="21"/>
      <c r="AB31" s="21" t="e">
        <f t="shared" si="6"/>
        <v>#DIV/0!</v>
      </c>
      <c r="AC31" s="21"/>
      <c r="AD31" s="21"/>
      <c r="AE31" s="30">
        <f t="shared" si="2"/>
        <v>0</v>
      </c>
      <c r="AF31" s="21"/>
      <c r="AG31" s="21" t="e">
        <f t="shared" si="7"/>
        <v>#DIV/0!</v>
      </c>
      <c r="AH31" s="21"/>
      <c r="AI31" s="21"/>
      <c r="AJ31" s="30">
        <f t="shared" si="3"/>
        <v>0</v>
      </c>
      <c r="AK31" s="21"/>
      <c r="AL31" s="21" t="e">
        <f t="shared" si="8"/>
        <v>#DIV/0!</v>
      </c>
      <c r="AM31" s="21"/>
      <c r="AN31" s="21"/>
      <c r="AO31" s="21">
        <f t="shared" si="4"/>
        <v>0</v>
      </c>
      <c r="AP31" s="21"/>
      <c r="AQ31" s="21" t="e">
        <f t="shared" si="9"/>
        <v>#DIV/0!</v>
      </c>
      <c r="AR31" s="21"/>
    </row>
    <row r="32" spans="1:44" s="31" customFormat="1">
      <c r="A32" s="22"/>
      <c r="B32" s="21"/>
      <c r="C32" s="21"/>
      <c r="D32" s="21"/>
      <c r="E32" s="21"/>
      <c r="F32" s="21"/>
      <c r="G32" s="21"/>
      <c r="H32" s="21"/>
      <c r="I32" s="21"/>
      <c r="J32" s="21"/>
      <c r="K32" s="21"/>
      <c r="L32" s="21"/>
      <c r="M32" s="21"/>
      <c r="N32" s="21"/>
      <c r="O32" s="21"/>
      <c r="P32" s="21"/>
      <c r="Q32" s="39"/>
      <c r="R32" s="21"/>
      <c r="S32" s="21"/>
      <c r="T32" s="21"/>
      <c r="U32" s="30">
        <f t="shared" si="0"/>
        <v>0</v>
      </c>
      <c r="V32" s="21"/>
      <c r="W32" s="21" t="e">
        <f t="shared" si="5"/>
        <v>#DIV/0!</v>
      </c>
      <c r="X32" s="21"/>
      <c r="Y32" s="21"/>
      <c r="Z32" s="30">
        <f t="shared" si="1"/>
        <v>0</v>
      </c>
      <c r="AA32" s="21"/>
      <c r="AB32" s="21" t="e">
        <f t="shared" si="6"/>
        <v>#DIV/0!</v>
      </c>
      <c r="AC32" s="21"/>
      <c r="AD32" s="21"/>
      <c r="AE32" s="30">
        <f t="shared" si="2"/>
        <v>0</v>
      </c>
      <c r="AF32" s="21"/>
      <c r="AG32" s="21" t="e">
        <f t="shared" si="7"/>
        <v>#DIV/0!</v>
      </c>
      <c r="AH32" s="21"/>
      <c r="AI32" s="21"/>
      <c r="AJ32" s="30">
        <f t="shared" si="3"/>
        <v>0</v>
      </c>
      <c r="AK32" s="21"/>
      <c r="AL32" s="21" t="e">
        <f t="shared" si="8"/>
        <v>#DIV/0!</v>
      </c>
      <c r="AM32" s="21"/>
      <c r="AN32" s="21"/>
      <c r="AO32" s="21">
        <f t="shared" si="4"/>
        <v>0</v>
      </c>
      <c r="AP32" s="21"/>
      <c r="AQ32" s="21" t="e">
        <f t="shared" si="9"/>
        <v>#DIV/0!</v>
      </c>
      <c r="AR32" s="21"/>
    </row>
    <row r="33" spans="1:44" s="31" customFormat="1">
      <c r="A33" s="22"/>
      <c r="B33" s="21"/>
      <c r="C33" s="21"/>
      <c r="D33" s="21"/>
      <c r="E33" s="21"/>
      <c r="F33" s="21"/>
      <c r="G33" s="21"/>
      <c r="H33" s="21"/>
      <c r="I33" s="21"/>
      <c r="J33" s="21"/>
      <c r="K33" s="21"/>
      <c r="L33" s="21"/>
      <c r="M33" s="21"/>
      <c r="N33" s="21"/>
      <c r="O33" s="21"/>
      <c r="P33" s="21"/>
      <c r="Q33" s="39"/>
      <c r="R33" s="21"/>
      <c r="S33" s="21"/>
      <c r="T33" s="21"/>
      <c r="U33" s="30">
        <f t="shared" si="0"/>
        <v>0</v>
      </c>
      <c r="V33" s="21"/>
      <c r="W33" s="21" t="e">
        <f t="shared" si="5"/>
        <v>#DIV/0!</v>
      </c>
      <c r="X33" s="21"/>
      <c r="Y33" s="21"/>
      <c r="Z33" s="30">
        <f t="shared" si="1"/>
        <v>0</v>
      </c>
      <c r="AA33" s="21"/>
      <c r="AB33" s="21" t="e">
        <f t="shared" si="6"/>
        <v>#DIV/0!</v>
      </c>
      <c r="AC33" s="21"/>
      <c r="AD33" s="21"/>
      <c r="AE33" s="30">
        <f t="shared" si="2"/>
        <v>0</v>
      </c>
      <c r="AF33" s="21"/>
      <c r="AG33" s="21" t="e">
        <f t="shared" si="7"/>
        <v>#DIV/0!</v>
      </c>
      <c r="AH33" s="21"/>
      <c r="AI33" s="21"/>
      <c r="AJ33" s="30">
        <f t="shared" si="3"/>
        <v>0</v>
      </c>
      <c r="AK33" s="21"/>
      <c r="AL33" s="21" t="e">
        <f t="shared" si="8"/>
        <v>#DIV/0!</v>
      </c>
      <c r="AM33" s="21"/>
      <c r="AN33" s="21"/>
      <c r="AO33" s="21">
        <f t="shared" si="4"/>
        <v>0</v>
      </c>
      <c r="AP33" s="21"/>
      <c r="AQ33" s="21" t="e">
        <f t="shared" si="9"/>
        <v>#DIV/0!</v>
      </c>
      <c r="AR33" s="21"/>
    </row>
    <row r="34" spans="1:44" s="31" customFormat="1">
      <c r="A34" s="22"/>
      <c r="B34" s="21"/>
      <c r="C34" s="21"/>
      <c r="D34" s="21"/>
      <c r="E34" s="21"/>
      <c r="F34" s="21"/>
      <c r="G34" s="21"/>
      <c r="H34" s="21"/>
      <c r="I34" s="21"/>
      <c r="J34" s="21"/>
      <c r="K34" s="21"/>
      <c r="L34" s="21"/>
      <c r="M34" s="21"/>
      <c r="N34" s="21"/>
      <c r="O34" s="21"/>
      <c r="P34" s="21"/>
      <c r="Q34" s="39"/>
      <c r="R34" s="21"/>
      <c r="S34" s="21"/>
      <c r="T34" s="21"/>
      <c r="U34" s="30">
        <f t="shared" si="0"/>
        <v>0</v>
      </c>
      <c r="V34" s="21"/>
      <c r="W34" s="21" t="e">
        <f t="shared" si="5"/>
        <v>#DIV/0!</v>
      </c>
      <c r="X34" s="21"/>
      <c r="Y34" s="21"/>
      <c r="Z34" s="30">
        <f t="shared" si="1"/>
        <v>0</v>
      </c>
      <c r="AA34" s="21"/>
      <c r="AB34" s="21" t="e">
        <f t="shared" si="6"/>
        <v>#DIV/0!</v>
      </c>
      <c r="AC34" s="21"/>
      <c r="AD34" s="21"/>
      <c r="AE34" s="30">
        <f t="shared" si="2"/>
        <v>0</v>
      </c>
      <c r="AF34" s="21"/>
      <c r="AG34" s="21" t="e">
        <f t="shared" si="7"/>
        <v>#DIV/0!</v>
      </c>
      <c r="AH34" s="21"/>
      <c r="AI34" s="21"/>
      <c r="AJ34" s="30">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1" customFormat="1">
      <c r="A36" s="40"/>
      <c r="B36" s="26"/>
      <c r="C36" s="26"/>
      <c r="D36" s="26"/>
      <c r="E36" s="26"/>
      <c r="F36" s="26"/>
      <c r="G36" s="26"/>
      <c r="H36" s="26"/>
      <c r="I36" s="26"/>
      <c r="J36" s="26"/>
      <c r="K36" s="27"/>
      <c r="L36" s="28"/>
      <c r="M36" s="29"/>
      <c r="N36" s="29"/>
      <c r="O36" s="29"/>
      <c r="P36" s="29"/>
      <c r="Q36" s="29"/>
      <c r="R36" s="26"/>
      <c r="S36" s="21"/>
      <c r="T36" s="21"/>
      <c r="U36" s="30">
        <f>M36</f>
        <v>0</v>
      </c>
      <c r="V36" s="26"/>
      <c r="W36" s="21" t="e">
        <f t="shared" si="5"/>
        <v>#DIV/0!</v>
      </c>
      <c r="X36" s="26"/>
      <c r="Y36" s="26"/>
      <c r="Z36" s="30">
        <f>N36</f>
        <v>0</v>
      </c>
      <c r="AA36" s="26"/>
      <c r="AB36" s="21" t="e">
        <f t="shared" si="6"/>
        <v>#DIV/0!</v>
      </c>
      <c r="AC36" s="26"/>
      <c r="AD36" s="26"/>
      <c r="AE36" s="30">
        <f>O36</f>
        <v>0</v>
      </c>
      <c r="AF36" s="26"/>
      <c r="AG36" s="21" t="e">
        <f t="shared" si="7"/>
        <v>#DIV/0!</v>
      </c>
      <c r="AH36" s="26"/>
      <c r="AI36" s="26"/>
      <c r="AJ36" s="30">
        <f>P36</f>
        <v>0</v>
      </c>
      <c r="AK36" s="26"/>
      <c r="AL36" s="21" t="e">
        <f t="shared" si="8"/>
        <v>#DIV/0!</v>
      </c>
      <c r="AM36" s="26"/>
      <c r="AN36" s="26"/>
      <c r="AO36" s="21">
        <f>Q36</f>
        <v>0</v>
      </c>
      <c r="AP36" s="26"/>
      <c r="AQ36" s="21" t="e">
        <f t="shared" si="9"/>
        <v>#DIV/0!</v>
      </c>
      <c r="AR36" s="26"/>
    </row>
    <row r="37" spans="1:44" s="31" customFormat="1">
      <c r="A37" s="40"/>
      <c r="B37" s="26"/>
      <c r="C37" s="26"/>
      <c r="D37" s="26"/>
      <c r="E37" s="26"/>
      <c r="F37" s="26"/>
      <c r="G37" s="26"/>
      <c r="H37" s="26"/>
      <c r="I37" s="26"/>
      <c r="J37" s="26"/>
      <c r="K37" s="27"/>
      <c r="L37" s="27"/>
      <c r="M37" s="32"/>
      <c r="N37" s="32"/>
      <c r="O37" s="32"/>
      <c r="P37" s="32"/>
      <c r="Q37" s="32"/>
      <c r="R37" s="26"/>
      <c r="S37" s="21"/>
      <c r="T37" s="21"/>
      <c r="U37" s="30">
        <f>M37</f>
        <v>0</v>
      </c>
      <c r="V37" s="26"/>
      <c r="W37" s="21" t="e">
        <f t="shared" si="5"/>
        <v>#DIV/0!</v>
      </c>
      <c r="X37" s="26"/>
      <c r="Y37" s="26"/>
      <c r="Z37" s="30">
        <f>N37</f>
        <v>0</v>
      </c>
      <c r="AA37" s="26"/>
      <c r="AB37" s="21" t="e">
        <f t="shared" si="6"/>
        <v>#DIV/0!</v>
      </c>
      <c r="AC37" s="26"/>
      <c r="AD37" s="26"/>
      <c r="AE37" s="30">
        <f>O37</f>
        <v>0</v>
      </c>
      <c r="AF37" s="26"/>
      <c r="AG37" s="21" t="e">
        <f t="shared" si="7"/>
        <v>#DIV/0!</v>
      </c>
      <c r="AH37" s="26"/>
      <c r="AI37" s="26"/>
      <c r="AJ37" s="30">
        <f>P37</f>
        <v>0</v>
      </c>
      <c r="AK37" s="26"/>
      <c r="AL37" s="21" t="e">
        <f t="shared" si="8"/>
        <v>#DIV/0!</v>
      </c>
      <c r="AM37" s="26"/>
      <c r="AN37" s="26"/>
      <c r="AO37" s="21">
        <f>Q37</f>
        <v>0</v>
      </c>
      <c r="AP37" s="26"/>
      <c r="AQ37" s="21" t="e">
        <f t="shared" si="9"/>
        <v>#DIV/0!</v>
      </c>
      <c r="AR37" s="26"/>
    </row>
    <row r="38" spans="1:44" s="31" customFormat="1">
      <c r="A38" s="40"/>
      <c r="B38" s="26"/>
      <c r="C38" s="26"/>
      <c r="D38" s="26"/>
      <c r="E38" s="26"/>
      <c r="F38" s="26"/>
      <c r="G38" s="26"/>
      <c r="H38" s="26"/>
      <c r="I38" s="26"/>
      <c r="J38" s="26"/>
      <c r="K38" s="27"/>
      <c r="L38" s="27"/>
      <c r="M38" s="32"/>
      <c r="N38" s="32"/>
      <c r="O38" s="32"/>
      <c r="P38" s="32"/>
      <c r="Q38" s="32"/>
      <c r="R38" s="26"/>
      <c r="S38" s="21"/>
      <c r="T38" s="21"/>
      <c r="U38" s="30">
        <f>M38</f>
        <v>0</v>
      </c>
      <c r="V38" s="26"/>
      <c r="W38" s="21" t="e">
        <f t="shared" si="5"/>
        <v>#DIV/0!</v>
      </c>
      <c r="X38" s="26"/>
      <c r="Y38" s="26"/>
      <c r="Z38" s="30">
        <f>N38</f>
        <v>0</v>
      </c>
      <c r="AA38" s="26"/>
      <c r="AB38" s="21" t="e">
        <f t="shared" si="6"/>
        <v>#DIV/0!</v>
      </c>
      <c r="AC38" s="26"/>
      <c r="AD38" s="26"/>
      <c r="AE38" s="30">
        <f>O38</f>
        <v>0</v>
      </c>
      <c r="AF38" s="26"/>
      <c r="AG38" s="21" t="e">
        <f t="shared" si="7"/>
        <v>#DIV/0!</v>
      </c>
      <c r="AH38" s="26"/>
      <c r="AI38" s="26"/>
      <c r="AJ38" s="30">
        <f>P38</f>
        <v>0</v>
      </c>
      <c r="AK38" s="26"/>
      <c r="AL38" s="21" t="e">
        <f t="shared" si="8"/>
        <v>#DIV/0!</v>
      </c>
      <c r="AM38" s="26"/>
      <c r="AN38" s="26"/>
      <c r="AO38" s="21">
        <f>Q38</f>
        <v>0</v>
      </c>
      <c r="AP38" s="26"/>
      <c r="AQ38" s="21" t="e">
        <f t="shared" si="9"/>
        <v>#DIV/0!</v>
      </c>
      <c r="AR38" s="26"/>
    </row>
    <row r="39" spans="1:44" s="31" customFormat="1">
      <c r="A39" s="40"/>
      <c r="B39" s="26"/>
      <c r="C39" s="26"/>
      <c r="D39" s="26"/>
      <c r="E39" s="26"/>
      <c r="F39" s="26"/>
      <c r="G39" s="26"/>
      <c r="H39" s="26"/>
      <c r="I39" s="26"/>
      <c r="J39" s="26"/>
      <c r="K39" s="27"/>
      <c r="L39" s="27"/>
      <c r="M39" s="32"/>
      <c r="N39" s="32"/>
      <c r="O39" s="32"/>
      <c r="P39" s="32"/>
      <c r="Q39" s="32"/>
      <c r="R39" s="26"/>
      <c r="S39" s="21"/>
      <c r="T39" s="21"/>
      <c r="U39" s="30">
        <f>M39</f>
        <v>0</v>
      </c>
      <c r="V39" s="26"/>
      <c r="W39" s="21" t="e">
        <f t="shared" si="5"/>
        <v>#DIV/0!</v>
      </c>
      <c r="X39" s="26"/>
      <c r="Y39" s="26"/>
      <c r="Z39" s="30">
        <f>N39</f>
        <v>0</v>
      </c>
      <c r="AA39" s="26"/>
      <c r="AB39" s="21" t="e">
        <f t="shared" si="6"/>
        <v>#DIV/0!</v>
      </c>
      <c r="AC39" s="26"/>
      <c r="AD39" s="26"/>
      <c r="AE39" s="30">
        <f>O39</f>
        <v>0</v>
      </c>
      <c r="AF39" s="26"/>
      <c r="AG39" s="21" t="e">
        <f t="shared" si="7"/>
        <v>#DIV/0!</v>
      </c>
      <c r="AH39" s="26"/>
      <c r="AI39" s="26"/>
      <c r="AJ39" s="30">
        <f>P39</f>
        <v>0</v>
      </c>
      <c r="AK39" s="26"/>
      <c r="AL39" s="21" t="e">
        <f t="shared" si="8"/>
        <v>#DIV/0!</v>
      </c>
      <c r="AM39" s="26"/>
      <c r="AN39" s="26"/>
      <c r="AO39" s="21">
        <f>Q39</f>
        <v>0</v>
      </c>
      <c r="AP39" s="26"/>
      <c r="AQ39" s="21" t="e">
        <f t="shared" si="9"/>
        <v>#DIV/0!</v>
      </c>
      <c r="AR39" s="26"/>
    </row>
    <row r="40" spans="1:44" s="31" customFormat="1">
      <c r="A40" s="40"/>
      <c r="B40" s="26"/>
      <c r="C40" s="26"/>
      <c r="D40" s="26"/>
      <c r="E40" s="26"/>
      <c r="F40" s="26"/>
      <c r="G40" s="26"/>
      <c r="H40" s="26"/>
      <c r="I40" s="26"/>
      <c r="J40" s="26"/>
      <c r="K40" s="27"/>
      <c r="L40" s="27"/>
      <c r="M40" s="33"/>
      <c r="N40" s="33"/>
      <c r="O40" s="33"/>
      <c r="P40" s="33"/>
      <c r="Q40" s="33"/>
      <c r="R40" s="26"/>
      <c r="S40" s="21"/>
      <c r="T40" s="21"/>
      <c r="U40" s="30">
        <f>M40</f>
        <v>0</v>
      </c>
      <c r="V40" s="26"/>
      <c r="W40" s="21" t="e">
        <f t="shared" si="5"/>
        <v>#DIV/0!</v>
      </c>
      <c r="X40" s="26"/>
      <c r="Y40" s="26"/>
      <c r="Z40" s="30">
        <f>N40</f>
        <v>0</v>
      </c>
      <c r="AA40" s="26"/>
      <c r="AB40" s="21" t="e">
        <f t="shared" si="6"/>
        <v>#DIV/0!</v>
      </c>
      <c r="AC40" s="26"/>
      <c r="AD40" s="26"/>
      <c r="AE40" s="30">
        <f>O40</f>
        <v>0</v>
      </c>
      <c r="AF40" s="26"/>
      <c r="AG40" s="21" t="e">
        <f t="shared" si="7"/>
        <v>#DIV/0!</v>
      </c>
      <c r="AH40" s="26"/>
      <c r="AI40" s="26"/>
      <c r="AJ40" s="30">
        <f>P40</f>
        <v>0</v>
      </c>
      <c r="AK40" s="26"/>
      <c r="AL40" s="21" t="e">
        <f t="shared" si="8"/>
        <v>#DIV/0!</v>
      </c>
      <c r="AM40" s="26"/>
      <c r="AN40" s="26"/>
      <c r="AO40" s="21">
        <f>Q40</f>
        <v>0</v>
      </c>
      <c r="AP40" s="26"/>
      <c r="AQ40" s="21" t="e">
        <f t="shared" si="9"/>
        <v>#DIV/0!</v>
      </c>
      <c r="AR40" s="26"/>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T30"/>
  <sheetViews>
    <sheetView tabSelected="1" topLeftCell="D1" zoomScaleNormal="100" workbookViewId="0">
      <selection activeCell="F11" sqref="F11"/>
    </sheetView>
  </sheetViews>
  <sheetFormatPr defaultColWidth="10.85546875" defaultRowHeight="15"/>
  <cols>
    <col min="1" max="1" width="4.140625" style="1" customWidth="1"/>
    <col min="2" max="2" width="25" style="1" customWidth="1"/>
    <col min="3" max="3" width="10.14062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5703125" style="53" customWidth="1"/>
    <col min="25" max="25" width="40.28515625" style="1" customWidth="1"/>
    <col min="26" max="26" width="16.5703125" style="1" customWidth="1"/>
    <col min="27" max="29" width="16.5703125" style="53" customWidth="1"/>
    <col min="30" max="30" width="41.140625" style="1" customWidth="1"/>
    <col min="31" max="31" width="16.5703125" style="1" customWidth="1"/>
    <col min="32" max="34" width="16.5703125" style="53" customWidth="1"/>
    <col min="35" max="35" width="43.7109375" style="1" customWidth="1"/>
    <col min="36" max="36" width="16.5703125" style="1" customWidth="1"/>
    <col min="37" max="38" width="22" style="53" customWidth="1"/>
    <col min="39" max="39" width="16.5703125" style="53" customWidth="1"/>
    <col min="40" max="40" width="34.85546875" style="1" customWidth="1"/>
    <col min="41" max="41" width="16.5703125" style="1" customWidth="1"/>
    <col min="42" max="43" width="16.5703125" style="53" customWidth="1"/>
    <col min="44" max="44" width="15.85546875" style="53" customWidth="1"/>
    <col min="45" max="45" width="39.42578125" style="1" customWidth="1"/>
    <col min="46" max="46" width="11.85546875" style="1" customWidth="1"/>
    <col min="47" max="16384" width="10.85546875" style="1"/>
  </cols>
  <sheetData>
    <row r="1" spans="1:46" s="41" customFormat="1" ht="70.5" customHeight="1">
      <c r="A1" s="151" t="s">
        <v>40</v>
      </c>
      <c r="B1" s="152"/>
      <c r="C1" s="152"/>
      <c r="D1" s="152"/>
      <c r="E1" s="152"/>
      <c r="F1" s="152"/>
      <c r="G1" s="152"/>
      <c r="H1" s="152"/>
      <c r="I1" s="152"/>
      <c r="J1" s="152"/>
      <c r="K1" s="153" t="s">
        <v>41</v>
      </c>
      <c r="L1" s="153"/>
      <c r="M1" s="153"/>
      <c r="N1" s="153"/>
      <c r="O1" s="153"/>
      <c r="V1" s="50"/>
      <c r="W1" s="50"/>
      <c r="X1" s="50"/>
      <c r="AA1" s="50"/>
      <c r="AB1" s="50"/>
      <c r="AC1" s="50"/>
      <c r="AF1" s="50"/>
      <c r="AG1" s="50"/>
      <c r="AH1" s="50"/>
      <c r="AK1" s="50"/>
      <c r="AL1" s="50"/>
      <c r="AM1" s="50"/>
      <c r="AP1" s="50"/>
      <c r="AQ1" s="50"/>
      <c r="AR1" s="50"/>
    </row>
    <row r="2" spans="1:46" s="43" customFormat="1" ht="23.45" customHeight="1">
      <c r="A2" s="154" t="s">
        <v>42</v>
      </c>
      <c r="B2" s="155"/>
      <c r="C2" s="155"/>
      <c r="D2" s="155"/>
      <c r="E2" s="155"/>
      <c r="F2" s="155"/>
      <c r="G2" s="155"/>
      <c r="H2" s="155"/>
      <c r="I2" s="155"/>
      <c r="J2" s="155"/>
      <c r="K2" s="42"/>
      <c r="L2" s="42"/>
      <c r="M2" s="42"/>
      <c r="N2" s="42"/>
      <c r="O2" s="42"/>
      <c r="V2" s="51"/>
      <c r="W2" s="51"/>
      <c r="X2" s="51"/>
      <c r="AA2" s="51"/>
      <c r="AB2" s="51"/>
      <c r="AC2" s="51"/>
      <c r="AF2" s="51"/>
      <c r="AG2" s="51"/>
      <c r="AH2" s="51"/>
      <c r="AK2" s="51"/>
      <c r="AL2" s="51"/>
      <c r="AM2" s="51"/>
      <c r="AP2" s="51"/>
      <c r="AQ2" s="51"/>
      <c r="AR2" s="51"/>
    </row>
    <row r="3" spans="1:46" s="41" customFormat="1">
      <c r="V3" s="50"/>
      <c r="W3" s="50"/>
      <c r="X3" s="50"/>
      <c r="AA3" s="50"/>
      <c r="AB3" s="50"/>
      <c r="AC3" s="50"/>
      <c r="AF3" s="50"/>
      <c r="AG3" s="50"/>
      <c r="AH3" s="50"/>
      <c r="AK3" s="50"/>
      <c r="AL3" s="50"/>
      <c r="AM3" s="50"/>
      <c r="AP3" s="50"/>
      <c r="AQ3" s="50"/>
      <c r="AR3" s="50"/>
    </row>
    <row r="4" spans="1:46" s="41" customFormat="1" ht="29.1" customHeight="1">
      <c r="A4" s="164" t="s">
        <v>3</v>
      </c>
      <c r="B4" s="164"/>
      <c r="C4" s="164"/>
      <c r="D4" s="163" t="s">
        <v>43</v>
      </c>
      <c r="E4" s="156" t="s">
        <v>44</v>
      </c>
      <c r="F4" s="156"/>
      <c r="G4" s="156"/>
      <c r="H4" s="156"/>
      <c r="I4" s="156"/>
      <c r="J4" s="157"/>
      <c r="V4" s="50"/>
      <c r="W4" s="50"/>
      <c r="X4" s="50"/>
      <c r="AA4" s="50"/>
      <c r="AB4" s="50"/>
      <c r="AC4" s="50"/>
      <c r="AF4" s="50"/>
      <c r="AG4" s="50"/>
      <c r="AH4" s="50"/>
      <c r="AK4" s="50"/>
      <c r="AL4" s="50"/>
      <c r="AM4" s="50"/>
      <c r="AP4" s="50"/>
      <c r="AQ4" s="50"/>
      <c r="AR4" s="50"/>
    </row>
    <row r="5" spans="1:46" s="41" customFormat="1" ht="15" customHeight="1">
      <c r="A5" s="164"/>
      <c r="B5" s="164"/>
      <c r="C5" s="164"/>
      <c r="D5" s="163"/>
      <c r="E5" s="88" t="s">
        <v>45</v>
      </c>
      <c r="F5" s="2" t="s">
        <v>4</v>
      </c>
      <c r="G5" s="158" t="s">
        <v>5</v>
      </c>
      <c r="H5" s="156"/>
      <c r="I5" s="156"/>
      <c r="J5" s="157"/>
      <c r="V5" s="50"/>
      <c r="W5" s="50"/>
      <c r="X5" s="50"/>
      <c r="AA5" s="50"/>
      <c r="AB5" s="50"/>
      <c r="AC5" s="50"/>
      <c r="AF5" s="50"/>
      <c r="AG5" s="50"/>
      <c r="AH5" s="50"/>
      <c r="AK5" s="50"/>
      <c r="AL5" s="50"/>
      <c r="AM5" s="50"/>
      <c r="AP5" s="50"/>
      <c r="AQ5" s="50"/>
      <c r="AR5" s="50"/>
    </row>
    <row r="6" spans="1:46" s="41" customFormat="1" ht="16.5">
      <c r="A6" s="164"/>
      <c r="B6" s="164"/>
      <c r="C6" s="164"/>
      <c r="D6" s="163"/>
      <c r="E6" s="89">
        <v>1</v>
      </c>
      <c r="F6" s="44" t="s">
        <v>46</v>
      </c>
      <c r="G6" s="159" t="s">
        <v>47</v>
      </c>
      <c r="H6" s="159"/>
      <c r="I6" s="159"/>
      <c r="J6" s="159"/>
      <c r="V6" s="50"/>
      <c r="W6" s="50"/>
      <c r="X6" s="50"/>
      <c r="AA6" s="50"/>
      <c r="AB6" s="50"/>
      <c r="AC6" s="50"/>
      <c r="AF6" s="50"/>
      <c r="AG6" s="50"/>
      <c r="AH6" s="50"/>
      <c r="AK6" s="50"/>
      <c r="AL6" s="50"/>
      <c r="AM6" s="50"/>
      <c r="AP6" s="50"/>
      <c r="AQ6" s="50"/>
      <c r="AR6" s="50"/>
    </row>
    <row r="7" spans="1:46" s="41" customFormat="1" ht="51" customHeight="1">
      <c r="A7" s="164"/>
      <c r="B7" s="164"/>
      <c r="C7" s="164"/>
      <c r="D7" s="163"/>
      <c r="E7" s="89">
        <v>2</v>
      </c>
      <c r="F7" s="44" t="s">
        <v>48</v>
      </c>
      <c r="G7" s="159" t="s">
        <v>49</v>
      </c>
      <c r="H7" s="159"/>
      <c r="I7" s="159"/>
      <c r="J7" s="159"/>
      <c r="V7" s="50"/>
      <c r="W7" s="50"/>
      <c r="X7" s="50"/>
      <c r="AA7" s="50"/>
      <c r="AB7" s="50"/>
      <c r="AC7" s="50"/>
      <c r="AF7" s="50"/>
      <c r="AG7" s="50"/>
      <c r="AH7" s="50"/>
      <c r="AK7" s="50"/>
      <c r="AL7" s="50"/>
      <c r="AM7" s="50"/>
      <c r="AP7" s="50"/>
      <c r="AQ7" s="50"/>
      <c r="AR7" s="50"/>
    </row>
    <row r="8" spans="1:46" s="41" customFormat="1" ht="48.75" customHeight="1">
      <c r="A8" s="164"/>
      <c r="B8" s="164"/>
      <c r="C8" s="164"/>
      <c r="D8" s="163"/>
      <c r="E8" s="89">
        <v>3</v>
      </c>
      <c r="F8" s="44" t="s">
        <v>50</v>
      </c>
      <c r="G8" s="159" t="s">
        <v>51</v>
      </c>
      <c r="H8" s="159"/>
      <c r="I8" s="159"/>
      <c r="J8" s="159"/>
      <c r="V8" s="50"/>
      <c r="W8" s="50"/>
      <c r="X8" s="50"/>
      <c r="AA8" s="50"/>
      <c r="AB8" s="50"/>
      <c r="AC8" s="50"/>
      <c r="AF8" s="50"/>
      <c r="AG8" s="50"/>
      <c r="AH8" s="50"/>
      <c r="AK8" s="50"/>
      <c r="AL8" s="50"/>
      <c r="AM8" s="50"/>
      <c r="AP8" s="50"/>
      <c r="AQ8" s="50"/>
      <c r="AR8" s="50"/>
    </row>
    <row r="9" spans="1:46" s="41" customFormat="1" ht="48.75" customHeight="1">
      <c r="A9" s="164"/>
      <c r="B9" s="164"/>
      <c r="C9" s="164"/>
      <c r="D9" s="163"/>
      <c r="E9" s="105">
        <v>4</v>
      </c>
      <c r="F9" s="106" t="s">
        <v>52</v>
      </c>
      <c r="G9" s="160" t="s">
        <v>53</v>
      </c>
      <c r="H9" s="160"/>
      <c r="I9" s="160"/>
      <c r="J9" s="160"/>
      <c r="V9" s="50"/>
      <c r="W9" s="50"/>
      <c r="X9" s="50"/>
      <c r="AA9" s="50"/>
      <c r="AB9" s="50"/>
      <c r="AC9" s="50"/>
      <c r="AF9" s="50"/>
      <c r="AG9" s="50"/>
      <c r="AH9" s="50"/>
      <c r="AK9" s="50"/>
      <c r="AL9" s="50"/>
      <c r="AM9" s="50"/>
      <c r="AP9" s="50"/>
      <c r="AQ9" s="50"/>
      <c r="AR9" s="50"/>
    </row>
    <row r="10" spans="1:46" s="41" customFormat="1" ht="48.75" customHeight="1">
      <c r="A10" s="164"/>
      <c r="B10" s="164"/>
      <c r="C10" s="164"/>
      <c r="D10" s="163"/>
      <c r="E10" s="107">
        <v>5</v>
      </c>
      <c r="F10" s="108" t="s">
        <v>54</v>
      </c>
      <c r="G10" s="161" t="s">
        <v>55</v>
      </c>
      <c r="H10" s="161"/>
      <c r="I10" s="161"/>
      <c r="J10" s="161"/>
      <c r="V10" s="50"/>
      <c r="W10" s="50"/>
      <c r="X10" s="50"/>
      <c r="AA10" s="50"/>
      <c r="AB10" s="50"/>
      <c r="AC10" s="50"/>
      <c r="AF10" s="50"/>
      <c r="AG10" s="50"/>
      <c r="AH10" s="50"/>
      <c r="AK10" s="50"/>
      <c r="AL10" s="50"/>
      <c r="AM10" s="50"/>
      <c r="AP10" s="50"/>
      <c r="AQ10" s="50"/>
      <c r="AR10" s="50"/>
    </row>
    <row r="11" spans="1:46" s="41" customFormat="1" ht="48.75" customHeight="1">
      <c r="A11" s="164"/>
      <c r="B11" s="164"/>
      <c r="C11" s="164"/>
      <c r="D11" s="163"/>
      <c r="E11" s="109">
        <v>6</v>
      </c>
      <c r="F11" s="165" t="s">
        <v>56</v>
      </c>
      <c r="G11" s="162" t="s">
        <v>57</v>
      </c>
      <c r="H11" s="162"/>
      <c r="I11" s="162"/>
      <c r="J11" s="162"/>
      <c r="V11" s="50"/>
      <c r="W11" s="50"/>
      <c r="X11" s="50"/>
      <c r="AA11" s="50"/>
      <c r="AB11" s="50"/>
      <c r="AC11" s="50"/>
      <c r="AF11" s="50"/>
      <c r="AG11" s="50"/>
      <c r="AH11" s="50"/>
      <c r="AK11" s="50"/>
      <c r="AL11" s="50"/>
      <c r="AM11" s="50"/>
      <c r="AP11" s="50"/>
      <c r="AQ11" s="50"/>
      <c r="AR11" s="50"/>
    </row>
    <row r="12" spans="1:46" s="41" customFormat="1">
      <c r="V12" s="50"/>
      <c r="W12" s="50"/>
      <c r="X12" s="50"/>
      <c r="AA12" s="50"/>
      <c r="AB12" s="50"/>
      <c r="AC12" s="50"/>
      <c r="AF12" s="50"/>
      <c r="AG12" s="50"/>
      <c r="AH12" s="50"/>
      <c r="AK12" s="50"/>
      <c r="AL12" s="50"/>
      <c r="AM12" s="50"/>
      <c r="AP12" s="50"/>
      <c r="AQ12" s="50"/>
      <c r="AR12" s="50"/>
    </row>
    <row r="13" spans="1:46" ht="14.45" customHeight="1">
      <c r="A13" s="140" t="s">
        <v>7</v>
      </c>
      <c r="B13" s="140"/>
      <c r="C13" s="140" t="s">
        <v>58</v>
      </c>
      <c r="D13" s="140"/>
      <c r="E13" s="140"/>
      <c r="F13" s="141" t="s">
        <v>9</v>
      </c>
      <c r="G13" s="141"/>
      <c r="H13" s="141"/>
      <c r="I13" s="141"/>
      <c r="J13" s="141"/>
      <c r="K13" s="141"/>
      <c r="L13" s="141"/>
      <c r="M13" s="141"/>
      <c r="N13" s="141"/>
      <c r="O13" s="141"/>
      <c r="P13" s="141"/>
      <c r="Q13" s="142" t="s">
        <v>10</v>
      </c>
      <c r="R13" s="142" t="s">
        <v>11</v>
      </c>
      <c r="S13" s="140" t="s">
        <v>59</v>
      </c>
      <c r="T13" s="140"/>
      <c r="U13" s="140"/>
      <c r="V13" s="110" t="s">
        <v>12</v>
      </c>
      <c r="W13" s="111"/>
      <c r="X13" s="111"/>
      <c r="Y13" s="111"/>
      <c r="Z13" s="112"/>
      <c r="AA13" s="116" t="s">
        <v>13</v>
      </c>
      <c r="AB13" s="117"/>
      <c r="AC13" s="117"/>
      <c r="AD13" s="117"/>
      <c r="AE13" s="118"/>
      <c r="AF13" s="122" t="s">
        <v>14</v>
      </c>
      <c r="AG13" s="123"/>
      <c r="AH13" s="123"/>
      <c r="AI13" s="123"/>
      <c r="AJ13" s="124"/>
      <c r="AK13" s="128" t="s">
        <v>15</v>
      </c>
      <c r="AL13" s="129"/>
      <c r="AM13" s="129"/>
      <c r="AN13" s="129"/>
      <c r="AO13" s="130"/>
      <c r="AP13" s="134" t="s">
        <v>16</v>
      </c>
      <c r="AQ13" s="135"/>
      <c r="AR13" s="135"/>
      <c r="AS13" s="136"/>
    </row>
    <row r="14" spans="1:46" ht="14.45" customHeight="1">
      <c r="A14" s="140"/>
      <c r="B14" s="140"/>
      <c r="C14" s="140"/>
      <c r="D14" s="140"/>
      <c r="E14" s="140"/>
      <c r="F14" s="141"/>
      <c r="G14" s="141"/>
      <c r="H14" s="141"/>
      <c r="I14" s="141"/>
      <c r="J14" s="141"/>
      <c r="K14" s="141"/>
      <c r="L14" s="141"/>
      <c r="M14" s="141"/>
      <c r="N14" s="141"/>
      <c r="O14" s="141"/>
      <c r="P14" s="141"/>
      <c r="Q14" s="143"/>
      <c r="R14" s="143"/>
      <c r="S14" s="140"/>
      <c r="T14" s="140"/>
      <c r="U14" s="140"/>
      <c r="V14" s="113"/>
      <c r="W14" s="114"/>
      <c r="X14" s="114"/>
      <c r="Y14" s="114"/>
      <c r="Z14" s="115"/>
      <c r="AA14" s="119"/>
      <c r="AB14" s="120"/>
      <c r="AC14" s="120"/>
      <c r="AD14" s="120"/>
      <c r="AE14" s="121"/>
      <c r="AF14" s="125"/>
      <c r="AG14" s="126"/>
      <c r="AH14" s="126"/>
      <c r="AI14" s="126"/>
      <c r="AJ14" s="127"/>
      <c r="AK14" s="131"/>
      <c r="AL14" s="132"/>
      <c r="AM14" s="132"/>
      <c r="AN14" s="132"/>
      <c r="AO14" s="133"/>
      <c r="AP14" s="137"/>
      <c r="AQ14" s="138"/>
      <c r="AR14" s="138"/>
      <c r="AS14" s="139"/>
    </row>
    <row r="15" spans="1:46" ht="45">
      <c r="A15" s="2" t="s">
        <v>17</v>
      </c>
      <c r="B15" s="2" t="s">
        <v>18</v>
      </c>
      <c r="C15" s="2" t="s">
        <v>60</v>
      </c>
      <c r="D15" s="2" t="s">
        <v>61</v>
      </c>
      <c r="E15" s="2" t="s">
        <v>62</v>
      </c>
      <c r="F15" s="20" t="s">
        <v>24</v>
      </c>
      <c r="G15" s="20" t="s">
        <v>25</v>
      </c>
      <c r="H15" s="20" t="s">
        <v>26</v>
      </c>
      <c r="I15" s="20" t="s">
        <v>63</v>
      </c>
      <c r="J15" s="20" t="s">
        <v>28</v>
      </c>
      <c r="K15" s="20" t="s">
        <v>29</v>
      </c>
      <c r="L15" s="20" t="s">
        <v>30</v>
      </c>
      <c r="M15" s="20" t="s">
        <v>31</v>
      </c>
      <c r="N15" s="20" t="s">
        <v>32</v>
      </c>
      <c r="O15" s="20" t="s">
        <v>33</v>
      </c>
      <c r="P15" s="20" t="s">
        <v>34</v>
      </c>
      <c r="Q15" s="144"/>
      <c r="R15" s="144"/>
      <c r="S15" s="2" t="s">
        <v>64</v>
      </c>
      <c r="T15" s="2" t="s">
        <v>22</v>
      </c>
      <c r="U15" s="2" t="s">
        <v>23</v>
      </c>
      <c r="V15" s="52" t="s">
        <v>35</v>
      </c>
      <c r="W15" s="52" t="s">
        <v>36</v>
      </c>
      <c r="X15" s="52" t="s">
        <v>37</v>
      </c>
      <c r="Y15" s="3" t="s">
        <v>38</v>
      </c>
      <c r="Z15" s="3" t="s">
        <v>39</v>
      </c>
      <c r="AA15" s="54" t="s">
        <v>35</v>
      </c>
      <c r="AB15" s="54" t="s">
        <v>36</v>
      </c>
      <c r="AC15" s="54" t="s">
        <v>37</v>
      </c>
      <c r="AD15" s="23" t="s">
        <v>38</v>
      </c>
      <c r="AE15" s="23" t="s">
        <v>39</v>
      </c>
      <c r="AF15" s="55" t="s">
        <v>35</v>
      </c>
      <c r="AG15" s="55" t="s">
        <v>36</v>
      </c>
      <c r="AH15" s="55" t="s">
        <v>37</v>
      </c>
      <c r="AI15" s="24" t="s">
        <v>38</v>
      </c>
      <c r="AJ15" s="24" t="s">
        <v>39</v>
      </c>
      <c r="AK15" s="56" t="s">
        <v>35</v>
      </c>
      <c r="AL15" s="56" t="s">
        <v>36</v>
      </c>
      <c r="AM15" s="56" t="s">
        <v>37</v>
      </c>
      <c r="AN15" s="25" t="s">
        <v>38</v>
      </c>
      <c r="AO15" s="25" t="s">
        <v>39</v>
      </c>
      <c r="AP15" s="57" t="s">
        <v>35</v>
      </c>
      <c r="AQ15" s="57" t="s">
        <v>36</v>
      </c>
      <c r="AR15" s="57" t="s">
        <v>37</v>
      </c>
      <c r="AS15" s="4" t="s">
        <v>38</v>
      </c>
    </row>
    <row r="16" spans="1:46" s="31" customFormat="1" ht="409.6">
      <c r="A16" s="22">
        <v>3</v>
      </c>
      <c r="B16" s="21" t="s">
        <v>65</v>
      </c>
      <c r="C16" s="22">
        <v>1</v>
      </c>
      <c r="D16" s="21" t="s">
        <v>66</v>
      </c>
      <c r="E16" s="21" t="s">
        <v>67</v>
      </c>
      <c r="F16" s="21" t="s">
        <v>68</v>
      </c>
      <c r="G16" s="21" t="s">
        <v>69</v>
      </c>
      <c r="H16" s="35">
        <v>1</v>
      </c>
      <c r="I16" s="21" t="s">
        <v>70</v>
      </c>
      <c r="J16" s="21" t="s">
        <v>71</v>
      </c>
      <c r="K16" s="35">
        <v>1</v>
      </c>
      <c r="L16" s="35">
        <v>1</v>
      </c>
      <c r="M16" s="35">
        <v>1</v>
      </c>
      <c r="N16" s="35">
        <v>1</v>
      </c>
      <c r="O16" s="35">
        <v>1</v>
      </c>
      <c r="P16" s="21" t="s">
        <v>72</v>
      </c>
      <c r="Q16" s="59" t="s">
        <v>73</v>
      </c>
      <c r="R16" s="21">
        <v>8179</v>
      </c>
      <c r="S16" s="21" t="s">
        <v>74</v>
      </c>
      <c r="T16" s="21" t="s">
        <v>75</v>
      </c>
      <c r="U16" s="21" t="s">
        <v>76</v>
      </c>
      <c r="V16" s="81">
        <f t="shared" ref="V16:V20" si="0">K16</f>
        <v>1</v>
      </c>
      <c r="W16" s="82">
        <v>1</v>
      </c>
      <c r="X16" s="83">
        <f>IFERROR(IF(W16/V16&gt;100%,100%,W16/V16),0)</f>
        <v>1</v>
      </c>
      <c r="Y16" s="21" t="s">
        <v>77</v>
      </c>
      <c r="Z16" s="21" t="s">
        <v>74</v>
      </c>
      <c r="AA16" s="81">
        <f t="shared" ref="AA16:AB20" si="1">L16</f>
        <v>1</v>
      </c>
      <c r="AB16" s="82">
        <v>1</v>
      </c>
      <c r="AC16" s="83">
        <f>IFERROR(IF(AB16/AA16&gt;100%,100%,AB16/AA16),0)</f>
        <v>1</v>
      </c>
      <c r="AD16" s="102" t="s">
        <v>78</v>
      </c>
      <c r="AE16" s="102" t="s">
        <v>79</v>
      </c>
      <c r="AF16" s="81">
        <f t="shared" ref="AF16:AF20" si="2">M16</f>
        <v>1</v>
      </c>
      <c r="AG16" s="81">
        <v>1</v>
      </c>
      <c r="AH16" s="83">
        <f>IFERROR(IF(AG16/AF16&gt;100%,100%,AG16/AF16),0)</f>
        <v>1</v>
      </c>
      <c r="AI16" s="21" t="s">
        <v>80</v>
      </c>
      <c r="AJ16" s="21" t="s">
        <v>79</v>
      </c>
      <c r="AK16" s="81">
        <f t="shared" ref="AK16:AK20" si="3">N16</f>
        <v>1</v>
      </c>
      <c r="AL16" s="81">
        <v>1</v>
      </c>
      <c r="AM16" s="83">
        <f>IFERROR(IF(AL16/AK16&gt;100%,100%,AL16/AK16),0)</f>
        <v>1</v>
      </c>
      <c r="AN16" s="21" t="s">
        <v>81</v>
      </c>
      <c r="AO16" s="21" t="s">
        <v>82</v>
      </c>
      <c r="AP16" s="81">
        <f t="shared" ref="AP16:AP20" si="4">O16</f>
        <v>1</v>
      </c>
      <c r="AQ16" s="82">
        <f>IFERROR(AVERAGE(W16,AB16,AG16,AL16)*1,0)</f>
        <v>1</v>
      </c>
      <c r="AR16" s="83">
        <f>IFERROR(IF(AQ16/AP16&gt;100%,100%,AQ16/AP16),0)</f>
        <v>1</v>
      </c>
      <c r="AS16" s="21" t="s">
        <v>83</v>
      </c>
      <c r="AT16" s="77"/>
    </row>
    <row r="17" spans="1:46" s="31" customFormat="1" ht="409.6">
      <c r="A17" s="22">
        <v>3</v>
      </c>
      <c r="B17" s="21" t="s">
        <v>65</v>
      </c>
      <c r="C17" s="22">
        <v>2</v>
      </c>
      <c r="D17" s="21" t="s">
        <v>84</v>
      </c>
      <c r="E17" s="21" t="s">
        <v>67</v>
      </c>
      <c r="F17" s="21" t="s">
        <v>85</v>
      </c>
      <c r="G17" s="21" t="s">
        <v>86</v>
      </c>
      <c r="H17" s="35">
        <v>1</v>
      </c>
      <c r="I17" s="21" t="s">
        <v>70</v>
      </c>
      <c r="J17" s="21" t="s">
        <v>87</v>
      </c>
      <c r="K17" s="35">
        <v>1</v>
      </c>
      <c r="L17" s="35">
        <v>1</v>
      </c>
      <c r="M17" s="35">
        <v>1</v>
      </c>
      <c r="N17" s="35">
        <v>1</v>
      </c>
      <c r="O17" s="35">
        <v>1</v>
      </c>
      <c r="P17" s="21" t="s">
        <v>72</v>
      </c>
      <c r="Q17" s="59" t="s">
        <v>73</v>
      </c>
      <c r="R17" s="21">
        <v>8179</v>
      </c>
      <c r="S17" s="21" t="s">
        <v>88</v>
      </c>
      <c r="T17" s="21" t="s">
        <v>89</v>
      </c>
      <c r="U17" s="21" t="s">
        <v>90</v>
      </c>
      <c r="V17" s="81">
        <f t="shared" si="0"/>
        <v>1</v>
      </c>
      <c r="W17" s="82">
        <v>1</v>
      </c>
      <c r="X17" s="83">
        <f>IFERROR(IF(W17/V17&gt;100%,100%,W17/V17),0)</f>
        <v>1</v>
      </c>
      <c r="Y17" s="21" t="s">
        <v>91</v>
      </c>
      <c r="Z17" s="21"/>
      <c r="AA17" s="81">
        <f t="shared" si="1"/>
        <v>1</v>
      </c>
      <c r="AB17" s="104">
        <v>1</v>
      </c>
      <c r="AC17" s="83">
        <f>IFERROR(IF(AB17/AA17&gt;100%,100%,AB17/AA17),0)</f>
        <v>1</v>
      </c>
      <c r="AD17" s="103" t="s">
        <v>92</v>
      </c>
      <c r="AE17" s="102" t="s">
        <v>93</v>
      </c>
      <c r="AF17" s="81">
        <f t="shared" si="2"/>
        <v>1</v>
      </c>
      <c r="AG17" s="81">
        <v>1</v>
      </c>
      <c r="AH17" s="83">
        <f>IFERROR(IF(AG17/AF17&gt;100%,100%,AG17/AF17),0)</f>
        <v>1</v>
      </c>
      <c r="AI17" s="21" t="s">
        <v>94</v>
      </c>
      <c r="AJ17" s="21" t="s">
        <v>93</v>
      </c>
      <c r="AK17" s="81">
        <f t="shared" si="3"/>
        <v>1</v>
      </c>
      <c r="AL17" s="81">
        <v>1</v>
      </c>
      <c r="AM17" s="83">
        <f>IFERROR(IF(AL17/AK17&gt;100%,100%,AL17/AK17),0)</f>
        <v>1</v>
      </c>
      <c r="AN17" s="21" t="s">
        <v>95</v>
      </c>
      <c r="AO17" s="21" t="s">
        <v>96</v>
      </c>
      <c r="AP17" s="81">
        <f>O17</f>
        <v>1</v>
      </c>
      <c r="AQ17" s="82">
        <f>IFERROR(AVERAGE(W17,AB17,AG17,AL17)*1,0)</f>
        <v>1</v>
      </c>
      <c r="AR17" s="83">
        <f>IFERROR(IF(AQ17/AP17&gt;100%,100%,AQ17/AP17),0)</f>
        <v>1</v>
      </c>
      <c r="AS17" s="21" t="s">
        <v>83</v>
      </c>
      <c r="AT17" s="77"/>
    </row>
    <row r="18" spans="1:46" s="31" customFormat="1" ht="409.6">
      <c r="A18" s="22">
        <v>3</v>
      </c>
      <c r="B18" s="21" t="s">
        <v>65</v>
      </c>
      <c r="C18" s="22">
        <v>3</v>
      </c>
      <c r="D18" s="37" t="s">
        <v>97</v>
      </c>
      <c r="E18" s="21" t="s">
        <v>67</v>
      </c>
      <c r="F18" s="37" t="s">
        <v>98</v>
      </c>
      <c r="G18" s="37" t="s">
        <v>99</v>
      </c>
      <c r="H18" s="35">
        <v>1</v>
      </c>
      <c r="I18" s="21" t="s">
        <v>70</v>
      </c>
      <c r="J18" s="37" t="s">
        <v>100</v>
      </c>
      <c r="K18" s="35">
        <v>1</v>
      </c>
      <c r="L18" s="35">
        <v>1</v>
      </c>
      <c r="M18" s="35">
        <v>1</v>
      </c>
      <c r="N18" s="35">
        <v>1</v>
      </c>
      <c r="O18" s="35">
        <v>1</v>
      </c>
      <c r="P18" s="21" t="s">
        <v>72</v>
      </c>
      <c r="Q18" s="49" t="s">
        <v>73</v>
      </c>
      <c r="R18" s="21">
        <v>8179</v>
      </c>
      <c r="S18" s="21" t="s">
        <v>101</v>
      </c>
      <c r="T18" s="37" t="s">
        <v>102</v>
      </c>
      <c r="U18" s="76" t="s">
        <v>103</v>
      </c>
      <c r="V18" s="81">
        <f t="shared" si="0"/>
        <v>1</v>
      </c>
      <c r="W18" s="82">
        <v>1</v>
      </c>
      <c r="X18" s="83">
        <f>IFERROR(IF(W18/V18&gt;100%,100%,W18/V18),0)</f>
        <v>1</v>
      </c>
      <c r="Y18" s="21" t="s">
        <v>104</v>
      </c>
      <c r="Z18" s="21"/>
      <c r="AA18" s="81">
        <f t="shared" si="1"/>
        <v>1</v>
      </c>
      <c r="AB18" s="82">
        <v>1</v>
      </c>
      <c r="AC18" s="83">
        <f>IFERROR(IF(AB18/AA18&gt;100%,100%,AB18/AA18),0)</f>
        <v>1</v>
      </c>
      <c r="AD18" s="102" t="s">
        <v>105</v>
      </c>
      <c r="AE18" s="102" t="s">
        <v>106</v>
      </c>
      <c r="AF18" s="81">
        <f t="shared" si="2"/>
        <v>1</v>
      </c>
      <c r="AG18" s="81">
        <v>1</v>
      </c>
      <c r="AH18" s="83">
        <f>IFERROR(IF(AG18/AF18&gt;100%,100%,AG18/AF18),0)</f>
        <v>1</v>
      </c>
      <c r="AI18" s="21" t="s">
        <v>107</v>
      </c>
      <c r="AJ18" s="21" t="s">
        <v>106</v>
      </c>
      <c r="AK18" s="81">
        <f t="shared" si="3"/>
        <v>1</v>
      </c>
      <c r="AL18" s="81">
        <v>1</v>
      </c>
      <c r="AM18" s="83">
        <f>IFERROR(IF(AL18/AK18&gt;100%,100%,AL18/AK18),0)</f>
        <v>1</v>
      </c>
      <c r="AN18" s="21" t="s">
        <v>108</v>
      </c>
      <c r="AO18" s="21" t="s">
        <v>109</v>
      </c>
      <c r="AP18" s="81">
        <f t="shared" si="4"/>
        <v>1</v>
      </c>
      <c r="AQ18" s="82">
        <f>IFERROR(AVERAGE(W18,AB18,AG18,AL18)*1,0)</f>
        <v>1</v>
      </c>
      <c r="AR18" s="83">
        <f>IFERROR(IF(AQ18/AP18&gt;100%,100%,AQ18/AP18),0)</f>
        <v>1</v>
      </c>
      <c r="AS18" s="21" t="s">
        <v>83</v>
      </c>
      <c r="AT18" s="77"/>
    </row>
    <row r="19" spans="1:46" s="31" customFormat="1" ht="409.6">
      <c r="A19" s="22">
        <v>3</v>
      </c>
      <c r="B19" s="21" t="s">
        <v>65</v>
      </c>
      <c r="C19" s="22">
        <v>4</v>
      </c>
      <c r="D19" s="37" t="s">
        <v>110</v>
      </c>
      <c r="E19" s="21" t="s">
        <v>67</v>
      </c>
      <c r="F19" s="37" t="s">
        <v>111</v>
      </c>
      <c r="G19" s="37" t="s">
        <v>112</v>
      </c>
      <c r="H19" s="35">
        <v>1</v>
      </c>
      <c r="I19" s="21" t="s">
        <v>70</v>
      </c>
      <c r="J19" s="37" t="s">
        <v>113</v>
      </c>
      <c r="K19" s="35">
        <v>1</v>
      </c>
      <c r="L19" s="35">
        <v>1</v>
      </c>
      <c r="M19" s="35">
        <v>1</v>
      </c>
      <c r="N19" s="35">
        <v>1</v>
      </c>
      <c r="O19" s="35">
        <v>1</v>
      </c>
      <c r="P19" s="21" t="s">
        <v>72</v>
      </c>
      <c r="Q19" s="49" t="s">
        <v>73</v>
      </c>
      <c r="R19" s="21">
        <v>8179</v>
      </c>
      <c r="S19" s="21" t="s">
        <v>114</v>
      </c>
      <c r="T19" s="37" t="s">
        <v>115</v>
      </c>
      <c r="U19" s="76" t="s">
        <v>116</v>
      </c>
      <c r="V19" s="81">
        <f t="shared" si="0"/>
        <v>1</v>
      </c>
      <c r="W19" s="82">
        <v>1</v>
      </c>
      <c r="X19" s="83">
        <f>IFERROR(IF(W19/V19&gt;100%,100%,W19/V19),0)</f>
        <v>1</v>
      </c>
      <c r="Y19" s="21" t="s">
        <v>117</v>
      </c>
      <c r="Z19" s="21"/>
      <c r="AA19" s="81">
        <f t="shared" si="1"/>
        <v>1</v>
      </c>
      <c r="AB19" s="82">
        <v>1</v>
      </c>
      <c r="AC19" s="83">
        <f>IFERROR(IF(AB19/AA19&gt;100%,100%,AB19/AA19),0)</f>
        <v>1</v>
      </c>
      <c r="AD19" s="102" t="s">
        <v>118</v>
      </c>
      <c r="AE19" s="102" t="s">
        <v>119</v>
      </c>
      <c r="AF19" s="81">
        <f t="shared" si="2"/>
        <v>1</v>
      </c>
      <c r="AG19" s="81">
        <v>1</v>
      </c>
      <c r="AH19" s="83">
        <f>IFERROR(IF(AG19/AF19&gt;100%,100%,AG19/AF19),0)</f>
        <v>1</v>
      </c>
      <c r="AI19" s="21" t="s">
        <v>120</v>
      </c>
      <c r="AJ19" s="21" t="s">
        <v>119</v>
      </c>
      <c r="AK19" s="81">
        <f t="shared" si="3"/>
        <v>1</v>
      </c>
      <c r="AL19" s="81">
        <v>1</v>
      </c>
      <c r="AM19" s="83">
        <f>IFERROR(IF(AL19/AK19&gt;100%,100%,AL19/AK19),0)</f>
        <v>1</v>
      </c>
      <c r="AN19" s="21" t="s">
        <v>121</v>
      </c>
      <c r="AO19" s="21" t="s">
        <v>122</v>
      </c>
      <c r="AP19" s="81">
        <f t="shared" si="4"/>
        <v>1</v>
      </c>
      <c r="AQ19" s="82">
        <f>IFERROR(AVERAGE(W19,AB19,AG19,AL19)*1,0)</f>
        <v>1</v>
      </c>
      <c r="AR19" s="83">
        <f>IFERROR(IF(AQ19/AP19&gt;100%,100%,AQ19/AP19),0)</f>
        <v>1</v>
      </c>
      <c r="AS19" s="21" t="s">
        <v>83</v>
      </c>
      <c r="AT19" s="77"/>
    </row>
    <row r="20" spans="1:46" s="31" customFormat="1" ht="409.6">
      <c r="A20" s="22">
        <v>3</v>
      </c>
      <c r="B20" s="21" t="s">
        <v>65</v>
      </c>
      <c r="C20" s="22">
        <v>5</v>
      </c>
      <c r="D20" s="21" t="s">
        <v>123</v>
      </c>
      <c r="E20" s="21" t="s">
        <v>67</v>
      </c>
      <c r="F20" s="59" t="s">
        <v>124</v>
      </c>
      <c r="G20" s="21" t="s">
        <v>125</v>
      </c>
      <c r="H20" s="35">
        <v>1</v>
      </c>
      <c r="I20" s="21" t="s">
        <v>70</v>
      </c>
      <c r="J20" s="21" t="s">
        <v>126</v>
      </c>
      <c r="K20" s="35">
        <v>1</v>
      </c>
      <c r="L20" s="35">
        <v>1</v>
      </c>
      <c r="M20" s="35">
        <v>1</v>
      </c>
      <c r="N20" s="35">
        <v>1</v>
      </c>
      <c r="O20" s="35">
        <v>1</v>
      </c>
      <c r="P20" s="21" t="s">
        <v>72</v>
      </c>
      <c r="Q20" s="49" t="s">
        <v>73</v>
      </c>
      <c r="R20" s="21">
        <v>8179</v>
      </c>
      <c r="S20" s="76" t="s">
        <v>127</v>
      </c>
      <c r="T20" s="21" t="s">
        <v>128</v>
      </c>
      <c r="U20" s="76" t="s">
        <v>129</v>
      </c>
      <c r="V20" s="81">
        <f t="shared" si="0"/>
        <v>1</v>
      </c>
      <c r="W20" s="82">
        <v>1</v>
      </c>
      <c r="X20" s="83">
        <f>IFERROR(IF(W20/V20&gt;100%,100%,W20/V20),0)</f>
        <v>1</v>
      </c>
      <c r="Y20" s="21" t="s">
        <v>130</v>
      </c>
      <c r="Z20" s="21"/>
      <c r="AA20" s="81">
        <f t="shared" si="1"/>
        <v>1</v>
      </c>
      <c r="AB20" s="82">
        <v>1</v>
      </c>
      <c r="AC20" s="83">
        <f>IFERROR(IF(AB20/AA20&gt;100%,100%,AB20/AA20),0)</f>
        <v>1</v>
      </c>
      <c r="AD20" s="102" t="s">
        <v>131</v>
      </c>
      <c r="AE20" s="102" t="s">
        <v>132</v>
      </c>
      <c r="AF20" s="81">
        <f t="shared" si="2"/>
        <v>1</v>
      </c>
      <c r="AG20" s="81">
        <v>1</v>
      </c>
      <c r="AH20" s="83">
        <f>IFERROR(IF(AG20/AF20&gt;100%,100%,AG20/AF20),0)</f>
        <v>1</v>
      </c>
      <c r="AI20" s="21" t="s">
        <v>133</v>
      </c>
      <c r="AJ20" s="21" t="s">
        <v>132</v>
      </c>
      <c r="AK20" s="81">
        <f t="shared" si="3"/>
        <v>1</v>
      </c>
      <c r="AL20" s="81">
        <v>1</v>
      </c>
      <c r="AM20" s="83">
        <v>1</v>
      </c>
      <c r="AN20" s="21" t="s">
        <v>134</v>
      </c>
      <c r="AO20" s="21" t="s">
        <v>135</v>
      </c>
      <c r="AP20" s="81">
        <f t="shared" si="4"/>
        <v>1</v>
      </c>
      <c r="AQ20" s="82">
        <f>IFERROR(AVERAGE(W20,AB20,AG20,AL20)*1,0)</f>
        <v>1</v>
      </c>
      <c r="AR20" s="83">
        <f>IFERROR(IF(AQ20/AP20&gt;100%,100%,AQ20/AP20),0)</f>
        <v>1</v>
      </c>
      <c r="AS20" s="21" t="s">
        <v>83</v>
      </c>
      <c r="AT20" s="77"/>
    </row>
    <row r="21" spans="1:46" s="5" customFormat="1" ht="15.75">
      <c r="A21" s="10"/>
      <c r="B21" s="10"/>
      <c r="C21" s="10"/>
      <c r="D21" s="13" t="s">
        <v>136</v>
      </c>
      <c r="E21" s="10"/>
      <c r="F21" s="10"/>
      <c r="G21" s="10"/>
      <c r="H21" s="10"/>
      <c r="I21" s="10"/>
      <c r="J21" s="10"/>
      <c r="K21" s="15"/>
      <c r="L21" s="15"/>
      <c r="M21" s="15"/>
      <c r="N21" s="15"/>
      <c r="O21" s="15"/>
      <c r="P21" s="10"/>
      <c r="Q21" s="10"/>
      <c r="R21" s="10"/>
      <c r="S21" s="10"/>
      <c r="T21" s="10"/>
      <c r="U21" s="10"/>
      <c r="V21" s="16"/>
      <c r="W21" s="16"/>
      <c r="X21" s="84">
        <f>AVERAGE(X16:X20)*80%</f>
        <v>0.8</v>
      </c>
      <c r="Y21" s="15"/>
      <c r="Z21" s="15"/>
      <c r="AA21" s="92"/>
      <c r="AB21" s="92"/>
      <c r="AC21" s="84">
        <f>AVERAGE(AC16:AC20)*80%</f>
        <v>0.8</v>
      </c>
      <c r="AD21" s="15"/>
      <c r="AE21" s="15"/>
      <c r="AF21" s="16"/>
      <c r="AG21" s="16"/>
      <c r="AH21" s="84">
        <f>AVERAGE(AH16:AH20)*80%</f>
        <v>0.8</v>
      </c>
      <c r="AI21" s="15"/>
      <c r="AJ21" s="15"/>
      <c r="AK21" s="16"/>
      <c r="AL21" s="16"/>
      <c r="AM21" s="84">
        <f>AVERAGE(AM16:AM20)*80%</f>
        <v>0.8</v>
      </c>
      <c r="AN21" s="10"/>
      <c r="AO21" s="10"/>
      <c r="AP21" s="16"/>
      <c r="AQ21" s="16"/>
      <c r="AR21" s="84">
        <f>AVERAGE(AR16:AR20)*80%</f>
        <v>0.8</v>
      </c>
      <c r="AS21" s="10"/>
      <c r="AT21" s="78"/>
    </row>
    <row r="22" spans="1:46" s="63" customFormat="1" ht="111" customHeight="1">
      <c r="A22" s="40">
        <v>3</v>
      </c>
      <c r="B22" s="27" t="s">
        <v>65</v>
      </c>
      <c r="C22" s="40" t="s">
        <v>137</v>
      </c>
      <c r="D22" s="27" t="s">
        <v>138</v>
      </c>
      <c r="E22" s="26" t="s">
        <v>139</v>
      </c>
      <c r="F22" s="26" t="s">
        <v>140</v>
      </c>
      <c r="G22" s="26" t="s">
        <v>141</v>
      </c>
      <c r="H22" s="60" t="s">
        <v>142</v>
      </c>
      <c r="I22" s="27" t="s">
        <v>70</v>
      </c>
      <c r="J22" s="26" t="s">
        <v>143</v>
      </c>
      <c r="K22" s="61" t="s">
        <v>144</v>
      </c>
      <c r="L22" s="61">
        <v>0.8</v>
      </c>
      <c r="M22" s="61" t="s">
        <v>144</v>
      </c>
      <c r="N22" s="61">
        <v>0.8</v>
      </c>
      <c r="O22" s="61">
        <v>0.8</v>
      </c>
      <c r="P22" s="26" t="s">
        <v>145</v>
      </c>
      <c r="Q22" s="62" t="s">
        <v>146</v>
      </c>
      <c r="R22" s="62" t="s">
        <v>147</v>
      </c>
      <c r="S22" s="26" t="s">
        <v>148</v>
      </c>
      <c r="T22" s="62" t="s">
        <v>149</v>
      </c>
      <c r="U22" s="62" t="s">
        <v>150</v>
      </c>
      <c r="V22" s="91" t="str">
        <f>K22</f>
        <v>No programada</v>
      </c>
      <c r="W22" s="87">
        <v>0</v>
      </c>
      <c r="X22" s="96">
        <f>IFERROR(IF(W22/V22&gt;100%,100%,W22/V22),0)</f>
        <v>0</v>
      </c>
      <c r="Y22" s="26" t="s">
        <v>151</v>
      </c>
      <c r="Z22" s="26" t="s">
        <v>152</v>
      </c>
      <c r="AA22" s="85">
        <f>L22</f>
        <v>0.8</v>
      </c>
      <c r="AB22" s="87">
        <v>0.67</v>
      </c>
      <c r="AC22" s="96">
        <f>IFERROR(IF(AB22/AA22&gt;100%,100%,AB22/AA22),0)</f>
        <v>0.83750000000000002</v>
      </c>
      <c r="AD22" s="101" t="s">
        <v>153</v>
      </c>
      <c r="AE22" s="26" t="s">
        <v>154</v>
      </c>
      <c r="AF22" s="91" t="str">
        <f>M22</f>
        <v>No programada</v>
      </c>
      <c r="AG22" s="87">
        <v>0</v>
      </c>
      <c r="AH22" s="96">
        <f>IFERROR(IF(AG22/AF22&gt;100%,100%,AG22/AF22),0)</f>
        <v>0</v>
      </c>
      <c r="AI22" s="26" t="s">
        <v>155</v>
      </c>
      <c r="AJ22" s="26" t="s">
        <v>155</v>
      </c>
      <c r="AK22" s="85">
        <f>N22</f>
        <v>0.8</v>
      </c>
      <c r="AL22" s="85">
        <v>0.45</v>
      </c>
      <c r="AM22" s="96">
        <f>IFERROR(IF(AL22/AK22&gt;100%,100%,AL22/AK22),0)</f>
        <v>0.5625</v>
      </c>
      <c r="AN22" s="26" t="s">
        <v>156</v>
      </c>
      <c r="AO22" s="26" t="s">
        <v>157</v>
      </c>
      <c r="AP22" s="85">
        <f>O22</f>
        <v>0.8</v>
      </c>
      <c r="AQ22" s="87">
        <f>IFERROR(AVERAGE(AB22,AL22)*1,0)</f>
        <v>0.56000000000000005</v>
      </c>
      <c r="AR22" s="96">
        <f>IFERROR(IF(AQ22/AP22&gt;100%,100%,AQ22/AP22),0)</f>
        <v>0.70000000000000007</v>
      </c>
      <c r="AS22" s="26" t="s">
        <v>158</v>
      </c>
      <c r="AT22" s="79"/>
    </row>
    <row r="23" spans="1:46" s="63" customFormat="1" ht="100.5" customHeight="1">
      <c r="A23" s="40">
        <v>3</v>
      </c>
      <c r="B23" s="27" t="s">
        <v>65</v>
      </c>
      <c r="C23" s="40" t="s">
        <v>159</v>
      </c>
      <c r="D23" s="26" t="s">
        <v>160</v>
      </c>
      <c r="E23" s="26" t="s">
        <v>139</v>
      </c>
      <c r="F23" s="26" t="s">
        <v>161</v>
      </c>
      <c r="G23" s="26" t="s">
        <v>162</v>
      </c>
      <c r="H23" s="64" t="s">
        <v>163</v>
      </c>
      <c r="I23" s="27" t="s">
        <v>164</v>
      </c>
      <c r="J23" s="26" t="s">
        <v>161</v>
      </c>
      <c r="K23" s="65">
        <v>0</v>
      </c>
      <c r="L23" s="65">
        <v>0.24</v>
      </c>
      <c r="M23" s="65">
        <v>0.38</v>
      </c>
      <c r="N23" s="65">
        <v>0.38</v>
      </c>
      <c r="O23" s="65">
        <f>SUM(K23:N23)</f>
        <v>1</v>
      </c>
      <c r="P23" s="26" t="s">
        <v>145</v>
      </c>
      <c r="Q23" s="26" t="s">
        <v>165</v>
      </c>
      <c r="R23" s="26" t="s">
        <v>166</v>
      </c>
      <c r="S23" s="62" t="s">
        <v>167</v>
      </c>
      <c r="T23" s="62" t="s">
        <v>168</v>
      </c>
      <c r="U23" s="62" t="s">
        <v>169</v>
      </c>
      <c r="V23" s="85">
        <f>K23</f>
        <v>0</v>
      </c>
      <c r="W23" s="87">
        <v>0</v>
      </c>
      <c r="X23" s="96">
        <f>IFERROR(IF(W23/V23&gt;100%,100%,W23/V23),0)</f>
        <v>0</v>
      </c>
      <c r="Y23" s="26" t="s">
        <v>151</v>
      </c>
      <c r="Z23" s="26" t="s">
        <v>152</v>
      </c>
      <c r="AA23" s="85">
        <f>L23</f>
        <v>0.24</v>
      </c>
      <c r="AB23" s="87">
        <v>0.24</v>
      </c>
      <c r="AC23" s="96">
        <f>IFERROR(IF(AB23/AA23&gt;100%,100%,AB23/AA23),0)</f>
        <v>1</v>
      </c>
      <c r="AD23" s="26" t="s">
        <v>170</v>
      </c>
      <c r="AE23" s="26" t="s">
        <v>171</v>
      </c>
      <c r="AF23" s="85">
        <f>M23</f>
        <v>0.38</v>
      </c>
      <c r="AG23" s="85">
        <v>0.38</v>
      </c>
      <c r="AH23" s="96">
        <f>IFERROR(IF(AG23/AF23&gt;100%,100%,AG23/AF23),0)</f>
        <v>1</v>
      </c>
      <c r="AI23" s="26" t="s">
        <v>172</v>
      </c>
      <c r="AJ23" s="26" t="s">
        <v>173</v>
      </c>
      <c r="AK23" s="85">
        <f>N23</f>
        <v>0.38</v>
      </c>
      <c r="AL23" s="85">
        <v>0.38</v>
      </c>
      <c r="AM23" s="96">
        <f>IFERROR(IF(AL23/AK23&gt;100%,100%,AL23/AK23),0)</f>
        <v>1</v>
      </c>
      <c r="AN23" s="26" t="s">
        <v>174</v>
      </c>
      <c r="AO23" s="26" t="s">
        <v>175</v>
      </c>
      <c r="AP23" s="85">
        <f>O23</f>
        <v>1</v>
      </c>
      <c r="AQ23" s="87">
        <f>IFERROR(SUM(W23,AB23,AG23,AL23),0)</f>
        <v>1</v>
      </c>
      <c r="AR23" s="96">
        <f>IFERROR(IF(AQ23/AP23&gt;100%,100%,AQ23/AP23),0)</f>
        <v>1</v>
      </c>
      <c r="AS23" s="26" t="s">
        <v>83</v>
      </c>
      <c r="AT23" s="79"/>
    </row>
    <row r="24" spans="1:46" s="63" customFormat="1" ht="101.25" customHeight="1">
      <c r="A24" s="40">
        <v>3</v>
      </c>
      <c r="B24" s="27" t="s">
        <v>65</v>
      </c>
      <c r="C24" s="40" t="s">
        <v>176</v>
      </c>
      <c r="D24" s="26" t="s">
        <v>177</v>
      </c>
      <c r="E24" s="26" t="s">
        <v>139</v>
      </c>
      <c r="F24" s="26" t="s">
        <v>178</v>
      </c>
      <c r="G24" s="26" t="s">
        <v>179</v>
      </c>
      <c r="H24" s="40" t="s">
        <v>180</v>
      </c>
      <c r="I24" s="27" t="s">
        <v>164</v>
      </c>
      <c r="J24" s="26" t="s">
        <v>178</v>
      </c>
      <c r="K24" s="66">
        <v>0</v>
      </c>
      <c r="L24" s="66">
        <v>1</v>
      </c>
      <c r="M24" s="66">
        <v>0</v>
      </c>
      <c r="N24" s="66">
        <v>1</v>
      </c>
      <c r="O24" s="66">
        <v>2</v>
      </c>
      <c r="P24" s="26" t="s">
        <v>145</v>
      </c>
      <c r="Q24" s="26" t="s">
        <v>165</v>
      </c>
      <c r="R24" s="26" t="s">
        <v>166</v>
      </c>
      <c r="S24" s="62" t="s">
        <v>181</v>
      </c>
      <c r="T24" s="62" t="s">
        <v>181</v>
      </c>
      <c r="U24" s="26" t="s">
        <v>182</v>
      </c>
      <c r="V24" s="91">
        <f>K24</f>
        <v>0</v>
      </c>
      <c r="W24" s="95">
        <v>0</v>
      </c>
      <c r="X24" s="96">
        <f>IFERROR(IF(W24/V24&gt;100%,100%,W24/V24),0)</f>
        <v>0</v>
      </c>
      <c r="Y24" s="26" t="s">
        <v>151</v>
      </c>
      <c r="Z24" s="26" t="s">
        <v>152</v>
      </c>
      <c r="AA24" s="91">
        <f>L24</f>
        <v>1</v>
      </c>
      <c r="AB24" s="86">
        <v>1</v>
      </c>
      <c r="AC24" s="96">
        <f>IFERROR(IF(AB24/AA24&gt;100%,100%,AB24/AA24),0)</f>
        <v>1</v>
      </c>
      <c r="AD24" s="26" t="s">
        <v>183</v>
      </c>
      <c r="AE24" s="26" t="s">
        <v>184</v>
      </c>
      <c r="AF24" s="91">
        <f>M24</f>
        <v>0</v>
      </c>
      <c r="AG24" s="95">
        <v>0</v>
      </c>
      <c r="AH24" s="96">
        <f>IFERROR(IF(AG24/AF24&gt;100%,100%,AG24/AF24),0)</f>
        <v>0</v>
      </c>
      <c r="AI24" s="26" t="s">
        <v>155</v>
      </c>
      <c r="AJ24" s="26" t="s">
        <v>155</v>
      </c>
      <c r="AK24" s="91">
        <f>N24</f>
        <v>1</v>
      </c>
      <c r="AL24" s="86">
        <v>1</v>
      </c>
      <c r="AM24" s="96">
        <f>IFERROR(IF(AL24/AK24&gt;100%,100%,AL24/AK24),0)</f>
        <v>1</v>
      </c>
      <c r="AN24" s="26" t="s">
        <v>185</v>
      </c>
      <c r="AO24" s="26" t="s">
        <v>186</v>
      </c>
      <c r="AP24" s="86">
        <f>O24</f>
        <v>2</v>
      </c>
      <c r="AQ24" s="95">
        <f>IFERROR(SUM(W24,AB24,AG24,AL24),0)</f>
        <v>2</v>
      </c>
      <c r="AR24" s="96">
        <f>IFERROR(IF(AQ24/AP24&gt;100%,100%,AQ24/AP24),0)</f>
        <v>1</v>
      </c>
      <c r="AS24" s="26" t="s">
        <v>83</v>
      </c>
      <c r="AT24" s="79"/>
    </row>
    <row r="25" spans="1:46" s="63" customFormat="1" ht="150">
      <c r="A25" s="40">
        <v>3</v>
      </c>
      <c r="B25" s="27" t="s">
        <v>65</v>
      </c>
      <c r="C25" s="40" t="s">
        <v>187</v>
      </c>
      <c r="D25" s="62" t="s">
        <v>188</v>
      </c>
      <c r="E25" s="62" t="s">
        <v>139</v>
      </c>
      <c r="F25" s="62" t="s">
        <v>189</v>
      </c>
      <c r="G25" s="62" t="s">
        <v>190</v>
      </c>
      <c r="H25" s="62" t="s">
        <v>191</v>
      </c>
      <c r="I25" s="62" t="s">
        <v>164</v>
      </c>
      <c r="J25" s="62" t="s">
        <v>189</v>
      </c>
      <c r="K25" s="67">
        <v>1</v>
      </c>
      <c r="L25" s="67">
        <v>0</v>
      </c>
      <c r="M25" s="67">
        <v>0</v>
      </c>
      <c r="N25" s="67">
        <v>0</v>
      </c>
      <c r="O25" s="67">
        <v>1</v>
      </c>
      <c r="P25" s="62" t="s">
        <v>145</v>
      </c>
      <c r="Q25" s="62" t="s">
        <v>192</v>
      </c>
      <c r="R25" s="62" t="s">
        <v>147</v>
      </c>
      <c r="S25" s="62" t="s">
        <v>193</v>
      </c>
      <c r="T25" s="62" t="s">
        <v>194</v>
      </c>
      <c r="U25" s="62" t="s">
        <v>195</v>
      </c>
      <c r="V25" s="85">
        <f>K25</f>
        <v>1</v>
      </c>
      <c r="W25" s="87">
        <f>1/1</f>
        <v>1</v>
      </c>
      <c r="X25" s="96">
        <f>IFERROR(IF(W25/V25&gt;100%,100%,W25/V25),0)</f>
        <v>1</v>
      </c>
      <c r="Y25" s="26" t="s">
        <v>196</v>
      </c>
      <c r="Z25" s="26" t="s">
        <v>197</v>
      </c>
      <c r="AA25" s="85">
        <f>L25</f>
        <v>0</v>
      </c>
      <c r="AB25" s="87">
        <v>0</v>
      </c>
      <c r="AC25" s="96">
        <f>IFERROR(IF(AB25/AA25&gt;100%,100%,AB25/AA25),0)</f>
        <v>0</v>
      </c>
      <c r="AD25" s="26" t="s">
        <v>155</v>
      </c>
      <c r="AE25" s="26" t="s">
        <v>155</v>
      </c>
      <c r="AF25" s="85">
        <f>M25</f>
        <v>0</v>
      </c>
      <c r="AG25" s="87">
        <v>0</v>
      </c>
      <c r="AH25" s="96">
        <f>IFERROR(IF(AG25/AF25&gt;100%,100%,AG25/AF25),0)</f>
        <v>0</v>
      </c>
      <c r="AI25" s="26" t="s">
        <v>155</v>
      </c>
      <c r="AJ25" s="26" t="s">
        <v>155</v>
      </c>
      <c r="AK25" s="85">
        <f>N25</f>
        <v>0</v>
      </c>
      <c r="AL25" s="87">
        <v>0</v>
      </c>
      <c r="AM25" s="96">
        <f>IFERROR(IF(AL25/AK25&gt;100%,100%,AL25/AK25),0)</f>
        <v>0</v>
      </c>
      <c r="AN25" s="26" t="s">
        <v>155</v>
      </c>
      <c r="AO25" s="26" t="s">
        <v>155</v>
      </c>
      <c r="AP25" s="85">
        <f>O25</f>
        <v>1</v>
      </c>
      <c r="AQ25" s="87">
        <f>IFERROR(SUM(W25,AB25,AG25,AL25),0)</f>
        <v>1</v>
      </c>
      <c r="AR25" s="96">
        <f>IFERROR(IF(AQ25/AP25&gt;100%,100%,AQ25/AP25),0)</f>
        <v>1</v>
      </c>
      <c r="AS25" s="26" t="s">
        <v>83</v>
      </c>
      <c r="AT25" s="79"/>
    </row>
    <row r="26" spans="1:46" s="63" customFormat="1" ht="133.5">
      <c r="A26" s="40"/>
      <c r="B26" s="27" t="s">
        <v>65</v>
      </c>
      <c r="C26" s="40" t="s">
        <v>198</v>
      </c>
      <c r="D26" s="62" t="s">
        <v>199</v>
      </c>
      <c r="E26" s="62" t="s">
        <v>139</v>
      </c>
      <c r="F26" s="62" t="s">
        <v>200</v>
      </c>
      <c r="G26" s="62" t="s">
        <v>201</v>
      </c>
      <c r="H26" s="62" t="s">
        <v>202</v>
      </c>
      <c r="I26" s="62" t="s">
        <v>70</v>
      </c>
      <c r="J26" s="62" t="s">
        <v>203</v>
      </c>
      <c r="K26" s="67">
        <v>1</v>
      </c>
      <c r="L26" s="67">
        <v>1</v>
      </c>
      <c r="M26" s="67">
        <v>1</v>
      </c>
      <c r="N26" s="67">
        <v>1</v>
      </c>
      <c r="O26" s="67">
        <v>1</v>
      </c>
      <c r="P26" s="62" t="s">
        <v>204</v>
      </c>
      <c r="Q26" s="62" t="s">
        <v>192</v>
      </c>
      <c r="R26" s="62" t="s">
        <v>147</v>
      </c>
      <c r="S26" s="62" t="s">
        <v>193</v>
      </c>
      <c r="T26" s="62" t="s">
        <v>194</v>
      </c>
      <c r="U26" s="62" t="s">
        <v>195</v>
      </c>
      <c r="V26" s="85">
        <f>K26</f>
        <v>1</v>
      </c>
      <c r="W26" s="87">
        <f>5/5</f>
        <v>1</v>
      </c>
      <c r="X26" s="96">
        <f>IFERROR(IF(W26/V26&gt;100%,100%,W26/V26),0)</f>
        <v>1</v>
      </c>
      <c r="Y26" s="26" t="s">
        <v>205</v>
      </c>
      <c r="Z26" s="26" t="s">
        <v>206</v>
      </c>
      <c r="AA26" s="85">
        <f>L26</f>
        <v>1</v>
      </c>
      <c r="AB26" s="87">
        <v>1</v>
      </c>
      <c r="AC26" s="96">
        <f>IFERROR(IF(AB26/AA26&gt;100%,100%,AB26/AA26),0)</f>
        <v>1</v>
      </c>
      <c r="AD26" s="26" t="s">
        <v>207</v>
      </c>
      <c r="AE26" s="26" t="s">
        <v>208</v>
      </c>
      <c r="AF26" s="85">
        <f>M26</f>
        <v>1</v>
      </c>
      <c r="AG26" s="85">
        <v>1</v>
      </c>
      <c r="AH26" s="96">
        <f>IFERROR(IF(AG26/AF26&gt;100%,100%,AG26/AF26),0)</f>
        <v>1</v>
      </c>
      <c r="AI26" s="26" t="s">
        <v>209</v>
      </c>
      <c r="AJ26" s="26" t="s">
        <v>210</v>
      </c>
      <c r="AK26" s="85">
        <f>N26</f>
        <v>1</v>
      </c>
      <c r="AL26" s="85">
        <v>1</v>
      </c>
      <c r="AM26" s="96">
        <f>IFERROR(IF(AL26/AK26&gt;100%,100%,AL26/AK26),0)</f>
        <v>1</v>
      </c>
      <c r="AN26" s="26" t="s">
        <v>211</v>
      </c>
      <c r="AO26" s="26" t="s">
        <v>212</v>
      </c>
      <c r="AP26" s="85">
        <f>O26</f>
        <v>1</v>
      </c>
      <c r="AQ26" s="87">
        <f>IFERROR(AVERAGE(W26,AB26,AG26,AL26)*1,0)</f>
        <v>1</v>
      </c>
      <c r="AR26" s="96">
        <f>IFERROR(IF(AQ26/AP26&gt;100%,100%,AQ26/AP26),0)</f>
        <v>1</v>
      </c>
      <c r="AS26" s="26" t="s">
        <v>83</v>
      </c>
      <c r="AT26" s="79"/>
    </row>
    <row r="27" spans="1:46" s="73" customFormat="1" ht="117">
      <c r="A27" s="40">
        <v>3</v>
      </c>
      <c r="B27" s="27" t="s">
        <v>65</v>
      </c>
      <c r="C27" s="70" t="s">
        <v>213</v>
      </c>
      <c r="D27" s="62" t="s">
        <v>214</v>
      </c>
      <c r="E27" s="71" t="s">
        <v>139</v>
      </c>
      <c r="F27" s="71" t="s">
        <v>215</v>
      </c>
      <c r="G27" s="71" t="s">
        <v>216</v>
      </c>
      <c r="H27" s="71" t="s">
        <v>146</v>
      </c>
      <c r="I27" s="71" t="s">
        <v>164</v>
      </c>
      <c r="J27" s="71" t="s">
        <v>215</v>
      </c>
      <c r="K27" s="72">
        <v>0</v>
      </c>
      <c r="L27" s="72">
        <v>1</v>
      </c>
      <c r="M27" s="72">
        <v>0</v>
      </c>
      <c r="N27" s="72">
        <v>0</v>
      </c>
      <c r="O27" s="72">
        <v>1</v>
      </c>
      <c r="P27" s="97" t="s">
        <v>145</v>
      </c>
      <c r="Q27" s="62" t="s">
        <v>217</v>
      </c>
      <c r="R27" s="62" t="s">
        <v>218</v>
      </c>
      <c r="S27" s="62" t="s">
        <v>215</v>
      </c>
      <c r="T27" s="62" t="s">
        <v>219</v>
      </c>
      <c r="U27" s="62" t="s">
        <v>220</v>
      </c>
      <c r="V27" s="91">
        <f>K27</f>
        <v>0</v>
      </c>
      <c r="W27" s="98">
        <v>0</v>
      </c>
      <c r="X27" s="96">
        <f>IFERROR(IF(W27/V27&gt;100%,100%,W27/V27),0)</f>
        <v>0</v>
      </c>
      <c r="Y27" s="97" t="s">
        <v>151</v>
      </c>
      <c r="Z27" s="97" t="s">
        <v>152</v>
      </c>
      <c r="AA27" s="91">
        <f>L27</f>
        <v>1</v>
      </c>
      <c r="AB27" s="86">
        <v>1</v>
      </c>
      <c r="AC27" s="96">
        <f>IFERROR(IF(AB27/AA27&gt;100%,100%,AB27/AA27),0)</f>
        <v>1</v>
      </c>
      <c r="AD27" s="26" t="s">
        <v>221</v>
      </c>
      <c r="AE27" s="26" t="s">
        <v>222</v>
      </c>
      <c r="AF27" s="91">
        <f>M27</f>
        <v>0</v>
      </c>
      <c r="AG27" s="95">
        <v>0</v>
      </c>
      <c r="AH27" s="96">
        <f>IFERROR(IF(AG27/AF27&gt;100%,100%,AG27/AF27),0)</f>
        <v>0</v>
      </c>
      <c r="AI27" s="26" t="s">
        <v>155</v>
      </c>
      <c r="AJ27" s="26" t="s">
        <v>155</v>
      </c>
      <c r="AK27" s="91">
        <f>N27</f>
        <v>0</v>
      </c>
      <c r="AL27" s="95">
        <v>0</v>
      </c>
      <c r="AM27" s="96">
        <f>IFERROR(IF(AL27/AK27&gt;100%,100%,AL27/AK27),0)</f>
        <v>0</v>
      </c>
      <c r="AN27" s="26" t="s">
        <v>155</v>
      </c>
      <c r="AO27" s="26" t="s">
        <v>155</v>
      </c>
      <c r="AP27" s="86">
        <f>O27</f>
        <v>1</v>
      </c>
      <c r="AQ27" s="95">
        <f>IFERROR(SUM(W27,AB27,AG27,AL27),0)</f>
        <v>1</v>
      </c>
      <c r="AR27" s="96">
        <f>IFERROR(IF(AQ27/AP27&gt;100%,100%,AQ27/AP27),0)</f>
        <v>1</v>
      </c>
      <c r="AS27" s="26" t="s">
        <v>83</v>
      </c>
      <c r="AT27" s="80"/>
    </row>
    <row r="28" spans="1:46" s="73" customFormat="1" ht="150">
      <c r="A28" s="40">
        <v>3</v>
      </c>
      <c r="B28" s="27" t="s">
        <v>65</v>
      </c>
      <c r="C28" s="68" t="s">
        <v>223</v>
      </c>
      <c r="D28" s="62" t="s">
        <v>224</v>
      </c>
      <c r="E28" s="69" t="s">
        <v>139</v>
      </c>
      <c r="F28" s="69" t="s">
        <v>225</v>
      </c>
      <c r="G28" s="69" t="s">
        <v>226</v>
      </c>
      <c r="H28" s="69" t="s">
        <v>146</v>
      </c>
      <c r="I28" s="74" t="s">
        <v>164</v>
      </c>
      <c r="J28" s="74" t="s">
        <v>225</v>
      </c>
      <c r="K28" s="75">
        <v>0</v>
      </c>
      <c r="L28" s="75">
        <v>0</v>
      </c>
      <c r="M28" s="75">
        <v>0</v>
      </c>
      <c r="N28" s="75">
        <v>1</v>
      </c>
      <c r="O28" s="75">
        <v>1</v>
      </c>
      <c r="P28" s="26" t="s">
        <v>145</v>
      </c>
      <c r="Q28" s="62" t="s">
        <v>217</v>
      </c>
      <c r="R28" s="62" t="s">
        <v>218</v>
      </c>
      <c r="S28" s="62" t="s">
        <v>227</v>
      </c>
      <c r="T28" s="62" t="s">
        <v>228</v>
      </c>
      <c r="U28" s="62" t="s">
        <v>220</v>
      </c>
      <c r="V28" s="91">
        <f>K28</f>
        <v>0</v>
      </c>
      <c r="W28" s="98">
        <v>0</v>
      </c>
      <c r="X28" s="96">
        <f>IFERROR(IF(W28/V28&gt;100%,100%,W28/V28),0)</f>
        <v>0</v>
      </c>
      <c r="Y28" s="26" t="s">
        <v>151</v>
      </c>
      <c r="Z28" s="26" t="s">
        <v>152</v>
      </c>
      <c r="AA28" s="91">
        <f>L28</f>
        <v>0</v>
      </c>
      <c r="AB28" s="98">
        <v>0</v>
      </c>
      <c r="AC28" s="96">
        <f>IFERROR(IF(AB28/AA28&gt;100%,100%,AB28/AA28),0)</f>
        <v>0</v>
      </c>
      <c r="AD28" s="26" t="s">
        <v>151</v>
      </c>
      <c r="AE28" s="26" t="s">
        <v>151</v>
      </c>
      <c r="AF28" s="91">
        <f>M28</f>
        <v>0</v>
      </c>
      <c r="AG28" s="98">
        <v>0</v>
      </c>
      <c r="AH28" s="96">
        <f>IFERROR(IF(AG28/AF28&gt;100%,100%,AG28/AF28),0)</f>
        <v>0</v>
      </c>
      <c r="AI28" s="26" t="s">
        <v>151</v>
      </c>
      <c r="AJ28" s="26" t="s">
        <v>151</v>
      </c>
      <c r="AK28" s="91">
        <f>N28</f>
        <v>1</v>
      </c>
      <c r="AL28" s="86">
        <v>1</v>
      </c>
      <c r="AM28" s="96">
        <f>IFERROR(IF(AL28/AK28&gt;100%,100%,AL28/AK28),0)</f>
        <v>1</v>
      </c>
      <c r="AN28" s="26" t="s">
        <v>229</v>
      </c>
      <c r="AO28" s="26" t="s">
        <v>230</v>
      </c>
      <c r="AP28" s="86">
        <f>O28</f>
        <v>1</v>
      </c>
      <c r="AQ28" s="95">
        <f>IFERROR(SUM(W28,AB28,AG28,AL28),0)</f>
        <v>1</v>
      </c>
      <c r="AR28" s="96">
        <f>IFERROR(IF(AQ28/AP28&gt;100%,100%,AQ28/AP28),0)</f>
        <v>1</v>
      </c>
      <c r="AS28" s="26" t="s">
        <v>231</v>
      </c>
      <c r="AT28" s="80"/>
    </row>
    <row r="29" spans="1:46" s="5" customFormat="1" ht="17.25">
      <c r="A29" s="10"/>
      <c r="B29" s="10"/>
      <c r="C29" s="10"/>
      <c r="D29" s="11" t="s">
        <v>232</v>
      </c>
      <c r="E29" s="11"/>
      <c r="F29" s="11"/>
      <c r="G29" s="11"/>
      <c r="H29" s="11"/>
      <c r="I29" s="11"/>
      <c r="J29" s="11"/>
      <c r="K29" s="12"/>
      <c r="L29" s="12"/>
      <c r="M29" s="12"/>
      <c r="N29" s="12"/>
      <c r="O29" s="12"/>
      <c r="P29" s="11"/>
      <c r="Q29" s="11"/>
      <c r="R29" s="11"/>
      <c r="S29" s="10"/>
      <c r="T29" s="10"/>
      <c r="U29" s="10"/>
      <c r="V29" s="58"/>
      <c r="W29" s="58"/>
      <c r="X29" s="84">
        <f>AVERAGE(X25:X26)*20%</f>
        <v>0.2</v>
      </c>
      <c r="Y29" s="10"/>
      <c r="Z29" s="10"/>
      <c r="AA29" s="93"/>
      <c r="AB29" s="93"/>
      <c r="AC29" s="99">
        <f>AVERAGE(AC22,AC23,AC24,AC26,AC27)*20%</f>
        <v>0.19350000000000001</v>
      </c>
      <c r="AD29" s="10"/>
      <c r="AE29" s="10"/>
      <c r="AF29" s="58"/>
      <c r="AG29" s="58"/>
      <c r="AH29" s="84">
        <f>AVERAGE(AH23,AH26)*20%</f>
        <v>0.2</v>
      </c>
      <c r="AI29" s="10"/>
      <c r="AJ29" s="10"/>
      <c r="AK29" s="58"/>
      <c r="AL29" s="58"/>
      <c r="AM29" s="84">
        <f>AVERAGE(AM22,AM23,AM24,AM26,AM28)*20%</f>
        <v>0.1825</v>
      </c>
      <c r="AN29" s="10"/>
      <c r="AO29" s="10"/>
      <c r="AP29" s="58"/>
      <c r="AQ29" s="58"/>
      <c r="AR29" s="84">
        <f>AVERAGE(AR22,AR23,AR24,AR25,AR26,AR27,AR28)*20%</f>
        <v>0.19142857142857145</v>
      </c>
      <c r="AS29" s="10"/>
    </row>
    <row r="30" spans="1:46" s="9" customFormat="1" ht="20.25">
      <c r="A30" s="6"/>
      <c r="B30" s="6"/>
      <c r="C30" s="6"/>
      <c r="D30" s="7" t="s">
        <v>233</v>
      </c>
      <c r="E30" s="6"/>
      <c r="F30" s="6"/>
      <c r="G30" s="6"/>
      <c r="H30" s="6"/>
      <c r="I30" s="6"/>
      <c r="J30" s="6"/>
      <c r="K30" s="8"/>
      <c r="L30" s="8"/>
      <c r="M30" s="8"/>
      <c r="N30" s="8"/>
      <c r="O30" s="8"/>
      <c r="P30" s="6"/>
      <c r="Q30" s="6"/>
      <c r="R30" s="6"/>
      <c r="S30" s="6"/>
      <c r="T30" s="6"/>
      <c r="U30" s="6"/>
      <c r="V30" s="18"/>
      <c r="W30" s="18"/>
      <c r="X30" s="90">
        <f>X21+X29</f>
        <v>1</v>
      </c>
      <c r="Y30" s="6"/>
      <c r="Z30" s="6"/>
      <c r="AA30" s="94"/>
      <c r="AB30" s="94"/>
      <c r="AC30" s="100">
        <f>AC21+AC29</f>
        <v>0.99350000000000005</v>
      </c>
      <c r="AD30" s="6"/>
      <c r="AE30" s="6"/>
      <c r="AF30" s="18"/>
      <c r="AG30" s="18"/>
      <c r="AH30" s="90">
        <f>AH21+AH29</f>
        <v>1</v>
      </c>
      <c r="AI30" s="6"/>
      <c r="AJ30" s="6"/>
      <c r="AK30" s="18"/>
      <c r="AL30" s="18"/>
      <c r="AM30" s="90">
        <f>AM21+AM29</f>
        <v>0.98250000000000004</v>
      </c>
      <c r="AN30" s="6"/>
      <c r="AO30" s="6"/>
      <c r="AP30" s="18"/>
      <c r="AQ30" s="18"/>
      <c r="AR30" s="90">
        <f>AR21+AR29</f>
        <v>0.99142857142857155</v>
      </c>
      <c r="AS30" s="6"/>
    </row>
  </sheetData>
  <mergeCells count="24">
    <mergeCell ref="V13:Z14"/>
    <mergeCell ref="AA13:AE14"/>
    <mergeCell ref="AF13:AJ14"/>
    <mergeCell ref="AK13:AO14"/>
    <mergeCell ref="AP13:AS14"/>
    <mergeCell ref="A13:B14"/>
    <mergeCell ref="A1:J1"/>
    <mergeCell ref="K1:O1"/>
    <mergeCell ref="C13:E14"/>
    <mergeCell ref="F13:P14"/>
    <mergeCell ref="A2:J2"/>
    <mergeCell ref="G11:J11"/>
    <mergeCell ref="D4:D11"/>
    <mergeCell ref="A4:C11"/>
    <mergeCell ref="S13:U14"/>
    <mergeCell ref="E4:J4"/>
    <mergeCell ref="G5:J5"/>
    <mergeCell ref="G6:J6"/>
    <mergeCell ref="G7:J7"/>
    <mergeCell ref="G8:J8"/>
    <mergeCell ref="Q13:Q15"/>
    <mergeCell ref="R13:R15"/>
    <mergeCell ref="G9:J9"/>
    <mergeCell ref="G10:J10"/>
  </mergeCells>
  <dataValidations count="1">
    <dataValidation allowBlank="1" showInputMessage="1" showErrorMessage="1" error="Escriba un texto " promptTitle="Cualquier contenido" sqref="E15 E3:E12"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E1 E13:E14 E21 E29:E1048576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6" customWidth="1"/>
    <col min="2" max="2" width="98.5703125" style="46" customWidth="1"/>
    <col min="3" max="3" width="11.42578125" style="46"/>
    <col min="4" max="4" width="74.7109375" style="46" customWidth="1"/>
    <col min="5" max="16384" width="11.42578125" style="46"/>
  </cols>
  <sheetData>
    <row r="1" spans="2:4" ht="30">
      <c r="B1" s="45" t="s">
        <v>234</v>
      </c>
      <c r="D1" s="46" t="s">
        <v>235</v>
      </c>
    </row>
    <row r="2" spans="2:4">
      <c r="B2" s="45" t="s">
        <v>236</v>
      </c>
      <c r="D2" s="46" t="s">
        <v>237</v>
      </c>
    </row>
    <row r="3" spans="2:4" ht="45">
      <c r="B3" s="45" t="s">
        <v>238</v>
      </c>
      <c r="D3" s="46" t="s">
        <v>239</v>
      </c>
    </row>
    <row r="4" spans="2:4" ht="30">
      <c r="B4" s="45" t="s">
        <v>240</v>
      </c>
      <c r="D4" s="46" t="s">
        <v>241</v>
      </c>
    </row>
    <row r="5" spans="2:4" ht="30">
      <c r="B5" s="45" t="s">
        <v>242</v>
      </c>
      <c r="D5" s="46" t="s">
        <v>243</v>
      </c>
    </row>
    <row r="6" spans="2:4" ht="30">
      <c r="B6" s="45" t="s">
        <v>165</v>
      </c>
      <c r="D6" s="46" t="s">
        <v>244</v>
      </c>
    </row>
    <row r="7" spans="2:4" ht="45">
      <c r="B7" s="45" t="s">
        <v>192</v>
      </c>
      <c r="D7" s="46" t="s">
        <v>245</v>
      </c>
    </row>
    <row r="8" spans="2:4" ht="45">
      <c r="B8" s="45" t="s">
        <v>246</v>
      </c>
      <c r="D8" s="46" t="s">
        <v>247</v>
      </c>
    </row>
    <row r="9" spans="2:4" ht="30">
      <c r="B9" s="45" t="s">
        <v>248</v>
      </c>
      <c r="D9" s="46" t="s">
        <v>249</v>
      </c>
    </row>
    <row r="10" spans="2:4" ht="30">
      <c r="B10" s="45" t="s">
        <v>250</v>
      </c>
      <c r="D10" s="46" t="s">
        <v>251</v>
      </c>
    </row>
    <row r="11" spans="2:4" ht="30">
      <c r="B11" s="45" t="s">
        <v>252</v>
      </c>
      <c r="D11" s="46" t="s">
        <v>147</v>
      </c>
    </row>
    <row r="12" spans="2:4">
      <c r="B12" s="45" t="s">
        <v>217</v>
      </c>
      <c r="D12" s="46" t="s">
        <v>253</v>
      </c>
    </row>
    <row r="13" spans="2:4">
      <c r="B13" s="45" t="s">
        <v>254</v>
      </c>
    </row>
    <row r="14" spans="2:4">
      <c r="B14" s="45" t="s">
        <v>255</v>
      </c>
    </row>
    <row r="15" spans="2:4">
      <c r="B15" s="45" t="s">
        <v>256</v>
      </c>
    </row>
    <row r="16" spans="2:4">
      <c r="B16" s="45" t="s">
        <v>257</v>
      </c>
    </row>
    <row r="17" spans="2:2">
      <c r="B17" s="45" t="s">
        <v>258</v>
      </c>
    </row>
    <row r="18" spans="2:2">
      <c r="B18" s="45" t="s">
        <v>259</v>
      </c>
    </row>
    <row r="19" spans="2:2">
      <c r="B19" s="45" t="s">
        <v>260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62</v>
      </c>
      <c r="D1" s="45" t="s">
        <v>234</v>
      </c>
      <c r="F1" s="46" t="s">
        <v>235</v>
      </c>
    </row>
    <row r="2" spans="1:6" ht="30">
      <c r="A2" t="s">
        <v>67</v>
      </c>
      <c r="D2" s="45" t="s">
        <v>236</v>
      </c>
      <c r="F2" s="46" t="s">
        <v>237</v>
      </c>
    </row>
    <row r="3" spans="1:6" ht="75">
      <c r="A3" t="s">
        <v>261</v>
      </c>
      <c r="D3" s="45" t="s">
        <v>238</v>
      </c>
      <c r="F3" s="46" t="s">
        <v>239</v>
      </c>
    </row>
    <row r="4" spans="1:6" ht="60">
      <c r="A4" t="s">
        <v>139</v>
      </c>
      <c r="D4" s="45" t="s">
        <v>240</v>
      </c>
      <c r="F4" s="46" t="s">
        <v>241</v>
      </c>
    </row>
    <row r="5" spans="1:6" ht="45">
      <c r="D5" s="45" t="s">
        <v>242</v>
      </c>
      <c r="F5" s="46" t="s">
        <v>243</v>
      </c>
    </row>
    <row r="6" spans="1:6" ht="45">
      <c r="D6" s="45" t="s">
        <v>165</v>
      </c>
      <c r="F6" s="46" t="s">
        <v>244</v>
      </c>
    </row>
    <row r="7" spans="1:6" ht="60">
      <c r="D7" s="45" t="s">
        <v>192</v>
      </c>
      <c r="F7" s="46" t="s">
        <v>245</v>
      </c>
    </row>
    <row r="8" spans="1:6" ht="75">
      <c r="D8" s="45" t="s">
        <v>246</v>
      </c>
      <c r="F8" s="46" t="s">
        <v>247</v>
      </c>
    </row>
    <row r="9" spans="1:6" ht="45">
      <c r="D9" s="45" t="s">
        <v>248</v>
      </c>
      <c r="F9" s="46" t="s">
        <v>249</v>
      </c>
    </row>
    <row r="10" spans="1:6" ht="45">
      <c r="D10" s="45" t="s">
        <v>250</v>
      </c>
      <c r="F10" s="46" t="s">
        <v>251</v>
      </c>
    </row>
    <row r="11" spans="1:6" ht="45">
      <c r="D11" s="45" t="s">
        <v>252</v>
      </c>
      <c r="F11" s="46" t="s">
        <v>147</v>
      </c>
    </row>
    <row r="12" spans="1:6">
      <c r="D12" s="45" t="s">
        <v>217</v>
      </c>
      <c r="F12" s="46" t="s">
        <v>166</v>
      </c>
    </row>
    <row r="13" spans="1:6">
      <c r="D13" s="45" t="s">
        <v>254</v>
      </c>
    </row>
    <row r="14" spans="1:6">
      <c r="D14" s="45" t="s">
        <v>255</v>
      </c>
    </row>
    <row r="15" spans="1:6">
      <c r="D15" s="45" t="s">
        <v>256</v>
      </c>
    </row>
    <row r="16" spans="1:6">
      <c r="D16" s="45" t="s">
        <v>257</v>
      </c>
    </row>
    <row r="17" spans="4:4">
      <c r="D17" s="45" t="s">
        <v>258</v>
      </c>
    </row>
    <row r="18" spans="4:4">
      <c r="D18" s="45" t="s">
        <v>259</v>
      </c>
    </row>
    <row r="19" spans="4:4">
      <c r="D19" s="45" t="s">
        <v>260</v>
      </c>
    </row>
    <row r="20" spans="4:4">
      <c r="D20" s="45" t="s">
        <v>146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67E12334-A132-4428-828A-9781B46715FA}"/>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2026-01-14T20:24:24Z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