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11"/>
  <workbookPr defaultThemeVersion="166925"/>
  <mc:AlternateContent xmlns:mc="http://schemas.openxmlformats.org/markup-compatibility/2006">
    <mc:Choice Requires="x15">
      <x15ac:absPath xmlns:x15ac="http://schemas.microsoft.com/office/spreadsheetml/2010/11/ac" url="C:\Users\delcy\Downloads\"/>
    </mc:Choice>
  </mc:AlternateContent>
  <xr:revisionPtr revIDLastSave="426" documentId="13_ncr:1_{B0D4E59A-64FE-480B-A333-0144AC4B8261}" xr6:coauthVersionLast="47" xr6:coauthVersionMax="47" xr10:uidLastSave="{7C07AD02-5D4E-479F-8768-098CBCD0551E}"/>
  <bookViews>
    <workbookView xWindow="-120" yWindow="-120" windowWidth="20730" windowHeight="11040" firstSheet="1" activeTab="1" xr2:uid="{82425007-B10C-4B30-B14E-E133B79C6502}"/>
  </bookViews>
  <sheets>
    <sheet name="ajustado_VF" sheetId="4" state="hidden" r:id="rId1"/>
    <sheet name="Hoja1" sheetId="1" r:id="rId2"/>
    <sheet name="Hoja2" sheetId="3" state="hidden" r:id="rId3"/>
    <sheet name="Listas" sheetId="2" state="hidden"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R37" i="1" l="1"/>
  <c r="AL36" i="1"/>
  <c r="AQ34" i="1"/>
  <c r="AL34" i="1"/>
  <c r="AQ30" i="1"/>
  <c r="AR29" i="1"/>
  <c r="AQ17" i="1"/>
  <c r="AQ16" i="1"/>
  <c r="AB35" i="1"/>
  <c r="AB34" i="1"/>
  <c r="AQ36" i="1"/>
  <c r="AQ35" i="1"/>
  <c r="AQ32" i="1"/>
  <c r="AQ31" i="1"/>
  <c r="AQ28" i="1"/>
  <c r="AQ27" i="1"/>
  <c r="AQ26" i="1"/>
  <c r="AQ25" i="1"/>
  <c r="AQ24" i="1"/>
  <c r="AQ23" i="1"/>
  <c r="AQ22" i="1"/>
  <c r="AQ21" i="1"/>
  <c r="AQ20" i="1"/>
  <c r="AQ19" i="1"/>
  <c r="AQ18" i="1"/>
  <c r="AP35" i="1"/>
  <c r="AA36" i="1"/>
  <c r="AC36" i="1" s="1"/>
  <c r="AA35" i="1"/>
  <c r="AC35" i="1" s="1"/>
  <c r="V36" i="1"/>
  <c r="X36" i="1" s="1"/>
  <c r="V35" i="1"/>
  <c r="X35" i="1" s="1"/>
  <c r="V32" i="1"/>
  <c r="X32" i="1" s="1"/>
  <c r="V31" i="1"/>
  <c r="X31" i="1" s="1"/>
  <c r="V30" i="1"/>
  <c r="X30" i="1" s="1"/>
  <c r="V26" i="1"/>
  <c r="X26" i="1" s="1"/>
  <c r="V25" i="1"/>
  <c r="X25" i="1" s="1"/>
  <c r="V24" i="1"/>
  <c r="X24" i="1" s="1"/>
  <c r="V23" i="1"/>
  <c r="X23" i="1" s="1"/>
  <c r="V22" i="1"/>
  <c r="X22" i="1" s="1"/>
  <c r="W34" i="1"/>
  <c r="W33" i="1"/>
  <c r="AP36" i="1"/>
  <c r="AR36" i="1" s="1"/>
  <c r="AR35" i="1"/>
  <c r="AP34" i="1"/>
  <c r="AP33" i="1"/>
  <c r="AP32" i="1"/>
  <c r="AR32" i="1" s="1"/>
  <c r="AP31" i="1"/>
  <c r="AR31" i="1" s="1"/>
  <c r="AP30" i="1"/>
  <c r="AR30" i="1" s="1"/>
  <c r="V34" i="1"/>
  <c r="V33" i="1"/>
  <c r="AK36" i="1"/>
  <c r="AM36" i="1" s="1"/>
  <c r="AF36" i="1"/>
  <c r="AH36" i="1" s="1"/>
  <c r="AK35" i="1"/>
  <c r="AM35" i="1" s="1"/>
  <c r="AF35" i="1"/>
  <c r="AH35" i="1" s="1"/>
  <c r="AK34" i="1"/>
  <c r="AM34" i="1" s="1"/>
  <c r="AF34" i="1"/>
  <c r="AH34" i="1" s="1"/>
  <c r="AA34" i="1"/>
  <c r="AC34" i="1" s="1"/>
  <c r="AK33" i="1"/>
  <c r="AM33" i="1" s="1"/>
  <c r="AF33" i="1"/>
  <c r="AH33" i="1" s="1"/>
  <c r="AA33" i="1"/>
  <c r="AC33" i="1" s="1"/>
  <c r="AK32" i="1"/>
  <c r="AM32" i="1" s="1"/>
  <c r="AF32" i="1"/>
  <c r="AH32" i="1" s="1"/>
  <c r="AA32" i="1"/>
  <c r="AC32" i="1" s="1"/>
  <c r="AK31" i="1"/>
  <c r="AM31" i="1" s="1"/>
  <c r="AF31" i="1"/>
  <c r="AH31" i="1" s="1"/>
  <c r="AH37" i="1" s="1"/>
  <c r="AA31" i="1"/>
  <c r="AC31" i="1" s="1"/>
  <c r="AK30" i="1"/>
  <c r="AM30" i="1" s="1"/>
  <c r="AM37" i="1" s="1"/>
  <c r="AF30" i="1"/>
  <c r="AH30" i="1" s="1"/>
  <c r="AA30" i="1"/>
  <c r="AC30" i="1" s="1"/>
  <c r="AC37" i="1" s="1"/>
  <c r="AQ33" i="1" l="1"/>
  <c r="AR33" i="1" s="1"/>
  <c r="X33" i="1"/>
  <c r="AR34" i="1"/>
  <c r="X34" i="1"/>
  <c r="AA17" i="1"/>
  <c r="AC17" i="1" s="1"/>
  <c r="X37" i="1" l="1"/>
  <c r="AO40" i="4"/>
  <c r="AQ40" i="4" s="1"/>
  <c r="AJ40" i="4"/>
  <c r="AL40" i="4" s="1"/>
  <c r="AE40" i="4"/>
  <c r="AG40" i="4" s="1"/>
  <c r="Z40" i="4"/>
  <c r="AB40" i="4" s="1"/>
  <c r="U40" i="4"/>
  <c r="W40" i="4" s="1"/>
  <c r="AO39" i="4"/>
  <c r="AQ39" i="4" s="1"/>
  <c r="AJ39" i="4"/>
  <c r="AL39" i="4" s="1"/>
  <c r="AE39" i="4"/>
  <c r="AG39" i="4" s="1"/>
  <c r="Z39" i="4"/>
  <c r="AB39" i="4" s="1"/>
  <c r="U39" i="4"/>
  <c r="W39" i="4" s="1"/>
  <c r="AO38" i="4"/>
  <c r="AQ38" i="4" s="1"/>
  <c r="AJ38" i="4"/>
  <c r="AL38" i="4" s="1"/>
  <c r="AE38" i="4"/>
  <c r="AG38" i="4" s="1"/>
  <c r="Z38" i="4"/>
  <c r="AB38" i="4" s="1"/>
  <c r="U38" i="4"/>
  <c r="W38" i="4" s="1"/>
  <c r="AO37" i="4"/>
  <c r="AQ37" i="4" s="1"/>
  <c r="AJ37" i="4"/>
  <c r="AL37" i="4" s="1"/>
  <c r="AE37" i="4"/>
  <c r="AG37" i="4" s="1"/>
  <c r="Z37" i="4"/>
  <c r="AB37" i="4" s="1"/>
  <c r="U37" i="4"/>
  <c r="W37" i="4" s="1"/>
  <c r="AO36" i="4"/>
  <c r="AQ36" i="4" s="1"/>
  <c r="AQ41" i="4" s="1"/>
  <c r="AJ36" i="4"/>
  <c r="AL36" i="4" s="1"/>
  <c r="AL41" i="4" s="1"/>
  <c r="AE36" i="4"/>
  <c r="AG36" i="4" s="1"/>
  <c r="AG41" i="4" s="1"/>
  <c r="Z36" i="4"/>
  <c r="AB36" i="4" s="1"/>
  <c r="AB41" i="4" s="1"/>
  <c r="U36" i="4"/>
  <c r="W36" i="4" s="1"/>
  <c r="W41" i="4" s="1"/>
  <c r="AO34" i="4"/>
  <c r="AQ34" i="4" s="1"/>
  <c r="AJ34" i="4"/>
  <c r="AL34" i="4" s="1"/>
  <c r="AE34" i="4"/>
  <c r="AG34" i="4" s="1"/>
  <c r="Z34" i="4"/>
  <c r="AB34" i="4" s="1"/>
  <c r="U34" i="4"/>
  <c r="W34" i="4" s="1"/>
  <c r="AO33" i="4"/>
  <c r="AQ33" i="4" s="1"/>
  <c r="AJ33" i="4"/>
  <c r="AL33" i="4" s="1"/>
  <c r="AE33" i="4"/>
  <c r="AG33" i="4" s="1"/>
  <c r="Z33" i="4"/>
  <c r="AB33" i="4" s="1"/>
  <c r="U33" i="4"/>
  <c r="W33" i="4" s="1"/>
  <c r="AO32" i="4"/>
  <c r="AQ32" i="4" s="1"/>
  <c r="AJ32" i="4"/>
  <c r="AL32" i="4" s="1"/>
  <c r="AE32" i="4"/>
  <c r="AG32" i="4" s="1"/>
  <c r="Z32" i="4"/>
  <c r="AB32" i="4" s="1"/>
  <c r="U32" i="4"/>
  <c r="W32" i="4" s="1"/>
  <c r="AO31" i="4"/>
  <c r="AQ31" i="4" s="1"/>
  <c r="AJ31" i="4"/>
  <c r="AL31" i="4" s="1"/>
  <c r="AE31" i="4"/>
  <c r="AG31" i="4" s="1"/>
  <c r="Z31" i="4"/>
  <c r="AB31" i="4" s="1"/>
  <c r="U31" i="4"/>
  <c r="W31" i="4" s="1"/>
  <c r="AO30" i="4"/>
  <c r="AQ30" i="4" s="1"/>
  <c r="AJ30" i="4"/>
  <c r="AL30" i="4" s="1"/>
  <c r="AE30" i="4"/>
  <c r="AG30" i="4" s="1"/>
  <c r="Z30" i="4"/>
  <c r="AB30" i="4" s="1"/>
  <c r="U30" i="4"/>
  <c r="W30" i="4" s="1"/>
  <c r="AO29" i="4"/>
  <c r="AQ29" i="4" s="1"/>
  <c r="AJ29" i="4"/>
  <c r="AL29" i="4" s="1"/>
  <c r="AE29" i="4"/>
  <c r="AG29" i="4" s="1"/>
  <c r="Z29" i="4"/>
  <c r="AB29" i="4" s="1"/>
  <c r="U29" i="4"/>
  <c r="W29" i="4" s="1"/>
  <c r="AO28" i="4"/>
  <c r="AQ28" i="4" s="1"/>
  <c r="AJ28" i="4"/>
  <c r="AL28" i="4" s="1"/>
  <c r="AE28" i="4"/>
  <c r="AG28" i="4" s="1"/>
  <c r="Z28" i="4"/>
  <c r="AB28" i="4" s="1"/>
  <c r="U28" i="4"/>
  <c r="W28" i="4" s="1"/>
  <c r="AO27" i="4"/>
  <c r="AQ27" i="4" s="1"/>
  <c r="AJ27" i="4"/>
  <c r="AL27" i="4" s="1"/>
  <c r="AE27" i="4"/>
  <c r="AG27" i="4" s="1"/>
  <c r="Z27" i="4"/>
  <c r="AB27" i="4" s="1"/>
  <c r="U27" i="4"/>
  <c r="W27" i="4" s="1"/>
  <c r="AO26" i="4"/>
  <c r="AQ26" i="4" s="1"/>
  <c r="AJ26" i="4"/>
  <c r="AL26" i="4" s="1"/>
  <c r="AE26" i="4"/>
  <c r="AG26" i="4" s="1"/>
  <c r="Z26" i="4"/>
  <c r="AB26" i="4" s="1"/>
  <c r="U26" i="4"/>
  <c r="W26" i="4" s="1"/>
  <c r="AO25" i="4"/>
  <c r="AQ25" i="4" s="1"/>
  <c r="AJ25" i="4"/>
  <c r="AL25" i="4" s="1"/>
  <c r="AE25" i="4"/>
  <c r="AG25" i="4" s="1"/>
  <c r="Z25" i="4"/>
  <c r="AB25" i="4" s="1"/>
  <c r="U25" i="4"/>
  <c r="W25" i="4" s="1"/>
  <c r="AO24" i="4"/>
  <c r="AQ24" i="4" s="1"/>
  <c r="AJ24" i="4"/>
  <c r="AL24" i="4" s="1"/>
  <c r="AE24" i="4"/>
  <c r="AG24" i="4" s="1"/>
  <c r="Z24" i="4"/>
  <c r="AB24" i="4" s="1"/>
  <c r="U24" i="4"/>
  <c r="W24" i="4" s="1"/>
  <c r="AO23" i="4"/>
  <c r="AQ23" i="4" s="1"/>
  <c r="AJ23" i="4"/>
  <c r="AL23" i="4" s="1"/>
  <c r="AE23" i="4"/>
  <c r="AG23" i="4" s="1"/>
  <c r="Z23" i="4"/>
  <c r="AB23" i="4" s="1"/>
  <c r="U23" i="4"/>
  <c r="W23" i="4" s="1"/>
  <c r="AO22" i="4"/>
  <c r="AQ22" i="4" s="1"/>
  <c r="AJ22" i="4"/>
  <c r="AL22" i="4" s="1"/>
  <c r="AE22" i="4"/>
  <c r="AG22" i="4" s="1"/>
  <c r="Z22" i="4"/>
  <c r="AB22" i="4" s="1"/>
  <c r="U22" i="4"/>
  <c r="W22" i="4" s="1"/>
  <c r="AO21" i="4"/>
  <c r="AQ21" i="4" s="1"/>
  <c r="AJ21" i="4"/>
  <c r="AL21" i="4" s="1"/>
  <c r="AE21" i="4"/>
  <c r="AG21" i="4" s="1"/>
  <c r="Z21" i="4"/>
  <c r="AB21" i="4" s="1"/>
  <c r="U21" i="4"/>
  <c r="W21" i="4" s="1"/>
  <c r="AO20" i="4"/>
  <c r="AQ20" i="4" s="1"/>
  <c r="AJ20" i="4"/>
  <c r="AL20" i="4" s="1"/>
  <c r="AE20" i="4"/>
  <c r="AG20" i="4" s="1"/>
  <c r="Z20" i="4"/>
  <c r="AB20" i="4" s="1"/>
  <c r="U20" i="4"/>
  <c r="W20" i="4" s="1"/>
  <c r="AO19" i="4"/>
  <c r="AQ19" i="4" s="1"/>
  <c r="AJ19" i="4"/>
  <c r="AL19" i="4" s="1"/>
  <c r="AE19" i="4"/>
  <c r="AG19" i="4" s="1"/>
  <c r="Z19" i="4"/>
  <c r="AB19" i="4" s="1"/>
  <c r="U19" i="4"/>
  <c r="W19" i="4" s="1"/>
  <c r="AO18" i="4"/>
  <c r="AQ18" i="4" s="1"/>
  <c r="AJ18" i="4"/>
  <c r="AL18" i="4" s="1"/>
  <c r="AE18" i="4"/>
  <c r="AG18" i="4" s="1"/>
  <c r="Z18" i="4"/>
  <c r="AB18" i="4" s="1"/>
  <c r="U18" i="4"/>
  <c r="W18" i="4" s="1"/>
  <c r="AO17" i="4"/>
  <c r="AQ17" i="4" s="1"/>
  <c r="AJ17" i="4"/>
  <c r="AL17" i="4" s="1"/>
  <c r="AE17" i="4"/>
  <c r="AG17" i="4" s="1"/>
  <c r="Z17" i="4"/>
  <c r="AB17" i="4" s="1"/>
  <c r="U17" i="4"/>
  <c r="W17" i="4" s="1"/>
  <c r="AO16" i="4"/>
  <c r="AQ16" i="4" s="1"/>
  <c r="AJ16" i="4"/>
  <c r="AL16" i="4" s="1"/>
  <c r="AE16" i="4"/>
  <c r="AG16" i="4" s="1"/>
  <c r="Z16" i="4"/>
  <c r="AB16" i="4" s="1"/>
  <c r="U16" i="4"/>
  <c r="W16" i="4" s="1"/>
  <c r="AO15" i="4"/>
  <c r="AQ15" i="4" s="1"/>
  <c r="AJ15" i="4"/>
  <c r="AL15" i="4" s="1"/>
  <c r="AE15" i="4"/>
  <c r="AG15" i="4" s="1"/>
  <c r="Z15" i="4"/>
  <c r="AB15" i="4" s="1"/>
  <c r="U15" i="4"/>
  <c r="W15" i="4" s="1"/>
  <c r="AO14" i="4"/>
  <c r="AQ14" i="4" s="1"/>
  <c r="AJ14" i="4"/>
  <c r="AL14" i="4" s="1"/>
  <c r="AE14" i="4"/>
  <c r="AG14" i="4" s="1"/>
  <c r="Z14" i="4"/>
  <c r="AB14" i="4" s="1"/>
  <c r="U14" i="4"/>
  <c r="W14" i="4" s="1"/>
  <c r="AO13" i="4"/>
  <c r="AQ13" i="4" s="1"/>
  <c r="AQ35" i="4" s="1"/>
  <c r="AQ42" i="4" s="1"/>
  <c r="AJ13" i="4"/>
  <c r="AL13" i="4" s="1"/>
  <c r="AL35" i="4" s="1"/>
  <c r="AL42" i="4" s="1"/>
  <c r="AE13" i="4"/>
  <c r="AG13" i="4" s="1"/>
  <c r="AG35" i="4" s="1"/>
  <c r="AG42" i="4" s="1"/>
  <c r="Z13" i="4"/>
  <c r="AB13" i="4" s="1"/>
  <c r="AB35" i="4" s="1"/>
  <c r="AB42" i="4" s="1"/>
  <c r="U13" i="4"/>
  <c r="W13" i="4" s="1"/>
  <c r="W35" i="4" s="1"/>
  <c r="W42" i="4" s="1"/>
  <c r="AP16" i="1"/>
  <c r="AR16" i="1" s="1"/>
  <c r="AK16" i="1"/>
  <c r="AM16" i="1" s="1"/>
  <c r="AP28" i="1"/>
  <c r="AR28" i="1" s="1"/>
  <c r="AP27" i="1"/>
  <c r="AR27" i="1" s="1"/>
  <c r="AP26" i="1"/>
  <c r="AR26" i="1" s="1"/>
  <c r="AP25" i="1"/>
  <c r="AR25" i="1" s="1"/>
  <c r="AP24" i="1"/>
  <c r="AR24" i="1" s="1"/>
  <c r="AP23" i="1"/>
  <c r="AR23" i="1" s="1"/>
  <c r="AP22" i="1"/>
  <c r="AR22" i="1" s="1"/>
  <c r="AP21" i="1"/>
  <c r="AR21" i="1" s="1"/>
  <c r="AP20" i="1"/>
  <c r="AR20" i="1" s="1"/>
  <c r="AP19" i="1"/>
  <c r="AR19" i="1" s="1"/>
  <c r="AP18" i="1"/>
  <c r="AR18" i="1" s="1"/>
  <c r="AP17" i="1"/>
  <c r="AR17" i="1" s="1"/>
  <c r="AK28" i="1"/>
  <c r="AM28" i="1" s="1"/>
  <c r="AK27" i="1"/>
  <c r="AM27" i="1" s="1"/>
  <c r="AK26" i="1"/>
  <c r="AM26" i="1" s="1"/>
  <c r="AK25" i="1"/>
  <c r="AM25" i="1" s="1"/>
  <c r="AK24" i="1"/>
  <c r="AM24" i="1" s="1"/>
  <c r="AK23" i="1"/>
  <c r="AM23" i="1" s="1"/>
  <c r="AK22" i="1"/>
  <c r="AM22" i="1" s="1"/>
  <c r="AK21" i="1"/>
  <c r="AM21" i="1" s="1"/>
  <c r="AK20" i="1"/>
  <c r="AM20" i="1" s="1"/>
  <c r="AK19" i="1"/>
  <c r="AM19" i="1" s="1"/>
  <c r="AK18" i="1"/>
  <c r="AM18" i="1" s="1"/>
  <c r="AK17" i="1"/>
  <c r="AM17" i="1" s="1"/>
  <c r="AF28" i="1"/>
  <c r="AH28" i="1" s="1"/>
  <c r="AF27" i="1"/>
  <c r="AH27" i="1" s="1"/>
  <c r="AF26" i="1"/>
  <c r="AH26" i="1" s="1"/>
  <c r="AF25" i="1"/>
  <c r="AH25" i="1" s="1"/>
  <c r="AF24" i="1"/>
  <c r="AH24" i="1" s="1"/>
  <c r="AF23" i="1"/>
  <c r="AH23" i="1" s="1"/>
  <c r="AF22" i="1"/>
  <c r="AH22" i="1" s="1"/>
  <c r="AF21" i="1"/>
  <c r="AH21" i="1" s="1"/>
  <c r="AF20" i="1"/>
  <c r="AH20" i="1" s="1"/>
  <c r="AF19" i="1"/>
  <c r="AH19" i="1" s="1"/>
  <c r="AF18" i="1"/>
  <c r="AH18" i="1" s="1"/>
  <c r="AF17" i="1"/>
  <c r="AH17" i="1" s="1"/>
  <c r="AF16" i="1"/>
  <c r="AH16" i="1" s="1"/>
  <c r="AH29" i="1" s="1"/>
  <c r="AA28" i="1"/>
  <c r="AC28" i="1" s="1"/>
  <c r="AA27" i="1"/>
  <c r="AC27" i="1" s="1"/>
  <c r="AA26" i="1"/>
  <c r="AC26" i="1" s="1"/>
  <c r="AA25" i="1"/>
  <c r="AC25" i="1" s="1"/>
  <c r="AA24" i="1"/>
  <c r="AC24" i="1" s="1"/>
  <c r="AA23" i="1"/>
  <c r="AC23" i="1" s="1"/>
  <c r="AA22" i="1"/>
  <c r="AC22" i="1" s="1"/>
  <c r="AA21" i="1"/>
  <c r="AC21" i="1" s="1"/>
  <c r="AA20" i="1"/>
  <c r="AC20" i="1" s="1"/>
  <c r="AA19" i="1"/>
  <c r="AC19" i="1" s="1"/>
  <c r="AA18" i="1"/>
  <c r="AC18" i="1" s="1"/>
  <c r="AA16" i="1"/>
  <c r="AC16" i="1" s="1"/>
  <c r="AC29" i="1" s="1"/>
  <c r="V28" i="1"/>
  <c r="X28" i="1" s="1"/>
  <c r="V27" i="1"/>
  <c r="X27" i="1" s="1"/>
  <c r="V21" i="1"/>
  <c r="X21" i="1" s="1"/>
  <c r="V20" i="1"/>
  <c r="X20" i="1" s="1"/>
  <c r="V19" i="1"/>
  <c r="X19" i="1" s="1"/>
  <c r="V18" i="1"/>
  <c r="X18" i="1" s="1"/>
  <c r="V17" i="1"/>
  <c r="X17" i="1" s="1"/>
  <c r="V16" i="1"/>
  <c r="X16" i="1" s="1"/>
  <c r="X29" i="1" s="1"/>
  <c r="AM29" i="1" l="1"/>
  <c r="AM38" i="1"/>
  <c r="X38" i="1"/>
  <c r="AC38" i="1"/>
  <c r="AH38" i="1"/>
  <c r="AR3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Yamile Espinosa Galindo</author>
    <author>Usuario</author>
  </authors>
  <commentList>
    <comment ref="H5" authorId="0" shapeId="0" xr:uid="{FD29CB99-27AA-454A-83B3-8FBE27446DF3}">
      <text>
        <r>
          <rPr>
            <b/>
            <sz val="9"/>
            <color indexed="81"/>
            <rFont val="Tahoma"/>
            <family val="2"/>
          </rPr>
          <t>Fecha de la versión generada</t>
        </r>
      </text>
    </comment>
    <comment ref="I5" authorId="0" shapeId="0" xr:uid="{6CAE03E1-655C-4EA4-96B3-6DCB54298BF9}">
      <text>
        <r>
          <rPr>
            <b/>
            <sz val="9"/>
            <color indexed="81"/>
            <rFont val="Tahoma"/>
            <family val="2"/>
          </rPr>
          <t>Breve descripción del cambio realizado en la nueva versión</t>
        </r>
      </text>
    </comment>
    <comment ref="S10" authorId="1" shapeId="0" xr:uid="{4D690A85-FCBB-4E42-83C4-FDC105918D90}">
      <text>
        <r>
          <rPr>
            <b/>
            <sz val="9"/>
            <color indexed="81"/>
            <rFont val="Tahoma"/>
            <family val="2"/>
          </rPr>
          <t>Seleccione la política de MIPG asociada a la meta</t>
        </r>
      </text>
    </comment>
    <comment ref="T10" authorId="1" shapeId="0" xr:uid="{6C088947-3648-406D-AFC7-EB94A8B62181}">
      <text>
        <r>
          <rPr>
            <b/>
            <sz val="9"/>
            <color indexed="81"/>
            <rFont val="Tahoma"/>
            <family val="2"/>
          </rPr>
          <t>Seleccione el proyecto de inversión que financia o aporta al cumplimiento de la meta. En caso contrario, indique NO APLICA</t>
        </r>
      </text>
    </comment>
    <comment ref="A12" authorId="0" shapeId="0" xr:uid="{A2DB8623-7993-4D66-B4A4-7888FC2C74B6}">
      <text>
        <r>
          <rPr>
            <b/>
            <sz val="9"/>
            <color indexed="81"/>
            <rFont val="Tahoma"/>
            <family val="2"/>
          </rPr>
          <t>Incluya el número del objetivo estratégico, de acuerdo con lo adoptado en el Plan Estratégico Institucional</t>
        </r>
      </text>
    </comment>
    <comment ref="B12" authorId="0" shapeId="0" xr:uid="{27D2C8EC-EF19-4237-B496-33A5756FBF7D}">
      <text>
        <r>
          <rPr>
            <b/>
            <sz val="9"/>
            <color indexed="81"/>
            <rFont val="Tahoma"/>
            <family val="2"/>
          </rPr>
          <t>Incluya el objetivo estratégico, de acuerdo con lo adoptado en el Plan Estratégico Institucional, al cual se asocia la meta</t>
        </r>
      </text>
    </comment>
    <comment ref="D12" authorId="0" shapeId="0" xr:uid="{86B22E08-82A9-494D-8E92-84CE653AD593}">
      <text>
        <r>
          <rPr>
            <b/>
            <sz val="9"/>
            <color indexed="81"/>
            <rFont val="Tahoma"/>
            <family val="2"/>
          </rPr>
          <t xml:space="preserve">Son el resultado aceptable que se espera alcanzar en un periodo de tiempo a través de la ejecución y/o cumplimiento de los entregables. 
Se debe redactar la meta iniciando con un verbo en infinitivo fuerte, seguido de una magnitud o cantidad, una unidad de medida que se encuentre en términos numéricos o porcentuales y finalmente el complemento.
verbo + magnitud + unidad de medida + complemento
</t>
        </r>
      </text>
    </comment>
    <comment ref="F12" authorId="0" shapeId="0" xr:uid="{16EC08A6-E100-4D90-92FA-64A4EA162C5E}">
      <text>
        <r>
          <rPr>
            <b/>
            <sz val="9"/>
            <color indexed="81"/>
            <rFont val="Tahoma"/>
            <family val="2"/>
          </rPr>
          <t>Indique la herramienta o aplicativo donde reposa la información que da origen al entregable o en el que es posible contrastar o verificar la información de ser necesario.</t>
        </r>
      </text>
    </comment>
    <comment ref="G12" authorId="0" shapeId="0" xr:uid="{9088E971-77DF-4D72-8890-09D6468A98C9}">
      <text>
        <r>
          <rPr>
            <b/>
            <sz val="9"/>
            <color indexed="81"/>
            <rFont val="Tahoma"/>
            <family val="2"/>
          </rPr>
          <t>Indique el área y grupo de trabajo (si se tiene), responsable de cumplir o ejecutar la meta</t>
        </r>
      </text>
    </comment>
    <comment ref="H12" authorId="0" shapeId="0" xr:uid="{BA201A08-3AF8-4FC6-BD47-03BF22B5C6EA}">
      <text>
        <r>
          <rPr>
            <b/>
            <sz val="9"/>
            <color indexed="81"/>
            <rFont val="Tahoma"/>
            <family val="2"/>
          </rPr>
          <t>Indique un nombre corto que refleje lo que pretende medir. 
Ej. Porcentaje de giros acumulados</t>
        </r>
      </text>
    </comment>
    <comment ref="I12" authorId="0" shapeId="0" xr:uid="{9B331E06-E8AE-4E7B-A7E9-536EED0B5D55}">
      <text>
        <r>
          <rPr>
            <b/>
            <sz val="9"/>
            <color indexed="81"/>
            <rFont val="Tahoma"/>
            <family val="2"/>
          </rPr>
          <t>Indique la fórmula (relación entre variables) que permite medir el cumplimiento de la meta. Debe existir una coherencia lógica entre la magnitud y unidad de medida de la meta y las variables del indicador</t>
        </r>
      </text>
    </comment>
    <comment ref="J12" authorId="0" shapeId="0" xr:uid="{B3EA5557-0016-4C91-A974-8DE58F1BBD73}">
      <text>
        <r>
          <rPr>
            <b/>
            <sz val="9"/>
            <color indexed="81"/>
            <rFont val="Tahoma"/>
            <family val="2"/>
          </rPr>
          <t>Valor inicial que se toma como referencia para comparar el avance de la meta. Es imporante indicar la magnitud, unidad de medida y la vigencia en la cual se obtuvo</t>
        </r>
      </text>
    </comment>
    <comment ref="K12" authorId="0" shapeId="0" xr:uid="{0CD6B15C-593C-498D-B58F-B1456752AE11}">
      <text>
        <r>
          <rPr>
            <b/>
            <sz val="9"/>
            <color indexed="81"/>
            <rFont val="Tahoma"/>
            <family val="2"/>
          </rPr>
          <t>Indique el tipo de programación que corresponde: 
- Suma
- Constante
- Creciente
- Decreciente 
Este tipo depende de la forma en que se acumulan los resultados del indicador trimestralmente para la vigencia. Ver Manual PLE-PIN-M002</t>
        </r>
      </text>
    </comment>
    <comment ref="L12" authorId="0" shapeId="0" xr:uid="{6686CE59-C162-4EEE-8955-AE62DA2D313C}">
      <text>
        <r>
          <rPr>
            <b/>
            <sz val="9"/>
            <color indexed="81"/>
            <rFont val="Tahoma"/>
            <family val="2"/>
          </rPr>
          <t xml:space="preserve">Indique la forma en la que se expresa la magnitud de la meta. Ej. Porcentaje, actuaciones administrativas, informes, etc. </t>
        </r>
        <r>
          <rPr>
            <sz val="9"/>
            <color indexed="81"/>
            <rFont val="Tahoma"/>
            <family val="2"/>
          </rPr>
          <t xml:space="preserve">
</t>
        </r>
      </text>
    </comment>
    <comment ref="M12" authorId="0" shapeId="0" xr:uid="{F20A2AC6-0D14-4DE2-922D-A026B05717B5}">
      <text>
        <r>
          <rPr>
            <b/>
            <sz val="9"/>
            <color indexed="81"/>
            <rFont val="Tahoma"/>
            <family val="2"/>
          </rPr>
          <t xml:space="preserve">Indique la magnitud programada para el trimestre. </t>
        </r>
      </text>
    </comment>
    <comment ref="N12" authorId="0" shapeId="0" xr:uid="{123BD58D-15CA-4E9F-9C3B-9D1B3E1180DD}">
      <text>
        <r>
          <rPr>
            <b/>
            <sz val="9"/>
            <color indexed="81"/>
            <rFont val="Tahoma"/>
            <family val="2"/>
          </rPr>
          <t xml:space="preserve">Indique la magnitud programada para el trimestre. </t>
        </r>
      </text>
    </comment>
    <comment ref="O12" authorId="0" shapeId="0" xr:uid="{6F76F0CB-2498-48EF-9C96-68743CA4A381}">
      <text>
        <r>
          <rPr>
            <b/>
            <sz val="9"/>
            <color indexed="81"/>
            <rFont val="Tahoma"/>
            <family val="2"/>
          </rPr>
          <t xml:space="preserve">Indique la magnitud programada para el trimestre. </t>
        </r>
      </text>
    </comment>
    <comment ref="P12" authorId="0" shapeId="0" xr:uid="{22F3BA95-0932-477A-A560-B266721C97F0}">
      <text>
        <r>
          <rPr>
            <b/>
            <sz val="9"/>
            <color indexed="81"/>
            <rFont val="Tahoma"/>
            <family val="2"/>
          </rPr>
          <t xml:space="preserve">Indique la magnitud programada para el trimestre. </t>
        </r>
      </text>
    </comment>
    <comment ref="Q12" authorId="0" shapeId="0" xr:uid="{94270457-AD8E-4BD8-A08B-6DCFA8CB4BED}">
      <text>
        <r>
          <rPr>
            <b/>
            <sz val="9"/>
            <color indexed="81"/>
            <rFont val="Tahoma"/>
            <family val="2"/>
          </rPr>
          <t>Indique la programación total de la vigencia. 
Debe ser coherente con la meta.</t>
        </r>
      </text>
    </comment>
    <comment ref="R12" authorId="0" shapeId="0" xr:uid="{534D79D3-77AF-44B1-B3D0-7681004C92D9}">
      <text>
        <r>
          <rPr>
            <b/>
            <sz val="9"/>
            <color indexed="81"/>
            <rFont val="Tahoma"/>
            <family val="2"/>
          </rPr>
          <t xml:space="preserve">Indique el tipo de indicador: 
- Eficancia 
- Eficiencia 
- Efectividad </t>
        </r>
      </text>
    </comment>
    <comment ref="U12" authorId="0" shapeId="0" xr:uid="{53908C84-4FED-49A9-8619-910EF0A65EF4}">
      <text>
        <r>
          <rPr>
            <b/>
            <sz val="9"/>
            <color indexed="81"/>
            <rFont val="Tahoma"/>
            <family val="2"/>
          </rPr>
          <t>Indique la magnitud programada</t>
        </r>
      </text>
    </comment>
    <comment ref="V12" authorId="0" shapeId="0" xr:uid="{2C2166F8-A33D-429D-9632-00CD1714EF17}">
      <text>
        <r>
          <rPr>
            <b/>
            <sz val="9"/>
            <color indexed="81"/>
            <rFont val="Tahoma"/>
            <family val="2"/>
          </rPr>
          <t>Indique la magnitud ejecutada. Corresponde al resultado de medir el indicador de la meta</t>
        </r>
      </text>
    </comment>
    <comment ref="W12" authorId="0" shapeId="0" xr:uid="{57FC239E-3059-4A4B-B297-4475F78EC557}">
      <text>
        <r>
          <rPr>
            <b/>
            <sz val="9"/>
            <color indexed="81"/>
            <rFont val="Tahoma"/>
            <family val="2"/>
          </rPr>
          <t>Es el resultado porcentual de dividir lo ejecutado vs. lo programado. En caso de sobre ejecución, el resultado máximo es el 100%</t>
        </r>
      </text>
    </comment>
    <comment ref="X12" authorId="0" shapeId="0" xr:uid="{A56C92EF-2EDA-4E94-9073-8908BDB1E5B1}">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Y12" authorId="0" shapeId="0" xr:uid="{83FEF0D8-D907-41F4-A074-5E10A5AE09F0}">
      <text>
        <r>
          <rPr>
            <b/>
            <sz val="9"/>
            <color indexed="81"/>
            <rFont val="Tahoma"/>
            <family val="2"/>
          </rPr>
          <t xml:space="preserve">Indicar el nombre concreto de la evidencia aportada. </t>
        </r>
      </text>
    </comment>
    <comment ref="Z12" authorId="0" shapeId="0" xr:uid="{CC260662-0F4C-4932-81F3-4818B6949A6D}">
      <text>
        <r>
          <rPr>
            <b/>
            <sz val="9"/>
            <color indexed="81"/>
            <rFont val="Tahoma"/>
            <family val="2"/>
          </rPr>
          <t>Indique la magnitud programada</t>
        </r>
      </text>
    </comment>
    <comment ref="AA12" authorId="0" shapeId="0" xr:uid="{4761F792-55FE-4414-AF8B-DE26F6A5A9C6}">
      <text>
        <r>
          <rPr>
            <b/>
            <sz val="9"/>
            <color indexed="81"/>
            <rFont val="Tahoma"/>
            <family val="2"/>
          </rPr>
          <t>Indique la magnitud ejecutada. Corresponde al resultado de medir el indicador de la meta</t>
        </r>
      </text>
    </comment>
    <comment ref="AB12" authorId="0" shapeId="0" xr:uid="{1767736C-ED92-4F75-8AAD-FE9FA6D8A653}">
      <text>
        <r>
          <rPr>
            <b/>
            <sz val="9"/>
            <color indexed="81"/>
            <rFont val="Tahoma"/>
            <family val="2"/>
          </rPr>
          <t>Es el resultado porcentual de dividir lo ejecutado vs. lo programado. En caso de sobre ejecución, el resultado máximo es el 100%</t>
        </r>
      </text>
    </comment>
    <comment ref="AC12" authorId="0" shapeId="0" xr:uid="{CBAFBF81-BF33-4E26-9CC7-9421B03EBBCC}">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D12" authorId="0" shapeId="0" xr:uid="{18C9D6B3-E7D0-4798-9593-3B92D1A01657}">
      <text>
        <r>
          <rPr>
            <b/>
            <sz val="9"/>
            <color indexed="81"/>
            <rFont val="Tahoma"/>
            <family val="2"/>
          </rPr>
          <t xml:space="preserve">Indicar el nombre concreto de la evidencia aportada. </t>
        </r>
      </text>
    </comment>
    <comment ref="AE12" authorId="0" shapeId="0" xr:uid="{1614D470-CD0F-4332-8AAC-F1EB8C5FDA34}">
      <text>
        <r>
          <rPr>
            <b/>
            <sz val="9"/>
            <color indexed="81"/>
            <rFont val="Tahoma"/>
            <family val="2"/>
          </rPr>
          <t>Indique la magnitud programada</t>
        </r>
      </text>
    </comment>
    <comment ref="AF12" authorId="0" shapeId="0" xr:uid="{95533279-FE7B-4F31-951C-8153CB585EC3}">
      <text>
        <r>
          <rPr>
            <b/>
            <sz val="9"/>
            <color indexed="81"/>
            <rFont val="Tahoma"/>
            <family val="2"/>
          </rPr>
          <t>Indique la magnitud ejecutada. Corresponde al resultado de medir el indicador de la meta</t>
        </r>
      </text>
    </comment>
    <comment ref="AG12" authorId="0" shapeId="0" xr:uid="{19593078-4DCF-413F-A6B2-24ED8AB3971F}">
      <text>
        <r>
          <rPr>
            <b/>
            <sz val="9"/>
            <color indexed="81"/>
            <rFont val="Tahoma"/>
            <family val="2"/>
          </rPr>
          <t>Es el resultado porcentual de dividir lo ejecutado vs. lo programado. En caso de sobre ejecución, el resultado máximo es el 100%</t>
        </r>
      </text>
    </comment>
    <comment ref="AH12" authorId="0" shapeId="0" xr:uid="{3FA4C656-7611-4498-9E93-FE41C0FCC5CB}">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I12" authorId="0" shapeId="0" xr:uid="{C47D4410-349A-4425-B0E7-196C7162C96E}">
      <text>
        <r>
          <rPr>
            <b/>
            <sz val="9"/>
            <color indexed="81"/>
            <rFont val="Tahoma"/>
            <family val="2"/>
          </rPr>
          <t xml:space="preserve">Indicar el nombre concreto de la evidencia aportada. </t>
        </r>
      </text>
    </comment>
    <comment ref="AJ12" authorId="0" shapeId="0" xr:uid="{FD63F612-9A1F-4272-9EB0-28F1ED786BBD}">
      <text>
        <r>
          <rPr>
            <b/>
            <sz val="9"/>
            <color indexed="81"/>
            <rFont val="Tahoma"/>
            <family val="2"/>
          </rPr>
          <t>Indique la magnitud programada</t>
        </r>
      </text>
    </comment>
    <comment ref="AK12" authorId="0" shapeId="0" xr:uid="{631CCB82-BD96-4B48-9ADC-508B71352E76}">
      <text>
        <r>
          <rPr>
            <b/>
            <sz val="9"/>
            <color indexed="81"/>
            <rFont val="Tahoma"/>
            <family val="2"/>
          </rPr>
          <t>Indique la magnitud ejecutada. Corresponde al resultado de medir el indicador de la meta</t>
        </r>
      </text>
    </comment>
    <comment ref="AL12" authorId="0" shapeId="0" xr:uid="{F954A19E-8E8C-4108-B050-E60F5F5A3576}">
      <text>
        <r>
          <rPr>
            <b/>
            <sz val="9"/>
            <color indexed="81"/>
            <rFont val="Tahoma"/>
            <family val="2"/>
          </rPr>
          <t>Es el resultado porcentual de dividir lo ejecutado vs. lo programado. En caso de sobre ejecución, el resultado máximo es el 100%</t>
        </r>
      </text>
    </comment>
    <comment ref="AM12" authorId="0" shapeId="0" xr:uid="{9C1ADABE-F6E8-4989-AECF-83F48737E82B}">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N12" authorId="0" shapeId="0" xr:uid="{93FABCD1-4573-4A66-81ED-763C23F32471}">
      <text>
        <r>
          <rPr>
            <b/>
            <sz val="9"/>
            <color indexed="81"/>
            <rFont val="Tahoma"/>
            <family val="2"/>
          </rPr>
          <t xml:space="preserve">Indicar el nombre concreto de la evidencia aportada. </t>
        </r>
      </text>
    </comment>
    <comment ref="AO12" authorId="0" shapeId="0" xr:uid="{3853E49B-60A0-412F-8DE1-21BB7B6D968F}">
      <text>
        <r>
          <rPr>
            <b/>
            <sz val="9"/>
            <color indexed="81"/>
            <rFont val="Tahoma"/>
            <family val="2"/>
          </rPr>
          <t>Indique la magnitud total programada para la vigencia</t>
        </r>
      </text>
    </comment>
    <comment ref="AP12" authorId="0" shapeId="0" xr:uid="{424C6E4A-D843-4510-AB4D-C8F84774769F}">
      <text>
        <r>
          <rPr>
            <b/>
            <sz val="9"/>
            <color indexed="81"/>
            <rFont val="Tahoma"/>
            <family val="2"/>
          </rPr>
          <t xml:space="preserve">Indique la magnitud ejecutada acumulada para la vigencia </t>
        </r>
      </text>
    </comment>
    <comment ref="AQ12" authorId="0" shapeId="0" xr:uid="{1FCC030C-BBA3-418E-9E05-0FCA2C8F4128}">
      <text>
        <r>
          <rPr>
            <b/>
            <sz val="9"/>
            <color indexed="81"/>
            <rFont val="Tahoma"/>
            <family val="2"/>
          </rPr>
          <t>Es el resultado porcentual de dividir lo ejecutado vs. lo programado. En caso de sobre ejecución, el resultado máximo es el 100%</t>
        </r>
      </text>
    </comment>
    <comment ref="AR12" authorId="0" shapeId="0" xr:uid="{2096B1E7-E010-4E7B-8BC4-6F10D66B7DB9}">
      <text>
        <r>
          <rPr>
            <b/>
            <sz val="9"/>
            <color indexed="81"/>
            <rFont val="Tahoma"/>
            <family val="2"/>
          </rPr>
          <t>Es la descripción detallada de los avances y logros obtenidos con la ejecución de la meta acumulados para la vigencia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Yamile Espinosa Galindo</author>
    <author>Usuario</author>
  </authors>
  <commentList>
    <comment ref="E4" authorId="0" shapeId="0" xr:uid="{B011372B-E314-4D7A-ABA2-BAC2779934D9}">
      <text>
        <r>
          <rPr>
            <b/>
            <sz val="9"/>
            <color indexed="81"/>
            <rFont val="Tahoma"/>
            <family val="2"/>
          </rPr>
          <t>Cuadro que resume los cambios realizados de una versión a otra</t>
        </r>
      </text>
    </comment>
    <comment ref="E5" authorId="0" shapeId="0" xr:uid="{6D3510AD-814C-4D92-BAFC-71F0839843F3}">
      <text>
        <r>
          <rPr>
            <b/>
            <sz val="9"/>
            <color indexed="81"/>
            <rFont val="Tahoma"/>
            <family val="2"/>
          </rPr>
          <t xml:space="preserve">Número consecutivo de la versión generada </t>
        </r>
      </text>
    </comment>
    <comment ref="F5" authorId="0" shapeId="0" xr:uid="{455B4D1B-4D4F-46D8-A045-91E14430E00E}">
      <text>
        <r>
          <rPr>
            <b/>
            <sz val="9"/>
            <color indexed="81"/>
            <rFont val="Tahoma"/>
            <family val="2"/>
          </rPr>
          <t>Fecha de la versión generada</t>
        </r>
      </text>
    </comment>
    <comment ref="G5" authorId="0" shapeId="0" xr:uid="{4F6DD881-4064-46E2-AD27-7B033F5287F5}">
      <text>
        <r>
          <rPr>
            <b/>
            <sz val="9"/>
            <color indexed="81"/>
            <rFont val="Tahoma"/>
            <family val="2"/>
          </rPr>
          <t>Breve descripción del cambio realizado en la nueva versión</t>
        </r>
      </text>
    </comment>
    <comment ref="Q13" authorId="1" shapeId="0" xr:uid="{F0AF0265-0A24-4C53-9A8F-D8B71FD53AA9}">
      <text>
        <r>
          <rPr>
            <b/>
            <sz val="9"/>
            <color indexed="81"/>
            <rFont val="Tahoma"/>
            <family val="2"/>
          </rPr>
          <t>Seleccione la política de MIPG asociada a la meta</t>
        </r>
      </text>
    </comment>
    <comment ref="R13" authorId="1" shapeId="0" xr:uid="{A9500B29-80DB-409C-866E-A3D042657059}">
      <text>
        <r>
          <rPr>
            <b/>
            <sz val="9"/>
            <color indexed="81"/>
            <rFont val="Tahoma"/>
            <family val="2"/>
          </rPr>
          <t>Seleccione el proyecto de inversión que financia o aporta al cumplimiento de la meta. En caso contrario, indique NO APLICA</t>
        </r>
      </text>
    </comment>
    <comment ref="A15" authorId="0" shapeId="0" xr:uid="{2DD4CECD-D756-4467-A62C-53A6FC3549DD}">
      <text>
        <r>
          <rPr>
            <b/>
            <sz val="9"/>
            <color indexed="81"/>
            <rFont val="Tahoma"/>
            <family val="2"/>
          </rPr>
          <t>Incluya el número del objetivo estratégico, de acuerdo con lo adoptado en el Plan Estratégico Institucional</t>
        </r>
      </text>
    </comment>
    <comment ref="B15" authorId="0" shapeId="0" xr:uid="{BA0E1B6A-9724-479C-9C24-7C202AB8373D}">
      <text>
        <r>
          <rPr>
            <b/>
            <sz val="9"/>
            <color indexed="81"/>
            <rFont val="Tahoma"/>
            <family val="2"/>
          </rPr>
          <t>Incluya el objetivo estratégico, de acuerdo con lo adoptado en el Plan Estratégico Institucional, al cual se asocia la meta</t>
        </r>
      </text>
    </comment>
    <comment ref="C15" authorId="0" shapeId="0" xr:uid="{119F47BD-BB9E-4059-B26B-7A00F4141FBE}">
      <text>
        <r>
          <rPr>
            <b/>
            <sz val="9"/>
            <color indexed="81"/>
            <rFont val="Tahoma"/>
            <family val="2"/>
          </rPr>
          <t>Escriba el número de la meta, en orden consecutivo</t>
        </r>
      </text>
    </comment>
    <comment ref="D15" authorId="0" shapeId="0" xr:uid="{751BB42F-F6E4-422B-91AD-AD50D5510A18}">
      <text>
        <r>
          <rPr>
            <b/>
            <sz val="9"/>
            <color indexed="81"/>
            <rFont val="Tahoma"/>
            <family val="2"/>
          </rPr>
          <t xml:space="preserve">Son el resultado aceptable que se espera alcanzar en un periodo de tiempo a través de la ejecución y/o cumplimiento de los entregables. 
Se debe redactar la meta iniciando con un verbo en infinitivo fuerte, seguido de una magnitud o cantidad, una unidad de medida que se encuentre en términos numéricos o porcentuales y finalmente el complemento.
verbo + magnitud + unidad de medida + complemento
</t>
        </r>
      </text>
    </comment>
    <comment ref="E15" authorId="0" shapeId="0" xr:uid="{66100535-6C62-4F58-A17C-0BE85EBD4F67}">
      <text>
        <r>
          <rPr>
            <b/>
            <sz val="9"/>
            <color indexed="81"/>
            <rFont val="Tahoma"/>
            <family val="2"/>
          </rPr>
          <t xml:space="preserve">Seleccione la opción que corresponda
</t>
        </r>
      </text>
    </comment>
    <comment ref="F15" authorId="0" shapeId="0" xr:uid="{2A83FE2C-B2C1-4597-A76A-578AAE54FC34}">
      <text>
        <r>
          <rPr>
            <b/>
            <sz val="9"/>
            <color indexed="81"/>
            <rFont val="Tahoma"/>
            <family val="2"/>
          </rPr>
          <t>Indique un nombre corto que refleje lo que pretende medir. 
Ej. Porcentaje de giros acumulados</t>
        </r>
      </text>
    </comment>
    <comment ref="G15" authorId="0" shapeId="0" xr:uid="{D0800236-B4FE-4CB1-B3B9-634F81DF4156}">
      <text>
        <r>
          <rPr>
            <b/>
            <sz val="9"/>
            <color indexed="81"/>
            <rFont val="Tahoma"/>
            <family val="2"/>
          </rPr>
          <t>Indique la fórmula (relación entre variables) que permite medir el cumplimiento de la meta. Debe existir una coherencia lógica entre la magnitud y unidad de medida de la meta y las variables del indicador</t>
        </r>
      </text>
    </comment>
    <comment ref="H15" authorId="0" shapeId="0" xr:uid="{9720355A-42B5-4521-A971-3991DAD0CBDD}">
      <text>
        <r>
          <rPr>
            <b/>
            <sz val="9"/>
            <color indexed="81"/>
            <rFont val="Tahoma"/>
            <family val="2"/>
          </rPr>
          <t>Valor inicial que se toma como referencia para comparar el avance de la meta. Es imporante indicar la magnitud, unidad de medida y la vigencia en la cual se obtuvo</t>
        </r>
      </text>
    </comment>
    <comment ref="I15" authorId="0" shapeId="0" xr:uid="{1AECC889-2B35-4962-8482-78F84CE03D6F}">
      <text>
        <r>
          <rPr>
            <b/>
            <sz val="9"/>
            <color indexed="81"/>
            <rFont val="Tahoma"/>
            <family val="2"/>
          </rPr>
          <t>Indique el tipo de programación que corresponde: 
- Suma
- Constante
- Creciente
- Decreciente 
Este tipo depende de la forma en que se acumulan los resultados del indicador trimestralmente para la vigencia. Ver Manual PLE-PIN-M002</t>
        </r>
      </text>
    </comment>
    <comment ref="J15" authorId="0" shapeId="0" xr:uid="{2208232E-487F-4B17-B920-92D360C002B0}">
      <text>
        <r>
          <rPr>
            <b/>
            <sz val="9"/>
            <color indexed="81"/>
            <rFont val="Tahoma"/>
            <family val="2"/>
          </rPr>
          <t xml:space="preserve">Indique la forma en la que se expresa la magnitud de la meta. Ej. Porcentaje, actuaciones administrativas, informes, etc. </t>
        </r>
        <r>
          <rPr>
            <sz val="9"/>
            <color indexed="81"/>
            <rFont val="Tahoma"/>
            <family val="2"/>
          </rPr>
          <t xml:space="preserve">
</t>
        </r>
      </text>
    </comment>
    <comment ref="K15" authorId="0" shapeId="0" xr:uid="{B30BBDB4-EC1D-4EA1-8538-25A32CED2539}">
      <text>
        <r>
          <rPr>
            <b/>
            <sz val="9"/>
            <color indexed="81"/>
            <rFont val="Tahoma"/>
            <family val="2"/>
          </rPr>
          <t xml:space="preserve">Indique la magnitud programada para el trimestre. </t>
        </r>
      </text>
    </comment>
    <comment ref="L15" authorId="0" shapeId="0" xr:uid="{31373292-3723-487A-8503-BD0B0A79E8B6}">
      <text>
        <r>
          <rPr>
            <b/>
            <sz val="9"/>
            <color indexed="81"/>
            <rFont val="Tahoma"/>
            <family val="2"/>
          </rPr>
          <t xml:space="preserve">Indique la magnitud programada para el trimestre. </t>
        </r>
      </text>
    </comment>
    <comment ref="M15" authorId="0" shapeId="0" xr:uid="{C846E2D7-3065-4128-8C76-51161E0D7C17}">
      <text>
        <r>
          <rPr>
            <b/>
            <sz val="9"/>
            <color indexed="81"/>
            <rFont val="Tahoma"/>
            <family val="2"/>
          </rPr>
          <t xml:space="preserve">Indique la magnitud programada para el trimestre. </t>
        </r>
      </text>
    </comment>
    <comment ref="N15" authorId="0" shapeId="0" xr:uid="{474117DA-14AA-4BAF-B752-1413A5718EC7}">
      <text>
        <r>
          <rPr>
            <b/>
            <sz val="9"/>
            <color indexed="81"/>
            <rFont val="Tahoma"/>
            <family val="2"/>
          </rPr>
          <t xml:space="preserve">Indique la magnitud programada para el trimestre. </t>
        </r>
      </text>
    </comment>
    <comment ref="O15" authorId="0" shapeId="0" xr:uid="{F1D07228-88D0-4309-9D4E-5EB885D7FDC6}">
      <text>
        <r>
          <rPr>
            <b/>
            <sz val="9"/>
            <color indexed="81"/>
            <rFont val="Tahoma"/>
            <family val="2"/>
          </rPr>
          <t>Indique la programación total de la vigencia. 
Debe ser coherente con la meta.</t>
        </r>
      </text>
    </comment>
    <comment ref="P15" authorId="0" shapeId="0" xr:uid="{FE21DFDB-AFF8-4147-B537-10C1B10248CA}">
      <text>
        <r>
          <rPr>
            <b/>
            <sz val="9"/>
            <color indexed="81"/>
            <rFont val="Tahoma"/>
            <family val="2"/>
          </rPr>
          <t xml:space="preserve">Indique el tipo de indicador: 
- Eficancia 
- Eficiencia 
- Efectividad </t>
        </r>
      </text>
    </comment>
    <comment ref="S15" authorId="0" shapeId="0" xr:uid="{F21E4E22-60F3-48C1-9204-B22990CF58E2}">
      <text>
        <r>
          <rPr>
            <b/>
            <sz val="9"/>
            <color indexed="81"/>
            <rFont val="Tahoma"/>
            <family val="2"/>
          </rPr>
          <t>Indique la evidencia a presentar del cumplimiento de la meta. Se debe redactar de forma concreta y coherente con la meta</t>
        </r>
      </text>
    </comment>
    <comment ref="T15" authorId="0" shapeId="0" xr:uid="{1B621C19-38F6-4806-A4C4-B1C8550B782C}">
      <text>
        <r>
          <rPr>
            <b/>
            <sz val="9"/>
            <color indexed="81"/>
            <rFont val="Tahoma"/>
            <family val="2"/>
          </rPr>
          <t>Indique la herramienta o aplicativo donde reposa la información que da origen al entregable o en el que es posible contrastar o verificar la información de ser necesario.</t>
        </r>
      </text>
    </comment>
    <comment ref="U15" authorId="0" shapeId="0" xr:uid="{29D96EE3-F7F5-47F6-888D-8FBFF7195BF0}">
      <text>
        <r>
          <rPr>
            <b/>
            <sz val="9"/>
            <color indexed="81"/>
            <rFont val="Tahoma"/>
            <family val="2"/>
          </rPr>
          <t>Indique el área y grupo de trabajo (si se tiene), responsable de cumplir o ejecutar la meta</t>
        </r>
      </text>
    </comment>
    <comment ref="V15" authorId="0" shapeId="0" xr:uid="{F773CF66-93F3-45C1-8401-3500EA5DFE30}">
      <text>
        <r>
          <rPr>
            <b/>
            <sz val="9"/>
            <color indexed="81"/>
            <rFont val="Tahoma"/>
            <family val="2"/>
          </rPr>
          <t>Indique la magnitud programada</t>
        </r>
      </text>
    </comment>
    <comment ref="W15" authorId="0" shapeId="0" xr:uid="{F5228218-2E22-4357-BBA2-F05EC2E0672D}">
      <text>
        <r>
          <rPr>
            <b/>
            <sz val="9"/>
            <color indexed="81"/>
            <rFont val="Tahoma"/>
            <family val="2"/>
          </rPr>
          <t>Indique la magnitud ejecutada. Corresponde al resultado de medir el indicador de la meta</t>
        </r>
      </text>
    </comment>
    <comment ref="X15" authorId="0" shapeId="0" xr:uid="{83E45AA4-B05B-44F9-939A-1584783024C0}">
      <text>
        <r>
          <rPr>
            <b/>
            <sz val="9"/>
            <color indexed="81"/>
            <rFont val="Tahoma"/>
            <family val="2"/>
          </rPr>
          <t>Es el resultado porcentual de dividir lo ejecutado vs. lo programado. En caso de sobre ejecución, el resultado máximo es el 100%</t>
        </r>
      </text>
    </comment>
    <comment ref="Y15" authorId="0" shapeId="0" xr:uid="{988C4601-812E-40FE-85FE-3C09AFA1D7E2}">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Z15" authorId="0" shapeId="0" xr:uid="{D0D90FBE-E6E2-4075-87AB-6F323F2D84BC}">
      <text>
        <r>
          <rPr>
            <b/>
            <sz val="9"/>
            <color indexed="81"/>
            <rFont val="Tahoma"/>
            <family val="2"/>
          </rPr>
          <t xml:space="preserve">Indicar el nombre concreto de la evidencia aportada. </t>
        </r>
      </text>
    </comment>
    <comment ref="AA15" authorId="0" shapeId="0" xr:uid="{B6305720-C9BD-47A6-9225-C9206B502FD0}">
      <text>
        <r>
          <rPr>
            <b/>
            <sz val="9"/>
            <color indexed="81"/>
            <rFont val="Tahoma"/>
            <family val="2"/>
          </rPr>
          <t>Indique la magnitud programada</t>
        </r>
      </text>
    </comment>
    <comment ref="AB15" authorId="0" shapeId="0" xr:uid="{49896E7A-471D-4CA3-B6D2-CA055AA84F85}">
      <text>
        <r>
          <rPr>
            <b/>
            <sz val="9"/>
            <color indexed="81"/>
            <rFont val="Tahoma"/>
            <family val="2"/>
          </rPr>
          <t>Indique la magnitud ejecutada. Corresponde al resultado de medir el indicador de la meta</t>
        </r>
      </text>
    </comment>
    <comment ref="AC15" authorId="0" shapeId="0" xr:uid="{6C4CA308-F62A-4560-A290-C6F961DD9EB9}">
      <text>
        <r>
          <rPr>
            <b/>
            <sz val="9"/>
            <color indexed="81"/>
            <rFont val="Tahoma"/>
            <family val="2"/>
          </rPr>
          <t>Es el resultado porcentual de dividir lo ejecutado vs. lo programado. En caso de sobre ejecución, el resultado máximo es el 100%</t>
        </r>
      </text>
    </comment>
    <comment ref="AD15" authorId="0" shapeId="0" xr:uid="{911B7D68-1818-41B4-A811-431278669113}">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E15" authorId="0" shapeId="0" xr:uid="{BF2915B6-D49D-4DC1-86C3-8A2E656FD968}">
      <text>
        <r>
          <rPr>
            <b/>
            <sz val="9"/>
            <color indexed="81"/>
            <rFont val="Tahoma"/>
            <family val="2"/>
          </rPr>
          <t xml:space="preserve">Indicar el nombre concreto de la evidencia aportada. </t>
        </r>
      </text>
    </comment>
    <comment ref="AF15" authorId="0" shapeId="0" xr:uid="{5CCDF014-BF0B-42B7-92F7-6CBF58EA98EF}">
      <text>
        <r>
          <rPr>
            <b/>
            <sz val="9"/>
            <color indexed="81"/>
            <rFont val="Tahoma"/>
            <family val="2"/>
          </rPr>
          <t>Indique la magnitud programada</t>
        </r>
      </text>
    </comment>
    <comment ref="AG15" authorId="0" shapeId="0" xr:uid="{A3FA785E-EDEC-4164-99A5-88C5B890A708}">
      <text>
        <r>
          <rPr>
            <b/>
            <sz val="9"/>
            <color indexed="81"/>
            <rFont val="Tahoma"/>
            <family val="2"/>
          </rPr>
          <t>Indique la magnitud ejecutada. Corresponde al resultado de medir el indicador de la meta</t>
        </r>
      </text>
    </comment>
    <comment ref="AH15" authorId="0" shapeId="0" xr:uid="{005E4D9E-D1F6-4A46-8371-9EB40A9C2F76}">
      <text>
        <r>
          <rPr>
            <b/>
            <sz val="9"/>
            <color indexed="81"/>
            <rFont val="Tahoma"/>
            <family val="2"/>
          </rPr>
          <t>Es el resultado porcentual de dividir lo ejecutado vs. lo programado. En caso de sobre ejecución, el resultado máximo es el 100%</t>
        </r>
      </text>
    </comment>
    <comment ref="AI15" authorId="0" shapeId="0" xr:uid="{F4977502-E86B-42EE-B00B-334848FCB9A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J15" authorId="0" shapeId="0" xr:uid="{07F8A95D-778F-4057-9D7F-FC1A1EDBDEC6}">
      <text>
        <r>
          <rPr>
            <b/>
            <sz val="9"/>
            <color indexed="81"/>
            <rFont val="Tahoma"/>
            <family val="2"/>
          </rPr>
          <t xml:space="preserve">Indicar el nombre concreto de la evidencia aportada. </t>
        </r>
      </text>
    </comment>
    <comment ref="AK15" authorId="0" shapeId="0" xr:uid="{1CF6DDD2-D0F7-497B-A878-3984E176C12A}">
      <text>
        <r>
          <rPr>
            <b/>
            <sz val="9"/>
            <color indexed="81"/>
            <rFont val="Tahoma"/>
            <family val="2"/>
          </rPr>
          <t>Indique la magnitud programada</t>
        </r>
      </text>
    </comment>
    <comment ref="AL15" authorId="0" shapeId="0" xr:uid="{978B8E67-E2CF-4EA1-B0E8-C23EE154AD33}">
      <text>
        <r>
          <rPr>
            <b/>
            <sz val="9"/>
            <color indexed="81"/>
            <rFont val="Tahoma"/>
            <family val="2"/>
          </rPr>
          <t>Indique la magnitud ejecutada. Corresponde al resultado de medir el indicador de la meta</t>
        </r>
      </text>
    </comment>
    <comment ref="AM15" authorId="0" shapeId="0" xr:uid="{7949A3C4-FD79-41C9-B393-15F71C2BB313}">
      <text>
        <r>
          <rPr>
            <b/>
            <sz val="9"/>
            <color indexed="81"/>
            <rFont val="Tahoma"/>
            <family val="2"/>
          </rPr>
          <t>Es el resultado porcentual de dividir lo ejecutado vs. lo programado. En caso de sobre ejecución, el resultado máximo es el 100%</t>
        </r>
      </text>
    </comment>
    <comment ref="AN15" authorId="0" shapeId="0" xr:uid="{F1983010-98A0-4525-A8F5-BC9974C9F9F2}">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O15" authorId="0" shapeId="0" xr:uid="{517F2593-F76E-4236-90C8-0209530447DA}">
      <text>
        <r>
          <rPr>
            <b/>
            <sz val="9"/>
            <color indexed="81"/>
            <rFont val="Tahoma"/>
            <family val="2"/>
          </rPr>
          <t xml:space="preserve">Indicar el nombre concreto de la evidencia aportada. </t>
        </r>
      </text>
    </comment>
    <comment ref="AP15" authorId="0" shapeId="0" xr:uid="{A3C321AB-87DC-4E7F-8C8F-8F767BB0A1DF}">
      <text>
        <r>
          <rPr>
            <b/>
            <sz val="9"/>
            <color indexed="81"/>
            <rFont val="Tahoma"/>
            <family val="2"/>
          </rPr>
          <t>Indique la magnitud total programada para la vigencia</t>
        </r>
      </text>
    </comment>
    <comment ref="AQ15" authorId="0" shapeId="0" xr:uid="{FC771540-1D2C-4B21-9686-7D6684444881}">
      <text>
        <r>
          <rPr>
            <b/>
            <sz val="9"/>
            <color indexed="81"/>
            <rFont val="Tahoma"/>
            <family val="2"/>
          </rPr>
          <t xml:space="preserve">Indique la magnitud ejecutada acumulada para la vigencia </t>
        </r>
      </text>
    </comment>
    <comment ref="AR15" authorId="0" shapeId="0" xr:uid="{1ECDFD14-21A6-444C-BF6C-3E8B35E647CC}">
      <text>
        <r>
          <rPr>
            <b/>
            <sz val="9"/>
            <color indexed="81"/>
            <rFont val="Tahoma"/>
            <family val="2"/>
          </rPr>
          <t>Es el resultado porcentual de dividir lo ejecutado vs. lo programado. En caso de sobre ejecución, el resultado máximo es el 100%</t>
        </r>
      </text>
    </comment>
    <comment ref="AS15" authorId="0" shapeId="0" xr:uid="{308CE112-015B-49F8-A4DA-7DB95EB2D67D}">
      <text>
        <r>
          <rPr>
            <b/>
            <sz val="9"/>
            <color indexed="81"/>
            <rFont val="Tahoma"/>
            <family val="2"/>
          </rPr>
          <t>Es la descripción detallada de los avances y logros obtenidos con la ejecución de la meta acumulados para la vigencia</t>
        </r>
      </text>
    </comment>
    <comment ref="D29" authorId="0" shapeId="0" xr:uid="{CD94BD62-55DA-4C1E-96B6-1A5F6A4412D7}">
      <text>
        <r>
          <rPr>
            <b/>
            <sz val="9"/>
            <color indexed="81"/>
            <rFont val="Tahoma"/>
            <family val="2"/>
          </rPr>
          <t>Promedio obtenido para el periodo x 80%</t>
        </r>
      </text>
    </comment>
    <comment ref="D37" authorId="0" shapeId="0" xr:uid="{9871DD7B-59A9-4D33-830E-91A8A028A8A2}">
      <text>
        <r>
          <rPr>
            <b/>
            <sz val="9"/>
            <color indexed="81"/>
            <rFont val="Tahoma"/>
            <family val="2"/>
          </rPr>
          <t>Promedio obtenido en las metas transversales para el periodo x 20%</t>
        </r>
      </text>
    </comment>
    <comment ref="D38" authorId="0" shapeId="0" xr:uid="{30E82D26-5BE8-4336-B590-55EFD66077D4}">
      <text>
        <r>
          <rPr>
            <b/>
            <sz val="9"/>
            <color indexed="81"/>
            <rFont val="Tahoma"/>
            <family val="2"/>
          </rPr>
          <t>Sumatoria del total de metas técnicas y metas transversales</t>
        </r>
      </text>
    </comment>
  </commentList>
</comments>
</file>

<file path=xl/sharedStrings.xml><?xml version="1.0" encoding="utf-8"?>
<sst xmlns="http://schemas.openxmlformats.org/spreadsheetml/2006/main" count="674" uniqueCount="374">
  <si>
    <r>
      <rPr>
        <b/>
        <sz val="14"/>
        <rFont val="Calibri Light"/>
        <family val="2"/>
        <scheme val="major"/>
      </rPr>
      <t>FORMULACIÓN Y SEGUIMIENTO PLANES DE GESTIÓN NIVEL CENTRAL</t>
    </r>
    <r>
      <rPr>
        <b/>
        <sz val="11"/>
        <color theme="1"/>
        <rFont val="Calibri Light"/>
        <family val="2"/>
        <scheme val="major"/>
      </rPr>
      <t xml:space="preserve">
PROCESO   _____________</t>
    </r>
  </si>
  <si>
    <r>
      <rPr>
        <b/>
        <sz val="11"/>
        <color theme="1"/>
        <rFont val="Calibri Light"/>
        <family val="2"/>
        <scheme val="major"/>
      </rPr>
      <t xml:space="preserve">Código Formato: </t>
    </r>
    <r>
      <rPr>
        <sz val="11"/>
        <color theme="1"/>
        <rFont val="Calibri Light"/>
        <family val="2"/>
        <scheme val="major"/>
      </rPr>
      <t xml:space="preserve">PLE-PIN-F017
</t>
    </r>
    <r>
      <rPr>
        <b/>
        <sz val="11"/>
        <color theme="1"/>
        <rFont val="Calibri Light"/>
        <family val="2"/>
        <scheme val="major"/>
      </rPr>
      <t xml:space="preserve">Versión: </t>
    </r>
    <r>
      <rPr>
        <sz val="11"/>
        <color theme="1"/>
        <rFont val="Calibri Light"/>
        <family val="2"/>
        <scheme val="major"/>
      </rPr>
      <t xml:space="preserve">
</t>
    </r>
    <r>
      <rPr>
        <b/>
        <sz val="11"/>
        <color theme="1"/>
        <rFont val="Calibri Light"/>
        <family val="2"/>
        <scheme val="major"/>
      </rPr>
      <t xml:space="preserve">Vigencia desde: </t>
    </r>
    <r>
      <rPr>
        <sz val="11"/>
        <color theme="1"/>
        <rFont val="Calibri Light"/>
        <family val="2"/>
        <scheme val="major"/>
      </rPr>
      <t xml:space="preserve">
</t>
    </r>
    <r>
      <rPr>
        <b/>
        <sz val="11"/>
        <color theme="1"/>
        <rFont val="Calibri Light"/>
        <family val="2"/>
        <scheme val="major"/>
      </rPr>
      <t xml:space="preserve">Caso HOLA: </t>
    </r>
  </si>
  <si>
    <t>VIGENCIA DE LA PLANEACIÓN 202__</t>
  </si>
  <si>
    <t>DEPENDENCIAS ASOCIADAS</t>
  </si>
  <si>
    <t>FECHA</t>
  </si>
  <si>
    <t>DESCRIPCIÓN DE LA MODIFICACIÓN</t>
  </si>
  <si>
    <t xml:space="preserve">Publicación del plan de gestión aprobado. Caso HOLA: </t>
  </si>
  <si>
    <t>PLAN ESTRATÉGICO INSTITUCIONAL</t>
  </si>
  <si>
    <t>PRODUCTO</t>
  </si>
  <si>
    <t>INDICADOR</t>
  </si>
  <si>
    <t>POLÍTICA DE GESTIÓN Y DESEMPEÑO ASOCIADA</t>
  </si>
  <si>
    <t>FUENTE DE FINANCIACIÓN</t>
  </si>
  <si>
    <t>I TRIMESTRE</t>
  </si>
  <si>
    <t>II TRIMESTRE</t>
  </si>
  <si>
    <t>III TRIMESTRE</t>
  </si>
  <si>
    <t>IV TRIMESTRE</t>
  </si>
  <si>
    <t>SEGUIMIENTO ACUMULADO PLAN GESTIÓN</t>
  </si>
  <si>
    <t>No OE</t>
  </si>
  <si>
    <t>OBJETIVO ESTRATÉGICO</t>
  </si>
  <si>
    <t xml:space="preserve">ACTIVIDAD </t>
  </si>
  <si>
    <t xml:space="preserve">ENTREGABLE </t>
  </si>
  <si>
    <t xml:space="preserve">META </t>
  </si>
  <si>
    <t>FUENTE DE INFORMACIÓN</t>
  </si>
  <si>
    <t>RESPONSABLES DE LA META</t>
  </si>
  <si>
    <t>NOMBRE DEL INDICADOR</t>
  </si>
  <si>
    <t>FÓRMULA DEL INDICADOR</t>
  </si>
  <si>
    <t>LÍNEA BASE</t>
  </si>
  <si>
    <t xml:space="preserve">TIPO DE PROGRAMACIÓN </t>
  </si>
  <si>
    <t>UNIDAD DE MEDIDA</t>
  </si>
  <si>
    <t>I TRI</t>
  </si>
  <si>
    <t>II TRI</t>
  </si>
  <si>
    <t>III TRI</t>
  </si>
  <si>
    <t>IV TRI</t>
  </si>
  <si>
    <t>TOTAL PROGRAMACIÓN VIGENCIA</t>
  </si>
  <si>
    <t>TIPO DE INDICADOR</t>
  </si>
  <si>
    <t>PROGRAMADO</t>
  </si>
  <si>
    <t>EJECUTADO</t>
  </si>
  <si>
    <t>RESULTADO DE LA MEDICIÓN</t>
  </si>
  <si>
    <t>ANÁLISIS DE AVANCE</t>
  </si>
  <si>
    <t xml:space="preserve">EVIDENCIA </t>
  </si>
  <si>
    <r>
      <rPr>
        <b/>
        <sz val="14"/>
        <rFont val="Calibri Light"/>
        <family val="2"/>
        <scheme val="major"/>
      </rPr>
      <t>FORMULACIÓN Y SEGUIMIENTO PLANES DE GESTIÓN NIVEL CENTRAL</t>
    </r>
    <r>
      <rPr>
        <b/>
        <sz val="11"/>
        <color theme="1"/>
        <rFont val="Calibri Light"/>
        <family val="2"/>
        <scheme val="major"/>
      </rPr>
      <t xml:space="preserve">
PROCESO   FOMENTO Y PROTECCIÓN DE DERECHOS HUMANOS </t>
    </r>
  </si>
  <si>
    <t>Código: PLE-PIN-F017
Versión: 07
Vigencia: 21 de enero de 2025
Caso HOLA: 113317</t>
  </si>
  <si>
    <t>VIGENCIA DE LA PLANEACIÓN 2025</t>
  </si>
  <si>
    <t xml:space="preserve">SUBSECRETARÍA DE GOBERNABILIDAD Y GARANTÍA DE DERECHOS
DIRECCIÓN DE DERECHOS HUMANOS 
SUBDIRECCIÓN DE ASUNTOS DE LIBERTAD RELIGIOSA Y DE CONCIENCIA </t>
  </si>
  <si>
    <t>CONTROL DE CAMBIOS</t>
  </si>
  <si>
    <t>VERSIÓN</t>
  </si>
  <si>
    <t>28 de enero de 2025</t>
  </si>
  <si>
    <t>Publicación del plan de gestión aprobado. Caso HOLA: 116049</t>
  </si>
  <si>
    <t>16 de abril de 2025</t>
  </si>
  <si>
    <t>Para el primer trimestre de la vigencia 2025, el Plan de Gestión del proceso Fomento y Prteccion de los Derechos Humanos  alcanzó un nivel de desempeño del 89,25% y 29,15% acumulado para la vigencia.</t>
  </si>
  <si>
    <t>26 de mayo de 2025</t>
  </si>
  <si>
    <t>Se realiza ajuste sobre la ejecución de las Metas Transversales 4 y 5 por alcance realizado al reporte generado por la Subsecretaría de Gestión Institucional - Grupo de Servicio de Atención a la Ciudadanía a través de memorando 20254600193883.</t>
  </si>
  <si>
    <t>16 de julio de 2025</t>
  </si>
  <si>
    <t>Para el II trimestre de la vigencia 2025, el Plan de Gestión del proceso Fomento y Prteccion de los Derechos Humanos  alcanzó un nivel de desempeño del 98,21% y 49,50% acumulado para la vigencia</t>
  </si>
  <si>
    <t>16 de octubtre de 2025</t>
  </si>
  <si>
    <t>Para el III trimestre de la vigencia 2025, el Plan de Gestión del proceso Fomento y Prteccion de los Derechos Humanos  alcanzó un nivel de desempeño del 87,50% y 68,07% acumulado para la vigencia</t>
  </si>
  <si>
    <t>19 de enero de 2026</t>
  </si>
  <si>
    <t>Para el IV trimestre de la vigencia 2025, el Plan de Gestión del proceso Fomento y Prteccion de los Derechos Humanos  alcanzó un nivel de desempeño del 96,69% y 94,38% acumulado para la vigencia</t>
  </si>
  <si>
    <t>META</t>
  </si>
  <si>
    <t>RESULTADO</t>
  </si>
  <si>
    <t xml:space="preserve">No. Meta </t>
  </si>
  <si>
    <t>META PLAN DE GESTIÓN VIGENCIA</t>
  </si>
  <si>
    <t>TIPO DE META</t>
  </si>
  <si>
    <t>TIPO DE PROGRAMACIÓN</t>
  </si>
  <si>
    <t>ENTREGABLE</t>
  </si>
  <si>
    <t>Fomentar la promoción, garantía, protección, respeto y apropiación de los Derechos Humanos, la Libertad Religiosa y de conciencia, el Dialogo, la convivencia pacífica y la lucha contra el racismo.</t>
  </si>
  <si>
    <t>1</t>
  </si>
  <si>
    <t xml:space="preserve">Elaborar (20) Planes de trabajo de los Comités Locales de Derechos Humanos hasta lograr su aprobación e implementación </t>
  </si>
  <si>
    <t>Gestión</t>
  </si>
  <si>
    <t>Planes de trabajo aprobados e implementados de los comités locales de DDHH</t>
  </si>
  <si>
    <t xml:space="preserve">
Número de planes de trabajo aprobados e implementados en los comités locales de DDHH</t>
  </si>
  <si>
    <t xml:space="preserve">20 planes aprobados e implementados 2024 </t>
  </si>
  <si>
    <t xml:space="preserve">Constante </t>
  </si>
  <si>
    <t xml:space="preserve">Planes de trabajo aprobados e implementados </t>
  </si>
  <si>
    <t>Eficacia</t>
  </si>
  <si>
    <t>Política 9. Participación Ciudadana en la Gestión Pública</t>
  </si>
  <si>
    <t>7988 - Fortalecimiento de la capacidad institucional y de los actores sociales para la garantía, promoción y protección de los derechos humanos y de libertad religiosa y de conciencia en Bogotá D.C.</t>
  </si>
  <si>
    <t xml:space="preserve">(20) documentos de Excel de Plan de Trabajo CLDDHH y (20) actas de aprobación de los planes de trabajo. </t>
  </si>
  <si>
    <t>Documentos Planes de Trabajo CLDDHH</t>
  </si>
  <si>
    <t>Dirección de Derechos Humanos 
-Equipo Territorial</t>
  </si>
  <si>
    <t xml:space="preserve">Se elaboraron los (20) Planes de trabajo de los Comités Locales de Derechos Humanos durante el primer trimestre de año 2025. En el marco de los Comités sesionados en los meses de febrero y marzo del año en curso,  se dió aprobación a 19 planes de trabajo contando con el quorum decisorio.
La localidad de Candelaria debido a varios factores como lo son falta de quorum, no fue posible su aprobación, por lo anteriror para subsanar se realizó sesión extraordinaria para avanzar en la concertación del plan correspondiente para el mes de abril. </t>
  </si>
  <si>
    <t xml:space="preserve">(20) documentos de Excel de Plan de Trabajo CLDDHH. 
18 actas de aprobación. Para las localidades de Ciudad Bolívar y Candelaria se presenta listado de asistencia de sesión extraordinaria, debido a que estás se llevó a cabo el 26-03-2025, el acta se encuentra en elaboración y revisión de las Alcaldías Locales en su calidad de presidente de la instancia  de  acuerdo con la resolución 233 de 2028, en la que se tiene 10 días hábiles para su elaboración y aprobación de la plenaria. </t>
  </si>
  <si>
    <t xml:space="preserve">Durante el segundo trimestre del año se realizó el seguimiento y avance a  los (20) Planes de trabajo de los Comités Locales de Derechos Humanos en estos se reflejan las 9 acciones establecidas en el marco del Decreto 204-2023, en materia de prevención que incluyen formaciones en Derechos Humanos, socialización de las alertas tempranas, mapa sonoro, recorridos, territorialización de las Políticas Públicas y socializaciones de las rutas de atención de la Dirección de Derechos Humanos. 
El 13 de mayo 2025, se concertó y se dió la aprobación del plan de trabajo de la localidad de La Candelaria que hacía falta, contando con el quorum decisorio. 
Si bien se aprobó en el trimestre anterior el plan de trabajo de la localidad de Ciudad Bolívar, se logró la firma del acta por parte de la Alcaldía Local en calidad de presidencia. </t>
  </si>
  <si>
    <t xml:space="preserve">(20) documentos de Excel de Planes de Trabajo de Comités Locales de Derechos Humanos. 
(20) Informes de avances plan de trabajo de los Comités de Derechos Humanos.
(2) actas de aprobación de los planes de trabajo de las localidades de La Candelaria y Ciudad Bolívar, está ultima que se encontraba en revisión en el trimestre anterior y ya se firmó por la Alcaldía Local en calidad de presidencia de la instancia. 
Es de resaltar que, en el primer trimestre del año en curso, se reportaron las 18 actas de Comités  de Derechos Humanos que fueron aprobados. </t>
  </si>
  <si>
    <t>Durante el tercer trimestre del año se realizó el seguimiento y avance a  los (20) Planes de trabajo de los Comités Locales de Derechos Humanos de las localidades de Usaquén, Santa Fe, Usme, Tunjuelito, Bosa, Kennedy, Fontibón, Engativá, Suba, Los Mártires, Antonio Nariño, Puente Aranda, Rafael Uribe Uribe, Ciudad Bolívar, Candelaria ,  Sumapaz, Barrios Unidos, San Cristóbal y Chapinero, en los que se indican las acciones desarrolladas  establecidas en el marco del Decreto 204-2023, en materia de prevención en las que se resaltan las  socializaciones de las rutas de atención de la Dirección de Derechos Humanos recorridos, formaciones en Derechos Humanos, socialización de las alertas tempranas, territorialización de las Políticas Públicas .</t>
  </si>
  <si>
    <t>20) documentos de Excel de avence Planes de Trabajo de Comités Locales de Derechos Humanos con avances. 
(20) Informes de avances plan de trabajo de los Comités de Derechos Humanos</t>
  </si>
  <si>
    <t>Durante el cuarto trimestre del año se realizó el seguimiento y avance a  los (20) Planes de trabajo de los Comités Locales de Derechos Humanos de las localidades de Usaquén, Chapinero, Santa Fe, Usme, San Cristóbal, Kennedy,Tunjuelito, Bosa, Kennedy, Fontibón, Engativá, Suba, Barrios Unidos, Los Mártires, Antonio Nariño, Puente Aranda, Rafael Uribe Uribe, Ciudad Bolívar, Candelaria y Sumapaz en los que se indican las acciones desarrolladas y ejecutadas durante la vigencia 2025 establecidas en las 9 funciones en el marco del Decreto 204-2023, en materia de prevención en las que se resaltan festivales de los Derechos Humanos, formaciones en Derechos Humanos, socializaciones de las rutas de atención de la Dirección de Derechos Humanos, territorialización de las Políticas Públicas, recorridos de prevención de violencias y estrategias territoriales. Estableciendose la efectividad de cumplimiento de cada plan de trabajo CLDDHH 2025.
Este trimestre se presentarón en el marco de las sesiones de los Comités Locales de Derechos Humanos del mes de Diciembre, los balances finales de los veinte (20) planes de trabajo en aras de identificar su cumplimiento y acciones propositivas para la siguiente vigencia 2026.</t>
  </si>
  <si>
    <t xml:space="preserve">Veinte (20) documentos de Excel de ejecuación Planes de Trabajo de Comités Locales de Derechos Humanos. </t>
  </si>
  <si>
    <t>Se alcanzó un avance de 98,75% sobre el programado de la vigencia.</t>
  </si>
  <si>
    <t>2</t>
  </si>
  <si>
    <t>Diseñar e implementar 20 documentos con las estrategias con enfoque territorial y problacional en la adopción del Sistema Distrital de Derechos Humanos</t>
  </si>
  <si>
    <t>Número de documentos con las estrategias con enfoque territorial y problacional en la adopción del Sistema Distrital de Derechos Humanos</t>
  </si>
  <si>
    <t>Constante</t>
  </si>
  <si>
    <t>Documentos con las estrategias con enfoque territorial y problacional en la adopción del Sistema Distrital de Derechos Humanos</t>
  </si>
  <si>
    <t>No Aplica</t>
  </si>
  <si>
    <t xml:space="preserve">(20) Documentos aprobados con el seguimiento y alcance de las estrategias territoriales implementadas </t>
  </si>
  <si>
    <t>Listados de asistencia, actas, pieza audiovisual</t>
  </si>
  <si>
    <t>En el primer trimestre 2025, se diseñaron (9) documentos de estrategias territoriales de las localidades de Suba, Usaquén, Fontibón, Ciudad Bolívar, Santa Fe, Rafael Uribe Uribe, Kennedy, Puente Aranda y Bosa. 
Para las (11) localidades restantes,  en el marco de los planes de trabajo de los Comités de Derechos Humanos, se definió el diseño e implementación de la estrategia territorial como una actividad para la vigencia 2025, a su vez se estan realizando las articulaciones con alcaldías Locales, entidades distritales para definir el enfoque poblacional, revisar cronograma en donde se van a realizar las estrategias con Instituciones Educativas enmarcadas en la Alerta temprana 004-2024. Se han realizado capacitación en alertas tempranas emitidas por la Defensoría del pueblo para incorporarlas en el diseño de las estrategias y finalmente se socializó al equipo la estrategia que se desarrollará por la Dirección de Derechos Humanos frente a la  no estigmatización a lideres y lideresas, Defensores y Defensoras de Derechos Humanos. Se presentaron algunas dificultades en el primer semestre por el temas contractuales para la aprobación de estas por parte de las Alcaldías Locales</t>
  </si>
  <si>
    <t xml:space="preserve">(9) documentos estrategias con enfoque poblacional y poblacional. 
(1) Acta capacitación al Componente territorial estrategia "Territorios de Paz"- No estigmatización Defensores y Defensorasde Derechos Humanos. </t>
  </si>
  <si>
    <t>En el segundo trimestre 2025, se diseñaron (11) documentos de estrategias territoriales de las localidades de Barrios Unidos, Chapinero, Usme, San Cristóbal, Tunjuelito, Antonio Nariño, Teusaquillo, La Candelaria, Sumapaz, Los mártires, Engativá. 
Para las (9) localidades restantes en el primer trimestre se presentó el diseño de las estrategias territoriales para un total de (20) documentos concertados, diseñados y aprobados a corte del mes de junio 2025. 
Las estrategias territoriales se han venido implementando de acuerdo con el diseño,  para el segundo trimestre en las  siguientes localidades: Usaquén denominada “Recuperando Memoria, Construyendo Paz, desde las Historias no contadas” en el que  se han realizado (4) encuentros con lideres, lideresas, ciudadanía en general en los que se han realizado talleres para la desestigmatización de lideres y líderesas, Madres Comunitarias, donde se abordan los temas de Alertas Tempranas, conversatorio con conversatorio “Memorias habitando la calle”. En la localidad de Usme la estrategia territorial "Sembrando Derechos en Usme, una estrategia para la Acción" inicó su ejecución desde el 02 de mayo de 2025, realizó (2) actividades dirigidos a líderes y lideresas de la parte alta de la localidad en el que se desarrolló cartografía social.
En la localidad de suba se ejecutó estrategia denominada "Habalndo de derechos de parche al Parque" en la que se han realizado 7 actividades en los Parque Amberes, La Campiña y Piloto con énfasis en socialización de la ruta de presunto abuso de fuerza pública y defensores y defensoras de DDHH. 
En la localidad de Barrios Unidos se han desarrollado (5) actividades de prevención del delito de trata de personas en fundación Insignia e instituciones educativas. A su vez en la localidad de Puente Aranda se realizarón (4) actividades de prevención del delito de trata de personas en colegios y cartografía de memoria. Finalmente en la localidad de Fontibón se inició la ejecución de la estrategia la “Construyendo Paz, Recobrando Memoria, Fontibón Lidera y Defiende sin Prejuicios” en el que se han realizado 4 acciones de memoria entre ellas cartografía social.</t>
  </si>
  <si>
    <t xml:space="preserve">(20) documentos e estrategias territoriales con enfoque poblacional de los cuales en (6) localidades: Suba, Usaquén, Usme, Barrios Unidos, Puente Aranda y Fontibón cuentan con avance de implementación. </t>
  </si>
  <si>
    <t>En el tercer trimestre 2025, se han implementado (14) Catorce estrategias territoriales con enfoque poblacional en las localidades de Suba, Fontibón, Kennedy, Usaquén, Puente Aranda, Bosa, Ciudad Bolívar, Barrios Unidos, San Cristóbal, Antonio Nariño, Sumapaz, Usme, Ciudad Bolívar y Chapinero en los que se ha logrado impactar juntas de acción comunal en la localidad de Kennedy, madres comunitarias en Usaquén, mujeres en Fontibón, Barrios Unidos estudiantes niños, niñas y Adolescentes en las localidades de Puente Aranda, Chapinero, organización Social FINCOPAZ en la localidad de Ciudad Bolívar, memoria en Sumapaz entre otras poblaciones como mesas de Víctimas. 
Para las (6) localidades de Santa Fe, Tunjuelito, Teusaquillo , los Mártires, La Candelaria y Rafael Uribe Uribe tiene inicio y ejecución total en el cuarto trimestre .</t>
  </si>
  <si>
    <t xml:space="preserve">20 documentos de diseño de estrategia y    (14)  con avance de  estrategias territoriales con enfoque poblacional </t>
  </si>
  <si>
    <t>En el Cuarto trimestre 2025, se implementaron en su totalidad las veinte (20) estrategias territoriales con enfoque poblacional en las localidadesde Suba, Fontibón, Kennedy, Usaquén, Puente Aranda, Bosa, Ciudad Bolívar, Barrios Unidos, San Cristóbal, Antonio Nariño, Sumapaz, Usme, Engativá, Chapinero,Kennedy, Usaquén, Fontibón, Barrios Unidos,Puente Aranda, Chapinero,Ciudad Bolívar y Sumapaz.
A su vez, durante este trimestre, en las localidades de Santa Fe, Tunjuelito, Teusaquillo, Los Mártires, La Candelaria y Rafael Uribe Uribe se finalizó la ejecución de las actividades conforme a lo estipulado para el periodo, logrando un impacto superior a 300 personas, entre estudiantes, niños, niñas, adolescentes, lideresas, líderes, Juntas de Acción Comunal y mujeres diversas.</t>
  </si>
  <si>
    <t>Veinte (20) documentos de diseño e implementación de las estrategias con territoriales con enfoque poblacional, en la que se evidencian las actividades que se llevarón a cabo y la población impactada.</t>
  </si>
  <si>
    <t>Se alcanzó un avance de 100,00% sobre el programado de la vigencia.</t>
  </si>
  <si>
    <t>3</t>
  </si>
  <si>
    <t>Realizar (4) informes de medición de la percepción de las socializaciones y capacitaciones realizadas para el fortalecimiento de las rutas de atención en materia de prevención de derechos humanos</t>
  </si>
  <si>
    <t>Número de Informes de medición de percepción de las socializaciones y capacitaciones realizadas para el fortalecimiento de las rutas de atención en materia de prevención de derechos humanos</t>
  </si>
  <si>
    <t>Numero de Informes de medición de percepción  de las socializaciones y capacitaciones realizadas para el fortalecimiento de las rutas de atención en materia de prevención de derechos humanos</t>
  </si>
  <si>
    <t xml:space="preserve">Suma </t>
  </si>
  <si>
    <t>Informes de medición de percepción de las socializaciones y capacitaciones realizadas para el fortalecimiento de las rutas de atención en materia de prevención de derechos humanos</t>
  </si>
  <si>
    <t xml:space="preserve">Informe  trimestral de  medición del nivel de percepción  de las  socializaciones y capacitaciones en el fortalecimiento de las rutas de prevención de derechos humanos </t>
  </si>
  <si>
    <t>Actas de socialización y capacitación</t>
  </si>
  <si>
    <t>Dirección de Derechos Humanos- Equipo de Prevención</t>
  </si>
  <si>
    <t xml:space="preserve">Durante el primer trimestre del 2025, no fue posible medir la percepción de las personas que participan en los procesos de socialización y capacitación realizadas desde el componente de prevención por medio de las seis (6) rutas de atención. Esto debido a que no se contaba con el instrumento para desarrollar la medición correspondiente. 
Por lo anterior, durante este período de tiempo, se diseñó el instrumento de medición de la percepción de las socializaciones y capacitaciones, así como se inició con el proceso para la aprobación de este por parte de la Oficina Asesora de Planeación. De esta manera, a partir del segundo trimestre del año, podrá realizarse la medición correspondiente que no sólo permita el cumplimiento de la meta, sino que a la vez, suministre insumos para tomar decisiones de mejora en las pedagogías diseñadas en el marco de las estrategias de prevención de cada una de las rutas. 
Se deja como evidencia el instrumento diseñado para el cumplimiento de la meta. 
</t>
  </si>
  <si>
    <t xml:space="preserve">Un (1) diseño de formato para la medición de la percepción e impacto de las sensibilizaciones, el cual estará en proceso de aval por parte de la oficina de planeación. 
</t>
  </si>
  <si>
    <t xml:space="preserve">Con el fin de dar a conocer las rutas de atención, así como brindar herramientas en medida autocuidado e información clave para la apropiación de conceptos e instancias, que permiten a la ciudadanía defender sus derechos y apropiarse de espacios que amplían las garantías en términos del respeto a la vida y a la integridad, el componente de prevención realizó durante el segundo trimestre del 2025, ciento veinte dos (122) socializaciones de las rutas de atención, por medio de las cuales se impactaron a tres mil doscientas cuarenta y siete (3247) personas.
Es importante señalar que, estos espacios no se limitan a la difusión informativa, sino que constituyen escenarios pedagógicos de construcción colectiva de conocimiento y fortalecimiento comunitario. De esta forma, se orientan a la generación de capacidades para la prevención, la identificación temprana de situaciones de riesgo, y la promoción de acciones colectivas para defensa de los derechos humanos. Adicionalmente, se busca descentralizar el conocimiento jurídico y social relacionado con los derechos humanos, promoviendo su apropiación en los territorios. 
De acuerdo con lo anterior, realizar medición de cómo se desarrollan las socializaciones se convierte en una necesidad imperante, ya que constituye la base para analizar las metodologías empleadas, identificar los aspectos que requieren ajustes y tomar decisiones orientadas a la mejora continua, que, si bien se expresa teóricamente en los ámbitos de la administración pública, se refleja en la práctica, en la garantía de derechos y en las herramientas de defensa de estos. 
En ese sentido, durante el primer trimestre del 2025 se diseñó desde el componente de prevención, la propuesta de instrumento para realizar la medición de la satisfacción de las personas impactadas por medio de las socializaciones, dicho instrumento está en proceso de revisión interna por la promotora de mejora para avanzar en el proceso de normalización ante la Oficina Asesora de Planeación (OAP), motivo por el cual no es posible entregar un resultado formal de impacto de las personas sensibilizadas. No obstante, en aras de revisar la pertinencia del instrumento, se realizó una aplicación piloto a catorce (14) personas en tres (3) espacios diferentes desarrollados mediante el diligenciamiento de un código QR que contiene las preguntas para tal fin. 
El informe adjunto como evidencia da cuenta del detalle en cantidad de socializaciones desarrolladas por mes y ruta de atención, personas impactadas, resultados del piloto aplicado, así como del análsis estadístico desarrollada apartir de lo hallado. </t>
  </si>
  <si>
    <t>Un (1) informe trismestral 02072025, informe segundo trimestre meta 3</t>
  </si>
  <si>
    <t>Con el fin de dar a conocer las rutas de atención, así como brindar herramientas en medida autocuidado e información clave para la apropiación de conceptos e instancias, que permiten a la ciudadanía defender sus derechos y apropiarse de espacios que amplían las garantías en términos del respeto a la vida y a la integridad, el componente de prevención realizó durante el tercer trimestre del 2025, ciento dieciocho (118) socializaciones de las rutas de atención, por medio de las cuales se impactaron a diez mil trescientas noventa y nueve (10399) personas.
Es importante señalar que, estos espacios no se limitan a la difusión informativa, sino que constituyen escenarios pedagógicos de construcción colectiva de conocimiento y fortalecimiento comunitario. De esta forma, se orientan a la generación de capacidades para la prevención, la identificación temprana de situaciones de riesgo, y la promoción de acciones colectivas para defensa de los derechos humanos. Adicionalmente, se busca descentralizar el conocimiento jurídico y social relacionado con los derechos humanos, promoviendo su apropiación en los territorios. 
De acuerdo con lo anterior, realizar medición de cómo se desarrollan las socializaciones se convierte en una necesidad imperante, ya que constituye la base para analizar las metodologías empleadas, identificar los aspectos que requieren ajustes y tomar decisiones orientadas a la mejora continua, que, si bien se expresa teóricamente en los ámbitos de la administración pública, se refleja en la práctica, en la garantía de derechos y en las herramientas de defensa de estos. 
En ese sentido, durante el primer trimestre del 2025 se diseñó desde el componente de prevención, la propuesta de instrumento para realizar la medición de la satisfacción de las personas impactadas por medio de las socializaciones, dicho instrumento está en proceso de formalización y aprobación por parte de la Oficina Asesora de Planeación (OAP), motivo por el cual no es posible entregar un resultado formal de impacto de las personas sensibilizadas. No obstante, en aras de revisar la pertinencia del instrumento, se continuó con la aplicación piloto a ciento sesenta y cuatro (164) personas en nueve (9) espacios diferentes desarrollados. 
El informe adjunto como evidencia da cuenta del detalle en cantidad de socializaciones desarrolladas por mes y ruta de atención, personas impactadas, resultados del piloto aplicado, así como del análisis estadístico desarrollada a partir de lo hallado.</t>
  </si>
  <si>
    <t>Un (1) informe Tercer trimestre Meta 3 Plan de Gestión 07102025</t>
  </si>
  <si>
    <t xml:space="preserve">Durante el cuarto trimestre (con corte a 15 de diciembre) el componente de prevención realizó, ciento un (101) socializaciones de las rutas de atención, por medio de las cuales se impactaron a tres mil doscientas dos (3202) personas.
Es importante señalar que, estos espacios no se limitan a la difusión informativa, sino que constituyen escenarios pedagógicos de construcción colectiva de conocimiento y fortalecimiento comunitario. De esta forma, se orientan a la generación de capacidades para la prevención, la identificación temprana de situaciones de riesgo, y la promoción de acciones colectivas para defensa de los derechos humanos. Adicionalmente, se busca descentralizar el conocimiento jurídico y social relacionado con los derechos humanos, promoviendo su apropiación en los territorios. 
De acuerdo con lo anterior, realizar medición de cómo se desarrollan las socializaciones se convierte en una necesidad imperante, ya que constituye la base para analizar las metodologías empleadas, identificar los aspectos que requieren ajustes y tomar decisiones orientadas a la mejora continua, que, si bien se expresa teóricamente en los ámbitos de la administración pública, se refleja en la práctica, en la garantía de derechos y en las herramientas de defensa de estos. 
En ese sentido, durante el primer trimestre del 2025 se diseñó desde el componente de prevención, la propuesta de instrumento para realizar la medición de la satisfacción de las personas impactadas por medio de las socializaciones, dicho instrumento está en proceso de formalización y aprobación por parte de la Oficina Asesora de Planeación (OAP), motivo por el cual no es posible entregar un resultado formal de impacto de las personas sensibilizadas. No obstante, en aras de revisar la pertinencia del instrumento, se continuó con la aplicación piloto a doscientos ochenta y siete (287) personas en veinte tres (23) espacios diferentes desarrollados. 
El informe adjunto como evidencia da cuenta del detalle en cantidad de socializaciones desarrolladas por mes y ruta de atención, personas impactadas, resultados del piloto aplicado, así como del análisis estadístico desarrollada a partir de lo hallado.
</t>
  </si>
  <si>
    <t>Un (1) informe Tercer trimestre Meta 3 Plan de Gestión 18122025</t>
  </si>
  <si>
    <t>Se alcanzó un avance de 75,00% sobre el programado de la vigencia.</t>
  </si>
  <si>
    <t>4</t>
  </si>
  <si>
    <t>Realizar (4) informes del resultado de la Implementación de seis (6) estrategias de visibilización de cada una de las rutas de atención de la Dirección de Derechos Humanos</t>
  </si>
  <si>
    <t>Número de informes del resultado de la Implementación de seis (6) estrategias de visibilización de cada una de las rutas de atención de la Dirección de Derechos Humanos</t>
  </si>
  <si>
    <t>Suma</t>
  </si>
  <si>
    <t>Informes del resultado de la Implementación de seis (6) estrategias de visibilización de cada una de las rutas de atención de la Dirección de Derechos Humanos</t>
  </si>
  <si>
    <t>Informe  trimestral del resultado de la Implementación de seis (6) estrategias de visibilización de cada una de las rutas de atención de la Dirección de Derechos Humanos</t>
  </si>
  <si>
    <t xml:space="preserve">En el primer trimestre del 2025 el componente de prevención proyectó la estrategia Territorios de paz, una estrategia distrital enfocada a prevenir las vulneraciones de derechos humanos, respondiendo simultáneamente a las recomendaciones de las alertas tempranas emitidas por la defensoría del pueblo. Esta estrategia se encuentra dividida en 6 apartados, los cuales responden a cada una de las rutas de atención que se coordinan desde el componente: 
•Ruta Distrital de Atención a Defensores y Defensoras de Derechos Humanos
•Ruta Distrital de Atención para Víctimas del Delito de Trata de Personas.
•Ruta Distrital de Atención a Víctimas de Violencia en razón a su Orientación Sexual e Identidad de Género
•Ruta por la Reconciliación
•Ruta de Atención a Víctimas de Presunto Abuso de Autoridad por parte de la Fuerza Pública 
•Ruta por la Libertad Religiosa, de Cultos y de Conciencia
De igual manera, la estrategia cuenta con dos escenarios principales para su aplicación, en casa y en ciudad, lo que se traduce en que todas las líneas que se desarrollan con el enfoque de cada una de las rutas se realicen dentro del sector gobierno para reforzar el conocimiento de los funcionarios, como en sectores priorizados de la ciudad, buscando romper estigmas y reducir la estigmatización que se ha generado sobre algunas poblaciones. 
En la actualidad, dos de los apartados de la estrategia ya se encuentran en aplicación: 
•La RedActiva para la lucha contra la trata de personas
•Bogotá lidera y defiende sin prejuicios, enfocada en romper con la estigmatización a lideres comunales y juveniles de la ciudad
No obstante, los demás apartados han venido desarrollando actividades que apuntan a fortalecer las estrategias proyectadas en el marco de ser acciones de prevención. En el informe adjunto se detallan estas acciones y los avances en la proyección de la estrategia general. 
</t>
  </si>
  <si>
    <t xml:space="preserve">Un  (1) informe sobre la implementación de la estrategia Territorios de paz y sus 6 apartados. </t>
  </si>
  <si>
    <t>El Componente de Prevención, el cual concentra las garantías de asistencia y prevención, y a su vez coordina seis rutas de atención a población víctima de amenazas, riesgos, vulnerabilidades contra la vida, la integridad y la libertad. Bajo este contexto, el componente de prevención proyectó la estrategia Territorios de paz, una estrategia distrital enfocada a prevenir las vulneraciones de derechos humanos, respondiendo simultáneamente a las recomendaciones de las alertas tempranas emitidas por la defensoría del pueblo.
En relación con los avances de implementación, la estrategia distrital, complementada con procesos de evaluación y retroalimentación permanente, constituye una apuesta integral por el fortalecimiento de las rutas de atención. En ese sentido, la priorización de las acciones en el marco de la estrategia se definirá con base en criterios de focalización territorial, dando especial atención a las localidades en las que la Defensoría del Pueblo ha emitido Alertas Tempranas por riesgo inminente de violaciones a los derechos humanos. 
Al respecto, en el proceso de construcción de las estrategias durante la vigencia en curso, se han realizado un total de ciento cuarenta y nueve (149) espacios de implementación de las estrategias discriminadas por rutas de atención de la siguiente manera: 
Estrategia “Territorios de Paz”, REDACTIVA - “Ruta de Atención a Víctimas del Delito de Trata de Personas”: sesenta y dos (62) espacios
Estrategia “Territorios de Paz, BOGOTÁ INCLUYENTE, DIVERSIDAD SEGURA - “Ruta de Atención a Víctimas de Violencias en Razón a su Orientación Sexual e Identidad de Género”: Cuarenta y cuatro (44) espacios
Estrategia “Territorios de Paz, BOGOTÁ LIDERA Y DEFIENDE SIN PREJUICIOS - “Ruta de Atención a Defensores y Defensoras de Derechos Humanos”: Treinta y dos (32) espacios
Estrategia “Territorios de Paz, BOGOTÁ TEJÉ RECONCILIACIÓN Y ESPERANZA - “Ruta por la Reconciliación”:  once (11) espacios
De igual manera, durante el segundo trimestre se avanzó en los siguientes aspectos de proyección metodológica: 
Ajuste y definición de las líneas de acción de la Estrategia Técnica Ruta de Atención a Víctimas de Presunto Abuso de Autoridad de la Fuerza Pública “Mas allá de la fuerza, menos abuso, más derechos”
Elaboración de la propuesta preventiva de la Estrategia Técnica Ruta de Atención a Víctimas de Violencias a Razón de su Orientación Sexual e Identidad de Género “Bogotá incluyente, diversidad segura”
Diseño de talleres para la Estrategia Territorios de paz en casa</t>
  </si>
  <si>
    <t>03072025_Informe_Segundo trimestre meta 4 Plan de Gestión.pdf</t>
  </si>
  <si>
    <t>El Componente de Prevención, el cual concentra las garantías de asistencia y prevención, y a su vez coordina seis rutas de atención a población víctima de amenazas, riesgos, vulnerabilidades contra la vida, la integridad y la libertad. Bajo este contexto, el componente de prevención proyectó la estrategia Territorios de paz, una estrategia distrital enfocada a prevenir las vulneraciones de derechos humanos, respondiendo simultáneamente a las recomendaciones de las alertas tempranas emitidas por la defensoría del pueblo.
En relación con los avances de implementación, la estrategia distrital, complementada con procesos de evaluación y retroalimentación permanente, constituye una apuesta integral por el fortalecimiento de las rutas de atención. En ese sentido, la priorización de las acciones en el marco de la estrategia se definirá con base en criterios de focalización territorial, dando especial atención a las localidades en las que la Defensoría del Pueblo ha emitido Alertas Tempranas por riesgo inminente de violaciones a los derechos humanos. 
Al respecto, en el proceso de construcción de las estrategias durante la vigencia en curso, se han realizado un total de trescientos cuarenta y nueve (349) espacios de implementación de las estrategias discriminadas por rutas de atención de la siguiente manera: 
Estrategia “Territorios de Paz”, REDACTIVA - “Ruta de Atención a Víctimas del Delito de Trata de Personas”: ciento veinte tres (123) espacios
Estrategia “Territorios de Paz, BOGOTÁ INCLUYENTE, DIVERSIDAD SEGURA - “Ruta de Atención a Víctimas de Violencias en Razón a su Orientación Sexual e Identidad de Género”: ciento nueve (109) espacios
Estrategia “Territorios de Paz, BOGOTÁ LIDERA Y DEFIENDE SIN PREJUICIOS - “Ruta de Atención a Defensores y Defensoras de Derechos Humanos”: Cuarenta y Nueve (49) espacios
Estrategia “Territorios de Paz, BOGOTÁ TEJÉ RECONCILIACIÓN Y ESPERANZA - “Ruta por la Reconciliación”: treinta y seis (36) espacios
Estrategia “Territorios de paz, MÁS ALLÁ DE LA FUERZA, MENOS ABUSO, MÁS DERECHOS”: Treinta y dos (32) espacios
De igual manera, durante el segundo trimestre se avanzó en los siguientes aspectos de proyección metodológica: 
Implementación de las líneas de acción de la Estrategia Técnica Ruta de Atención a Víctimas de Presunto Abuso de Autoridad de la Fuerza Pública “Mas allá de la fuerza, menos abuso, más derechos”
Desarrollo del contenido de la cartilla de la estrategia Territorios de paz: Bogotá incluyente, diversidad segura</t>
  </si>
  <si>
    <t>Un (1) informe Tercer trimestre</t>
  </si>
  <si>
    <t xml:space="preserve">El Componente de Prevención, el cual concentra las garantías de asistencia y prevención, y a su vez coordina seis rutas de atención a población víctima de amenazas, riesgos, vulnerabilidades contra la vida, la integridad y la libertad. Bajo este contexto, el componente de prevención proyectó la estrategia Territorios de paz, una estrategia distrital enfocada a prevenir las vulneraciones de derechos humanos, respondiendo simultáneamente a las recomendaciones de las alertas tempranas emitidas por la defensoría del pueblo.
En relación con los avances de implementación, la estrategia distrital, complementada con procesos de evaluación y retroalimentación permanente, constituye una apuesta integral por el fortalecimiento de las rutas de atención. En ese sentido, la priorización de las acciones en el marco de la estrategia se definirá con base en criterios de focalización territorial, dando especial atención a las localidades en las que la Defensoría del Pueblo ha emitido Alertas Tempranas por riesgo inminente de violaciones a los derechos humanos. 
Al respecto, en el proceso de construcción de las estrategias durante la vigencia en curso se realizaron un total de cuatrocientos cincuenta y tres (453) espacios de implementación de las estrategias discriminadas por rutas de atención de la siguiente manera: 
Estrategia “Territorios de Paz”, REDACTIVA - “Ruta de Atención a Víctimas del Delito de Trata de Personas”: ciento treinta y nueve (139) espacios
Estrategia “Territorios de Paz, BOGOTÁ INCLUYENTE, DIVERSIDAD SEGURA - “Ruta de Atención a Víctimas de Violencias en Razón a su Orientación Sexual e Identidad de Género”: ciento sesenta y cuatro (164) espacios
Estrategia “Territorios de Paz, BOGOTÁ LIDERA Y DEFIENDE SIN PREJUICIOS - “Ruta de Atención a Defensores y Defensoras de Derechos Humanos”: Cincuenta  (50) espacios
Estrategia “Territorios de Paz, BOGOTÁ TEJÉ RECONCILIACIÓN Y ESPERANZA - “Ruta por la Reconciliación”: cincuenta y cuatro (54) espacios
Estrategia “Territorios de paz, MÁS ALLÁ DE LA FUERZA, MENOS ABUSO, MÁS DERECHOS”: cuarenta y seis (46) espacios
</t>
  </si>
  <si>
    <t>un (1) informe de avance de implementación las estrategias de prevención</t>
  </si>
  <si>
    <t>5</t>
  </si>
  <si>
    <t>Realizar cuatro (4 ) informes de Gestión de Archivos de la información de la Dirección de Derechos Humanos</t>
  </si>
  <si>
    <t xml:space="preserve">Número de Informes de avance de la gestión de archivos de la Dirección de DDHH </t>
  </si>
  <si>
    <t xml:space="preserve">Informes de avance de la gestión de archivos de la Dirección de DDHH </t>
  </si>
  <si>
    <t>Política 16. Gestión Documental</t>
  </si>
  <si>
    <t>Informe trimestral de seguimiento</t>
  </si>
  <si>
    <t xml:space="preserve">Informes de seguimiento </t>
  </si>
  <si>
    <t>Dirección de Derechos Humanos - Equipo gestión documental</t>
  </si>
  <si>
    <t>La Dirección de Derechos Humanos continúa adelantando el proceso de gestión documental (Identificación, clasificación, organización y conservación), esto con el fin de realizar la transferencia primaria al archivo central de la entidad, según Plan Anual Transferencias Documentales 2025. Cabe mencionar que el tanto el proceso como el informe se realizan a partir de las siguientes series documentales que se encuentran en la TRD-Tabla de Retención Documental:
• 310.120 Historiales de ingreso a casa refugio: serie documental en donde se cargó la información correspondiente a las rutas de atención del tercer trimestre del año en  curso.
• 310.135 Informes: serie documental en donde se cargó 
• Información referente al equipo territorial, del tercer trimestre del año en curso.
• 310.210 Programas: serie documental en donde se carga información referente al componente de formación en Derechos humanos y profesionalización, del tercertrimestre del año en curso.</t>
  </si>
  <si>
    <t xml:space="preserve">1 (un ) informe de gestión </t>
  </si>
  <si>
    <t>Se realizó y se lidero el proceso de gestión documental (revisión, clasificación ,identificación, organización) en cuanto la entrega de documentos de apoyo del año 2015 hasta el año 2020 que se encontraron sin ningún criterio archivístico, con el fin de realizar la depuración y/o eliminación como disposición final del documento, la eliminación de dichos documentos de apoyo se realizó conjuntamente con el  equipo de Plan Institucional de Gestión Ambiental (PIGA) para cumplir los lineamientos por parte del Grupo de Gestión del Patrimonio Documental, donde quedan registrados en acta de eliminación de documentos de apoyo formato Código: GDI-GPD-F013 Versión: 04 Vigencia: 23 de junio de 2022,aprobada y firmada se relaciona 15.25 metros lineales correspondiente a 61 carpetas de gestión con 12.342 folios</t>
  </si>
  <si>
    <t>Un (1) Informe del avance de gestión documental</t>
  </si>
  <si>
    <t xml:space="preserve">Durante el trimestre, se realizó y se lidero el proceso de gestión documental (revisión, clasificación ,identificación, organización),  se continua con la articulación, acompañamiento y asistencia técnica por parte del Grupo de Gestión del Patrimonio Documental de la Dirección Administrativa, con el fin de aclarar dudas y optimizar los lineamientos archivísticos para continuar con el proceso de 
organización y gestión documental desde la Dirección, así mismo, se realizó el proceso archivístico de al archivo con vigencias 2020-2021-2022, para este ejercicio se realiza la respectiva inserción de 245 folios aproximadamente en los expedientes existentes de la ruta de Defensores de Derechos Humanos y Se realiza la clasificación, validación y organización de documentos sueltos que se encontraron en el archivo de la dirección donde se realiza la creación y apertura de un total de 76 carpetas y/o expedientes del año 2020-2021-2022 correspondientes a la ruta de atención de Posible Victima de Trata de Personas.
</t>
  </si>
  <si>
    <t>6</t>
  </si>
  <si>
    <t>Realizar (4) informes del Diseño  e Implementación de una (1) estrategia de educación en derechos humanos con enfoque en juventud</t>
  </si>
  <si>
    <t>Número de informes del diseño e implementación de   (1) estrategia de educación en derechos humanos con enfoque en juventud</t>
  </si>
  <si>
    <t>Informes del diseño e implementación de   (1) estrategia de educación en derechos humanos con enfoque en juventud</t>
  </si>
  <si>
    <t>Informe trimestral del diseño e implementación de   (1) estrategia de educación en derechos humanos con enfoque en juventud</t>
  </si>
  <si>
    <t>Dirección de Derechos Humanos- Equipo Formación</t>
  </si>
  <si>
    <t>En el primer trimestre del 2025, el equipo de formación encargado de la articulación, diseño, ejecución y monitereo de los procesos de formación del PEDHU, concentró sus esfuerzos en rastrear las acciones formativas que se venían realizando con juventudes, a fin de fortalecerlas y darles continuidad, así como identificar escenarios potenciales de formación con jóvenes para el 2025, en relación con los resultados derivados de la identificación de nuevos escenarios de formación se logró: 
1. Se realizó articulación con la Fundación Universitaria Iberoaméricana de Chapinero, logrando una formación de 38 jóvenes en el mes de enero sobre “Derechos humanos como el resultado de las luchas sociales (visión sociocrítica)”, “Igualdad basada en el respeto por la diferencia e interculturalidad”. 
2. Se realizó articulación con Biblioteca Pública de Fontibón y Casa Taller de la localidad de Santa Fe y el Consorcio Constructor Sabana del Norte (Usaquén) que cuenta con contratación de personal de obra no calificada joven, logrando la formación de 28 jóvenes en el mes de marzo.
3. Se estructuró estrategia formativa dirigida a estudiantes de la Universidad Distrital Francisco José de Caldas en todas su sedes a través de la creación de un programa de voluntariado en derechos humanos, se considera que esta estrategia tendrá un gran impacto en lo que respecta a movilización social, derechos humanos y prácticas de cuidado y autocuidado con jóvenes de esta Institución de Educación Superior. 
El detalle de los anteriores logros es desarrollado en el primer informe que da cuenta de la fase de diseño de una (1) estrategia de educación en derechos humanos con enfoque en juventud</t>
  </si>
  <si>
    <t xml:space="preserve">Un (1) Informe de diseño de la estrategia </t>
  </si>
  <si>
    <t>Durante el Q2 del 2025, el equipo de formación logró materializar la apuesta formativa con juventudes, generando y afianzando articulaciones con universidades públicas, privadas y escenarios de convergencia juvenil asociados con barrismo y agendas de género. A continuación, se describen los principales avances, logros y se presenta el balance de formaciones del segundo trimestre (ver tabla No.1. Anexa en evidencias):
1. Se mantuvo y fortaleció la articulación con la Fundación Universitaria Iberoaméricana de Chapinero, logrando una formación de 115 en el trimestre y ampliando las temáticas de formación, lo cual infirió el diseño de nuevo material metodológico.
2. Se implementó la fase inicial de la estrategia formativa dirigida a estudiantes de la Universidad Distrital Francisco José de Caldas, en el marco del voluntariado en derechos humanos, la juventud participante recibió formación sobre fundamentos de los derechos humanos, derechos humanos desde una visión sociocrítica, derecho al cuidado e igualdad basada en el respeto por la diferencia.
3. En cuanto al enfoque de género, se logró articular procesos de formación focalizados mujeres jóvenes de la organización de OME, logrando fortalecer sus capacidades sociales y organizativas en torno a la participación y formación política. Por otra parte, se destaca la articulación con el área de Bienestar de la Universidad Nacional, impulsada por el equipo de Despacho de Género de la Secretaría Distrital de Gobierno, a través de la cual se logró consolidar una propuesta formativa para mujeres jóvenes de esta Institución Educativa Superior, basada en sus necesidades de formación sobre feminismos, derechos de las mujeres y mecanismos de acceso a la justicia.</t>
  </si>
  <si>
    <t>Un (1) Informe de diseño de la estrategia y reporte de ejecución</t>
  </si>
  <si>
    <t xml:space="preserve">Durante el tercer trimestre, en el marco de la tercera fase de la estrategia de fromación a juventudes, se lograron implementar 23 sesiones de formación dirigidas a 789 personas jóvenes, bajo 5 metodologías de formación que se han consolidado durante lo corrido del 2025:
1. Ni Peques Ni Chiquis SON MIS DERECHOS
2. Construcción de paz y reconciliación en el marco de la implementación de los Laboratorios de Cultura de Paz en articulación con los sectores de Cultura y Paz. 
3. Igualdad basada en el respeto por la diferencia. 
Para este reporte se resalta la publicación de contenidos en medios institucionales y comunitarios que ponen de presente el impacto de la estrategia. </t>
  </si>
  <si>
    <t>Informe trimestral Q3</t>
  </si>
  <si>
    <t xml:space="preserve">En el de la meta de gestión, se realizó un balance sobre el número de jóvenes que recibieron procesos de formación, contrastado con las metodologías implementadas y los procesos generados con Colegios, Laboratorios de Paz, organizaciones de barrismo, organizaciones juveniles, universidades y procesos que aunque no fueron con convocatoria focalizada, lograron una participación importante de personas jóvenes.
En lo corrido del año, se reportan las siguientes personas jóvenes formadas:
Q1: 114 jóvenes; Q2: 274 jóvenes; Q3: 744 jóvenes; Q4: 119*
</t>
  </si>
  <si>
    <t>Informe trimestral de balance Q4</t>
  </si>
  <si>
    <t>7</t>
  </si>
  <si>
    <t>Realizar dos informes de implementación a los productos de las políticas públicas lideradas por la dependencia</t>
  </si>
  <si>
    <t xml:space="preserve">Número de informes de avance en la implementación de los productos de política pública </t>
  </si>
  <si>
    <t>Sumatoria  de informes de política pública</t>
  </si>
  <si>
    <t xml:space="preserve">Informes de avance en la implementación delos productos de la política pública
</t>
  </si>
  <si>
    <t>2 informes de implementación de productos de política pública</t>
  </si>
  <si>
    <t>Planes de acción de las políticas públicas</t>
  </si>
  <si>
    <t>Dirección de Derechos Humanos -
 Equipo de Política Pública de DDHH</t>
  </si>
  <si>
    <t>Teniendo en cuenta la rutina de seguimiento establecida por la Secretaría Distrital de Planeación, en la cual se determina que la consolidación de reportes de Políticas Públicas se realiza de manera semestral, durante el primer trimestre 2025 se realizó el proceso de solicitud de reporte, revisión y  consolidación de la información remitida por las entidades con compromiso en la Política Pública Integral de Derechos Humanos, la Política Pública de Lucha contra la Trata de Personas, la  Política Pública de Acogida, Inclusión y Desarrollo para Población Migrante Internacional y la Política Pública de Libertades Fundamentales de Religión, Culto y Conciencia. Cabe aclarar que estos reportes corresponden al segundo semestre 2024, es decir con corte 31 de diciembre de 2024, y que esta consolidación es remitida a la Secretaría Distrital de Planeación con quien se realiza un ejercicio de validación en términos cuantitatitivosy cualitativos para los calculos que permiten conocer el estado de avance de implementación de cada una de las Políticas y que constituyen el insumo necesario para la emisión de los informes semestrales.</t>
  </si>
  <si>
    <t>1.Formato consolidado de seguimiento a productos PPIDDHH -II Semestre 2024
2.Formato consolidado de seguimiento a resultados PPIDDHH -II Semestre 2024
3.Formato consolidado de seguimiento a productos PPLTP -II Semestre 2024
4.Formato consolidado de seguimiento a resultados PPLTP -II Semestre 2024
5. Formato consolidado de seguimiento a productos PP PMI -II Semestre 2024
6. Formato consolidado de seguimiento a resultados PP PMI- II Semestre 2024
7. Formato consolidado de seguimiento a productos PP Libertad de culto II Semestre 2024
8. Formato consolidado de seguimiento a resultados PP Libertad de culto -II Semestre 2024</t>
  </si>
  <si>
    <t xml:space="preserve">De acuerdo con la rutina de seguimiento establecida por la SDP, durante el II trimestre se elaboraron los informes de análisis cualitativo para las 4 políticas publicas lideradas por la Dirección, correspondientes a  la Política Pública Integral de Derechos Humanos (PPIDDHH), la Política Pública de Lucha contra la Trata de Personas (PPLCTP) , Política Pública de Acogida, Inclusión y Desarrollo para las y los Nuevos Bogotanos (PMI) y la Polític ública de Libertades Fundamentales de Religión, Culto y Conciencia (SALRYC). 
Estos  informes integran las cifras oficiales resultantes de un riguroso proceso de consolidación, validación y retroalimentación por parte de la SDP, lo cual garantiza la calidad y legitimidad técnica del documento. Como logro acumulado, se destaca la ejecución completa del proceso previo a la publicación de los informes, que incluyó la solicitud de reportes, reiteraciones, requerimientos de subsanación y realización de mesas de trabajo técnicas tanto con entidades comprometidas como con la SDP. Gracias a este trabajo articulado, se obtuvo una tasa de respuesta del 100 % por parte de las entidades responsables, lo que refleja un alto nivel de coordinación y compromiso institucional en la implementación y seguimiento de las políticas públicas en derechos humanos del Distrito Capital. </t>
  </si>
  <si>
    <t>Informe de seguimiento cualitativo que contiene el avance de las 4 políticas publicadas lideradas por la Dirección de Derechos Humanos (3 DDHHH Y 1 SALRYC)</t>
  </si>
  <si>
    <t>No Programada</t>
  </si>
  <si>
    <t>Teniendo en cuenta la rutina de seguimiento establecida por la Secretaría Distrital de Planeación, la cual determina que la consolidación de los reportes de Políticas Públicas se realiza de manera semestral, durante el segundo semestre de 2025 se llevó a cabo el proceso de solicitud, revisión, consolidación y envío de la información remitida por las entidades con compromisos en la Política Pública Integral de Derechos Humanos, la Política Pública de Lucha contra la Trata de Personas, la Política Pública de Acogida, Inclusión y Desarrollo para la Población Migrante Internacional y la Política Pública de Libertades Fundamentales de Religión, Culto y Conciencia.
En este sentido, y teniendo en cuenta que la Secretaría Distrital de Planeación ya realizó la respectiva revisión, se cuenta con los informes que dan cuenta de la implementación correspondiente al primer semestre de 2025.</t>
  </si>
  <si>
    <t>1. Informe de seguimiento Corte 30 de junio 2025 PPIDDHH
2. Informe de seguimiento Corte 30 de junio 2025 PPLTP
3.Informe de seguimiento Corte 30 de junio 2025 PMI
4.Informe de seguimiento Corte 30 de junio 2025 PP Libertad de culto</t>
  </si>
  <si>
    <t>8</t>
  </si>
  <si>
    <t>Realizar dos (2) Informes de avance a la implementación del Decreto 053 de 2023 y  seguimiento a las recomendaciones del CIDH</t>
  </si>
  <si>
    <t xml:space="preserve">Número de Informes de avance de implementación del Decreto 053 de 2023 y  seguimiento a las recomendaciones del CIDH  </t>
  </si>
  <si>
    <t xml:space="preserve">Informes de avance a la implementación del Decreto 053 de 2023 y  seguimiento a las recomendaciones del CIDH  </t>
  </si>
  <si>
    <t>Informe semestral de avance  a la implementación del Decreto 053 de 2023 y  seguimiento a las recomendaciones del CIDH</t>
  </si>
  <si>
    <t>Dirección de Derechos Humanos- Equipo de Protestas</t>
  </si>
  <si>
    <t>De acuerdo con el entregable correspondiente a esta meta, se elaboró un informe trimestral que da cuenta de los avances en la implementación del Decreto 053 de 2023, el cual establece el Protocolo Distrital para la garantía y protección de los derechos a la reunión, manifestación pública y la protesta social pacífica
En el marco del seguimiento realizado, se verificó la  asistencia de las entidades permanentes que conforman dichas instancias de coordinación y seguimiento, lo cual ha permitido fortalecer la articulación interinstitucional en la atención de las manifestaciones públicas. Asimismo, se documentaron y analizaron situaciones de especial manejo que surgieron durante el periodo evaluado, lo que permitió identificar aprendizajes, retos y oportunidades de mejora en la aplicación del enfoque de derechos humanos y del principio de coordinación.
Este informe incluye recomendaciones para optimizar los mecanismos de respuesta institucional frente a contextos de movilización social y aporta elementos para la toma de decisiones orientadas a la garantía del derecho a la protesta y la protección de las personas manifestantes, transeúntes y servidoras públicas.</t>
  </si>
  <si>
    <t>Un (1) informe</t>
  </si>
  <si>
    <t xml:space="preserve">Se entrega el informe del tercer trimestre  que tiene el proposito de ofrecer información relevante que permita evidenciar la manera en que se están abordando y garantizando las manifestaciones públicas en Bogotá, así como dar cuenta de los logros y las dificultades identificadas en la implementación del Decreto 053 de 2023. En ese sentido, el informe se estructura en tres partes. En primer lugar, se presenta un análisis contextual de la situación de derechos humanos relacionada con el desarrollo de las manifestaciones en Bogotá durante el tercer trimestre de 2025, a partir de las cifras recopiladas por el Observatorio de Conflictividad Social y Derechos Humanos, junto con un balance de la asistencia de las entidades a las instancias de coordinación y seguimiento. En el segundo apartado, se realiza un análisis de los avances alcanzados en la implementación del Decreto 053 de 2023. </t>
  </si>
  <si>
    <t xml:space="preserve">1 informe del tercer trimestre </t>
  </si>
  <si>
    <t>9</t>
  </si>
  <si>
    <t>Realizar tres (3) Informes de seguimiento a los planes de acción  respecto a las Alertas Tempranas emitidas  por la Defensoría del Pueblo y de la Comisión Intersectorial de Alertas Tempranas (CIPRAT) del Ministerio del Interior.</t>
  </si>
  <si>
    <t>Número de Informes de seguimiento a los planes de acción  respecto a las Alertas Tempranas emitidas  por la Defensoría del Pueblo y de la Comisión Intersectorial de Alertas Tempranas (CIPRAT) del Ministerio del Interior.</t>
  </si>
  <si>
    <t>Informes de seguimiento a los planes de acción  respecto a las Alertas Tempranas emitidas  por la Defensoría del Pueblo y de la Comisión Intersectorial de Alertas Tempranas (CIPRAT) del Ministerio del Interior.</t>
  </si>
  <si>
    <t>Informe trimestral de seguimiento  a los planes de acción  respecto a las Alertas Tempranas emitidas  por la Defensoría del Pueblo y de la Comisión Intersectorial de Alertas Tempranas (CIPRAT) del Ministerio del Interior.</t>
  </si>
  <si>
    <t>Dirección de Derechos Humanos- Equipo de Alertas Tempranas</t>
  </si>
  <si>
    <t>El Sistema de Alertas Tempranas de la Defensoría del Pueblo ha sido una herramienta esencial en la prevención de violaciones a los derechos humanos y de violaciones al DIH en el territorio nacional.
El Distrito cuenta con cuatro (4) Alertas Tempranas activas emitidas por la Defensoría del Pueblo. En estas, se alertan a las veinte (20) localidades del Distrito.
En este sentido, de conformidad con lo señalado en el inciso 9 del artículo 12 del Decreto Nacional 2124 de 2017 , corresponde a la Secretaría Distrital de Gobierno a través de la Dirección de Derechos Humanos ejercer la secretaría técnica de la Mesa Técnica de seguimiento de violaciones a derechos humanos y alertas tempranas, rol bajo el cual se encarga de: (i) recopilar la información institucional del Distrito; (ii) impulsar las medidas preventivas y de reacción rápida ante los factores de riesgo advertidos por la Defensoría del Pueblo; (iii) coordinar con la CIPRAT lo relacionado con la respuesta rápida y; (iv) evaluar el impacto de las medidas adoptadas. Estas acciones se ejercen a través de la Dirección de Derechos Humanos.
Bajo este marco normativo, la Dirección de Derechos Humanos ha impulsado acciones orientadas a la defensa de los derechos humanos de la población del Distrito Capital enfocadas en superar las amenazas y las vulnerabilidades sobre las comunidades y poblaciones identificadas en el escenario de riesgo advertidos en cada una de las Alertas Tempranas emitidas por la Defensoría del Pueblo. 
En relación al seguimiento de los planes de trabajo para las Alertas Tempranas, se resalta:  
Respecto a la Alerta 010 de 2021, se fortalecieron espacios de articulación como los CLDDHH, mesas LGBTI y unidades técnicas; se implementaron acciones de prevención en entornos escolares, jornadas de acceso a justicia y estrategias de seguridad comunitaria. Se destaca la implementación de la Ruta por la Reconciliación y la Ruta de Atención a Defensores/as de DDHH.
En relación con la Alerta 005 de 2022, se adelantaron programas educativos, acciones de reparación para víctimas, fomento al empleo y fortalecimiento comunitario. Se llevaron a cabo talleres de prevención de reclutamiento y violencias, así como acciones de construcción de paz y participación comunitaria.
Frente a la Alerta 019 de 2023, se implementó la Ruta de Atención a Defensores/as, con atención a la totalidad de los casos reportados, se fortalecieron los CLDDHH en 16 localidades y se ha continuado con el fortalecimiento de la Mesa Territorial de Garantías conforme a la Sentencia SU-546 de 2023. También se desarrollaron acciones con enfoque de género y seguimiento a violaciones de DDHH.
En el marco de la Alerta 004 de 2024, se consolidaron acciones desde distintas entidades distritales, incluyendo prevención de trata de personas, atención a población LGBTI, recicladores, personas en situación de calle, y fortalecimiento económico. Se avanzó en el desarrollo de sistemas de información para el seguimiento y diagnóstico de riesgos.
En este sentido, se resalta la articulación efectiva entre entidades, el fortalecimiento de la prevención, el acceso a la justicia, la inclusión social y económica, y la necesidad de evaluar y ajustar estrategias de forma continua para garantizar su sostenibilidad e impacto real sobre las poblaciones y territorios adevertidos en las Alertas Tempranas.</t>
  </si>
  <si>
    <t>El Sistema de Alertas Tempranas de la Defensoría del Pueblo continúa siendo una herramienta fundamental para la prevención de violaciones a los derechos humanos y del Derecho Internacional Humanitario en el país, orientando la acción estatal hacia la protección de las poblaciones más vulnerables frente a los riesgos advertidos. En el Distrito Capital, se mantienen cuatro (4) Alertas Tempranas activas, que abarcan las veinte (20) localidades del territorio.
En este sentido, de conformidad con lo señalado en el inciso 9 del artículo 12 del Decreto Nacional 2124 de 2017 , corresponde a la Secretaría Distrital de Gobierno a través de la Dirección de Derechos Humanos ejercer la secretaría técnica de la Mesa Técnica de seguimiento de violaciones a derechos humanos y alertas tempranas, rol bajo el cual se encarga de: (i) recopilar la información institucional del Distrito; (ii) impulsar las medidas preventivas y de reacción rápida ante los factores de riesgo advertidos por la Defensoría del Pueblo; (iii) coordinar con la CIPRAT lo relacionado con la respuesta rápida y; (iv) evaluar el impacto de las medidas adoptadas. Estas acciones se ejercen a través de la Dirección de Derechos Humanos.
Bajo este marco normativo, la Dirección de Derechos Humanos ha impulsado acciones orientadas a la defensa de los derechos humanos de la población del Distrito Capital enfocadas en superar las amenazas y las vulnerabilidades sobre las comunidades y poblaciones identificadas en el escenario de riesgo advertidos en cada una de las Alertas Tempranas emitidas por la Defensoría del Pueblo.
Durante el tercer trimestre de 2025, la Dirección de Derechos Humanos fortaleció la respuesta distrital frente a las alertas activas mediante la implementación de acciones integrales de prevención, socialización y seguimiento.
En relación con la Alerta Temprana 010 de 2021, se fortalecieron los Comités Locales de Derechos Humanos (CLDDHH), las mesas LGBTI y las unidades técnicas, desarrollando jornadas de acceso a la justicia, estrategias de seguridad comunitaria y acciones preventivas en entornos escolares mediante la implementación de la estrategia Ciudad Niñez. Asimismo, se realizaron recorridos y ejercicios de articulación interinstitucional en sectores priorizados como María Paz y El Amparo, orientados a la prevención del trabajo infantil y del reclutamiento de niñas, niños y adolescentes.
Frente a la Alerta Temprana 005 de 2022, en la localidad de Sumapaz se avanzó en la territorialización de la oferta pública a través de ferias de servicios, procesos de formación y acciones articuladas con el SENA, el PEAMA/UNAL y programas PDET, orientadas a la empleabilidad, la prevención de reclutamiento y el fortalecimiento comunitario.
En cuanto a la Alerta Temprana 019 de 2023, se consolidó la Ruta de Atención a Defensores y Defensoras de Derechos Humanos, garantizando la atención a los casos reportados y el fortalecimiento de los CLDDHH en 16 localidades, así como la implementación de acciones con enfoque de género y acompañamiento a liderazgos sociales en riesgo.
Finalmente, en el marco de la Alerta Temprana 004 de 2024, se implementaron los “Semilleros RedActiva” como estrategia de prevención de la trata de personas y del reclutamiento de NNA en las localidades de Barrios Unidos, Chapinero, Los Mártires, Fontibón, Suba y Teusaquillo, con la participación de 139 estudiantes.
Asimismo, se fortaleció la difusión y socialización de las alertas tempranas, con 33 espacios de participación ciudadana, 15 procesos de formación con profesionales distritales y 26 asistencias técnicas a alcaldías locales, impactando a más de 1.200 personas. Así mismo, se avanzó en la territorialización de la Mesa de Seguimiento a Violaciones de Derechos Humanos y Alertas Tempranas, que sesionó en las localidades de Santa Fe y Puente Aranda, permitiendo conocer de primera mano las situaciones de riesgo y articular respuestas institucionales integrales.
 Estos avances reflejan una respuesta distrital más articulada, preventiva y territorial frente a los riesgos advertidos, fortaleciendo la capacidad de acción del Distrito para la protección de los derechos humanos y la vida en los territorios priorizados.</t>
  </si>
  <si>
    <t xml:space="preserve">Un (1) informe de BALANCE DE LAS ACCIONES IMPLEMENTADAS EN EL DISTRITO RESPECTO DE LAS ALERTAS TEMPRANAS EMITIDAS POR LA DEFENSORÍA DEL PUEBLO </t>
  </si>
  <si>
    <t>Durante el cuarto trimestre de 2025 y como cierre de la vigencia, el Distrito Capital continuo avanzando y consolidadndo a respuesta institucional frente a las cuatro (4) Alertas Tempranas activas emitidas por la Defensoría del Pueblo —Alertas 010 de 2021, 005 de 2022, 019 de 2023 y 004 de 2024— así como frente a la Alerta Temprana Electoral 013 de 2025, que ubicó al Distrito en nivel de acción urgente. Desde el componente de Alertas Tempranas de la Dirección de Derechos Humanos se realizó la coordinación, seguimiento y articulación de la respuesta distrital, priorizando la territorialización de acciones en las 20 localidades del Distrito, con énfasis en la prevención de violaciones a los derechos humanos, la protección de liderazgos sociales y la mitigación de riesgos asociados a dinámicas de control territorial, economías ilegales y contextos electorales.
En este periodo, se fortaleció el funcionamiento de los Comités Locales de Derechos Humanos (CLDDHH), los cuales operaron de manera regular en las localidades advertidas, realizando sesiones periódicas de seguimiento, construcción de diagnósticos territoriales y monitoreo de compromisos institucionales. Asimismo, se desarrollaron jornadas de socialización de alertas, ejercicios de cartografía social, recorridos territoriales y ferias institucionales, impactando a  liderazgos sociales, organizaciones comunitarias y ciudadanía en general. De manera complementaria, se fortalecieron las rutas de atención para personas defensoras de derechos humanos, mujeres en riesgo, población LGBTI, víctimas del conflicto armado, personas migrantes y NNAJ, mediante acciones intersectoriales articuladas entre alcaldías locales, secretarías distritales y entidades nacionales, garantizando la aplicación de un enfoque diferencial y de género en la atención de los casos identificados.
Asimismo, el Distrito desarrolló acciones preventivas directas en entornos escolares, comunitarios y sociales, orientadas a la prevención del reclutamiento, uso y utilización de NNAJ, la trata de personas, las violencias basadas en género y otras formas de explotación. Estas acciones incluyeron jornadas pedagógicas con instituciones educativas, procesos formativos con funcionarios y contratistas, operativos integrales y actividades comunitarias lideradas por alcaldías locales y entidades distritales. En 2025, se consolidó la Red Activa para la prevención de la trata de personas, que articuló procesos educativos, comunitarios y culturales en varias localidades advertidas, destacándose los Semilleros Red Activa, en respuesta a la Alerta 004 de 2024, los cuales desarrollaron acciones formativas y comunitarias con participación de NNAJ, fortaleciendo las capacidades territoriales para la identificación temprana de riesgos y la activación oportuna de rutas de atención, esta estretagia se desarrollo en coloegios de 8 localidades de Bogotá. De igual manera, se implementó la estretegia Territorios de Paz: Bogotá lidera y defiende sin prejuicios”, como respuesta a las Alertas Tempranas 019 de 2023 y 010 de 2021, desarrollada en Ciudad Bolívar, Suba, Kennedy, Mártires, Rafael Uribe Uribe, Usaquén, esta estrategia se orienta al fortalecimiento de los liderazgos sociales y comunitarios, mediante espacios de formación, diálogo y construcción colectiva, promoviendo la no estigmatización, la autoprotección y el respeto a los derechos humanos.  Asimismo, en respuesta a la AT 019 de 2023, se mantuvo el diálogo institucional con organizaciones sociales a través de la Mesa Territorial de Garantías. En Sumapaz, en atención a la AT 005 de 2022, se adelantaron jornadas rurales de prevención, talleres comunitarios y acompañamiento institucional.
De esta maner, se reafirma un cierre de vigencia caracterizado por una respuesta distrital integral, preventiva y territorial frente a las recomendaciones de las alertas tempranas emitidas por la Defensoría del Pueblo.</t>
  </si>
  <si>
    <t>10</t>
  </si>
  <si>
    <t>Realizar (4) informes del Diseño e implementación de (1)  una estrategia de   transversalización de género en los componentes de la Dirección de Derechos Humanos</t>
  </si>
  <si>
    <t>Número de informes el Diseño e implementación de (1)  una estrategia de   transversalización de género en los componentes de la Dirección de Derechos Humanos</t>
  </si>
  <si>
    <t>Informes el Diseño e implementación de (1)  una estrategia de   transversalización de género en los componentes de la Dirección de Derechos Humanos</t>
  </si>
  <si>
    <t>Informe trimestral  del Diseño e implementación de (1)  una estrategia de   transversalización del de género en los componentes de la Dirección de Derechos Humanos</t>
  </si>
  <si>
    <t>Dirección de Derechos Humanos- Referente género</t>
  </si>
  <si>
    <t>Se realizó un informe relacionado con el diseño e implementación de una estrategia para la transversalización del enfoque de género en los componente  de la Dirección de Derechos Humanos.  El avance en el diseño e implementación de la estrategia de transversalización de género en la Dirección de Derechos Humanos de la Secretaría de Gobierno se basa en una estructura articulada entre diversos componentes como: Política Pública, Prevención, Formación, Movilización y Territorial. Con el objetivo de dar respuesta a compromisos establecidos en políticas públicas como la Política de Mujer y Equidad de Género y la Política de Actividades Sexuales Pagadas. La estrategia incluye un seguimiento periódico, con reportes semestrales o trimestrales según el componente, donde se destacan productos específicos, como la divulgación de derechos, la atención a poblaciones vulnerables y la formación interseccional en temas de género. Además, se fortalecerá la articulación con enlaces de género de otras áreas de la entidad para asegurar la efectiva integración del enfoque de género en las distintas acciones institucionales.</t>
  </si>
  <si>
    <t>1 (Un) Informe</t>
  </si>
  <si>
    <t>Durante el segundo semestre de 2025, la Dirección de Derechos Humanos logró avances en la implementación de la estrategia de transversalización del enfoque de género, articulada a los compromisos establecidos en las políticas públicas distritales. Se destaca la atención psicosocial y jurídica al 100 % de los casos reportados por mujeres en situación de vulnerabilidad, la ejecución de jornadas integrales dirigidas a personas que realizan actividades sexuales pagadas, la participación activa en instancias interinstitucionales como la Submesa de Género del Decreto 053, la Mesa Sofía y la Mesa de Prevención de Violencias en Política, así como la implementación de capacitaciones sobre género y movilización dirigidas a más de 300 funcionarios de ocho entidades.
Adicionalmente, se fortaleció la estrategia de memoria con la inauguración del Jardín “No es Hora de Callar” como medida de reparación en cumplimiento de la sentencia de la Corte Interamericana en el caso Jineth Bedoya, posicionando este espacio como un lugar de conmemoración y acción pedagógica frente a las violencias basadas en género. Cabe señalar que, si bien se han adelantado acciones alineadas con los productos de la Política Pública de Mujer y Equidad de Género y la Política de Actividades Sexuales Pagadas, a la fecha no se ha solicitado el reporte oficial por parte de las entidades responsables.</t>
  </si>
  <si>
    <t>Un (1) Informe de género para reportes de Gestión DDHH</t>
  </si>
  <si>
    <t>Durante el segundo semestre de 2025, la Dirección de Derechos Humanos fortaleció la implementación de la estrategia de transversalización del enfoque de género, en cumplimiento de las políticas públicas distritales de Mujer y Equidad de Género y de Actividades Sexuales Pagadas. Se avanzó en la articulación interinstitucional mediante la participación activa en instancias como la Submesa de Género del Decreto 053 de 2023, la Mesa Sofía, la Mesa ZESAI y la Mesa de Prevención y Atención de Violencias contra las Mujeres en Política, donde se atendieron 17 casos individuales y 2 colectivos. Asimismo, se desarrollaron acciones de divulgación y formación con más de 140 mujeres lideresas y participantes de distintos sectores, promoviendo el derecho a una vida libre de violencias y la igualdad de género.
De igual manera, se ejecutaron jornadas y cursos de formación en derechos humanos dirigidos a personas que ejercen actividades sexuales pagadas y a servidores públicos, fortaleciendo el reconocimiento de sus derechos y el trato digno en los entornos institucionales. En el ámbito interno, se puso en marcha el Círculo de Nuevas Masculinidades con servidores de la Dirección, y se consolidó la estrategia de memoria con la activación pedagógica del Jardín “No es Hora de Callar”, en cumplimiento de la sentencia del caso Bedoya Lima y otras vs. Colombia.</t>
  </si>
  <si>
    <t>Durante el IV trimestre de 2025, la Dirección de Derechos Humanos avanzó en la transversalización del enfoque de género mediante la implementación de acciones articuladas a políticas públicas distritales, el funcionamiento efectivo de instancias interinstitucionales y el desarrollo de acciones de prevención, formación, movilización, memoria y atención a violencias basadas en género. Se garantizó la participación al 100 % en las instancias de género, se fortaleció la atención a violencias contra las mujeres en política, se acompañaron movilizaciones con enfoque de género, se realizaron acciones territoriales en contextos de alta vulnerabilidad y se impulsaron estrategias internas de transformación cultural y memoria histórica.</t>
  </si>
  <si>
    <t xml:space="preserve">infiorme </t>
  </si>
  <si>
    <t>Realizar doce (12) sensibilizaciones para servidores públicos, líderes religiosos y/o ciudadanía en general en relación con el ejercicio y el contenido de las libertades fundamentales de religión culto y conciencia, participación ciudadana y/o resolución de conflictos.</t>
  </si>
  <si>
    <t>Número de acciones de sensibilización con el ejercicio y el contenido de las libertades fundamentales de religión culto y conciencia, participación ciudadana y/o resolución de conflictorealizadas</t>
  </si>
  <si>
    <t>Sumatoria del No. de acciones de  sensibilizacióncon el ejercicio y el contenido de las libertades fundamentales de religión culto y conciencia, participación ciudadana y/o resolución de conflicto realizadas</t>
  </si>
  <si>
    <t>(12) eventos  de  sensibilización para servidores públicos, líderes religiosos y/o ciudadanía en general en relación con el ejercicio y el contenido de las libertades fundamentales de religión culto y conciencia, brindados por la SALRC 2024</t>
  </si>
  <si>
    <t>Acciones de  sensibilizacióncon el ejercicio y el contenido de las libertades fundamentales de religión culto y conciencia, participación ciudadana y/o resolución de conflictos.</t>
  </si>
  <si>
    <t>Informes, registros administrativos, material didáctico, documentos, registros fotográficos y/o vínculos digitales a las grabaciones y/o piezas publicitarias.</t>
  </si>
  <si>
    <t xml:space="preserve">Evento y/o  sensibilización, </t>
  </si>
  <si>
    <t>Subdirección de Asuntos de Libertad Religiosa y de Conciencia</t>
  </si>
  <si>
    <t xml:space="preserve">La Subdirección de Asuntos de libertad religiosa y de conciencia durante el I trimestre realizó 2 sensibilizaciones  en el ejercicio y el contenido de las libertades fundamentales de religión culto y conciencia. Una sensibilización realizada en la IED El Jazmin y otra realizada con colaboradores de la Secretaría Distrital de Gobierno. En la IED se realizaron sensibilizaciones con personal docente y administrativo, 28 personas de la jornada mañana y 30 personas en la jornada tarde. En cuanto a la sensibilzación realizada en la SDG, se destaca la participación activa de 79 servidores públicos.
Se identifica como impacto que los participantes mostraron una mayor comprensión de los derechos fundamentales tratados y su aplicación en sus respectivos contextos, los servidores públicos apreciaron la relevancia de la libertad religiosa en el ámbito de su trabajo y mostraron  interés en llevar el mensaje al contexto institucional, lo que sugiere un impacto positivo y un posible efecto multiplicador.
</t>
  </si>
  <si>
    <t xml:space="preserve">Registros de asistencia, Fotos </t>
  </si>
  <si>
    <t>Avance del II Trimestre 2025:
Meta del Trimestre: 4 sensibilizaciones.
Total de sensibilizaciones realizadas: 4 (100% de cumplimiento)
Estas sensibilizaciones se realizaron en los siguientes lugares:
1. IED La Unión Colombia
2. Colegio Manuel Elkin Patarroyo
3. Alcaldía Local  Antonio Nariño 
4. Comandos Operativos de Seguridad Ciudadana de la Mebog
Participantes alcanzados: 122 (93 mujeres, 29 hombres).
1. Cumplimiento de la Meta Trimestral:
El II Trimestre 2025 ha logrado un avance del 100% en relación con la meta establecida de realizar 4 sensibilizaciones. Los eventos se llevaron a cabo en diversas localidades y con distintos públicos objetivos, incluidos servidores públicos, docentes y la ciudadanía en general. Se alcanzó la meta con un total de 122 participantes, superando las expectativas iniciales en términos de participación.
2. Evaluación Cualitativa de los Resultados:
Satisfacción de los Participantes:
La evaluación de satisfacción de los eventos fue generalmente alta. Con un promedio de 4.6/5, los asistentes indicaron que los eventos fueron útiles, bien estructurados y relevantes. En particular, la sensibilización en el Colegio Manuel Elkin Patarroyo destacó con un 100% de satisfacción, ya que todos los participantes afirmaron que ahora se sienten capacitados para exigir y defender sus derechos fundamentales.
Impacto en la Comprensión de los Derechos Fundamentales:
Los asistentes manifestaron que los eventos no solo les proporcionaron información básica, sino que también les dieron las herramientas para aplicar estos conocimientos en la vida cotidiana. Muchos de los funcionarios públicos y docentes resaltaron la importancia de contar con políticas públicas claras que promuevan la libertad religiosa y la resolución pacífica de conflictos.
Metodología y Participación:
La metodología utilizada (presentaciones interactivas, discusiones grupales y estudios de caso) logró captar la atención y participación activa del público. Esto se reflejó en una alta interacción durante las actividades y el feedback positivo sobre la utilidad de los materiales entregados.
Enfoque Diferencial:
Se integraron principios de inclusión y respeto a la diversidad en cada uno de los eventos. Aunque no se logró una mayor participación de personas con discapacidad, se respetó y promovió el enfoque inclusivo en cuanto a género y diversidad religiosa.</t>
  </si>
  <si>
    <t>Informe Plan de Gstión II trimestre 2025 , registro de asistencia, informes de sensibilizaciòn.</t>
  </si>
  <si>
    <t>Durante el III Trimestre de 2025, se completaron con éxito 4 sensibilizaciones dirigidas a servidores públicos, líderes religiosos y ciudadanía, cumpliendo con la Meta 11 del Plan de Gestión. Estas actividades fueron diseñadas para sensibilizar sobre las libertades fundamentales de religión, culto y conciencia, y promover la participación ciudadana y la convivencia pacífica.
En total, participaron más de 290 personas, incluyendo líderes de diversas localidades y confesiones religiosas. Los eventos incluyeron cursos virtuales y presenciales sobre formulación de proyectos de cooperación, y un foro sobre "La Importancia del Enfoque Religioso", con 85 asistentes. Se promovió un enfoque diferencial, garantizando la inclusión de mujeres, hombres, jóvenes y diferentes creencias religiosas.
El impacto de las jornadas fue positivo, con alta satisfacción entre los participantes, quienes adquirieron herramientas para fortalecer la convivencia y su participación social. Se logró cumplir la meta programática de 4 sensibilizaciones, superando las expectativas en cuanto a la articulación institucional y el enriquecimiento de la política pública de libertad religiosa.
Se recomienda continuar con la estrategia híbrida, ampliar la cobertura de las sensibilizaciones y asegurar la formación continua de líderes territoriales, integrando los aportes del foro en la reformulación de la política pública.</t>
  </si>
  <si>
    <t xml:space="preserve">Informe </t>
  </si>
  <si>
    <t>Durante el IV Trimestre de 2025, la Secretaría Distrital de Gobierno, a través de la Subdirección de Asuntos de Libertad Religiosa y de Conciencia – SALRYC, realizó dos (2) sensibilizaciones dirigidas a rectores de instituciones educativas distritales y a integrantes del Movimiento Interreligioso, en cumplimiento de la Meta 11 del Plan de Gestión.
Las jornadas se desarrollaron de manera presencial y estuvieron orientadas a fortalecer el conocimiento sobre las libertades fundamentales de religión, culto y conciencia, así como a promover la prevención de posibles vulneraciones de derechos. En la sensibilización dirigida a la Mesa de Rectores se abordó el rol de las instituciones educativas en la garantía de la libertad religiosa en el entorno escolar, mientras que la dirigida al Movimiento Interreligioso permitió socializar los objetivos y productos de la Política Pública Integral de Libertades Fundamentales de Religión, Culto y Conciencia y fortalecer el diálogo interreligioso.
Las actividades incorporaron un enfoque diferencial, garantizando espacios respetuosos e incluyentes. El balance fue positivo, alcanzando un cumplimiento del 100 % de la meta programática establecida para el período.</t>
  </si>
  <si>
    <t>Informe de 2 sensibilizaciones IV trimestre 2025</t>
  </si>
  <si>
    <t xml:space="preserve">Realizar (4)  Informes de acompañamiento a las reuniones ordinarias y extraordinarias  de los  comités locales de libertad religiosa </t>
  </si>
  <si>
    <t xml:space="preserve">Número de  informes de acompañamiento a las reuniones ordinarias y extraordinarias de los comités locales de libertad religiosa  </t>
  </si>
  <si>
    <t>Número de informes  de acompañamiento a las reuniones ordinarias y extraordinarias de los comités locales de libertad religiosa</t>
  </si>
  <si>
    <t>(4) Informes trimestrales  de acompañamiento a las reuniones ordinarias y extraordinarias de los comités locales de libertad religiosa 2024</t>
  </si>
  <si>
    <t xml:space="preserve">Informes de acompañamiento a las reuniones ordinarias y extraordinarias de los comités locales de libertad religiosa </t>
  </si>
  <si>
    <t>Informe trimestral de seguimiento  al  acompañamiento a las reuniones ordinarias y extraordinarias de los comités locales de libertad religiosa</t>
  </si>
  <si>
    <t>De acuerdo con el entregable de esta meta, se elaboró por parte de la Subdirección de Asuntos de Libertad Religiosa  un informe de acompañamiento a las reuniones ordinarias y extraordinarias de los Comités Locales de Libertad Religiosa, para el primer trimestre de 2025, del cual se destacan los siguientes puntos clave:
Resumen Cuantitativo
Sesiones Ordinarias del Comité Distrital Libertad Religiosa : 2
Sesiones Ordinarias de los Comités Locales: 3
Sesiones Extraordinarias de los Comités Locales: 2
Actividades de Asistencia Técnica y Jurídica: 6
Actividades de Articulación Institucional: 1
Total Actividades Realizadas: 14
Resumen Cualitativo: Se cumplió con las actividades planeadas, especialmente en sesiones y asistencia técnica, fortaleciendo la política de libertad religiosa y se promovió el respeto a los derechos humanos y gestionando conflictos locales a través de sesiones extraordinarias.</t>
  </si>
  <si>
    <t xml:space="preserve">Registros asistencia, actas de reuniones, registros fotografico 
Informe trimestral </t>
  </si>
  <si>
    <t xml:space="preserve">De acuerdo con el entregable de esta meta, se elaboró por parte de la Subdirección de Asuntos de Libertad Religiosa  un informe de acompañamiento a las reuniones ordinarias y extraordinarias de los Comités Locales de Libertad Religiosa, para el primer trimestre de 2025, del cual se destacan los siguientes puntos clave:
Durante el segundo trimestre de 2025, los Comités de Libertad Religiosa mantuvieron una participación propositiva tanto en las instancias de participación distrital como local, contribuyendo a la planificación y ejecución de acciones estratégicas en el marco de la Política Pública de Libertades Fundamentales de Religión, Culto y Conciencia.  
Esta participación se reflejó en la realización de 70 sesiones entre reuniones ordinarias, extraordinarias y preparatorias, a través de las cuales se articularon y desarrollaron actividades como ferias de servicios y emprendimiento, foros temáticos, jornadas de sensibilización, encuentros interreligiosos y mesas de trabajo con entidades distritales. Estas acciones permitieron visibilizar el papel del sector religioso en la promoción de derechos, la convivencia pacífica y la articulación interinstitucional, fortaleciendo su rol como actor social clave en la planeación participativa territorial. </t>
  </si>
  <si>
    <t>Un (1) Informe trimestral de seguimiento  al  acompañamiento a las reuniones ordinarias y extraordinarias de los comités locales de libertad religiosa</t>
  </si>
  <si>
    <t>De acuerdo con el entregable de esta meta, se elaboró por parte de la Subdirección de Asuntos de Libertad Religiosa un informe de acompañamiento a las reuniones ordinarias y extraordinarias de los Comités Locales de Libertad Religiosa para el tercer trimestre de 2025, del cual se destacan los siguientes puntos clave: durante este periodo, los comités mantuvieron una participación activa tanto en el nivel distrital como local, reflejada en la realización de 79 espacios entre sesiones ordinarias, extraordinarias, preparatorias, mesas de trabajo y actos conmemorativos con una participación acumulada de aproximadamente 2.300 personas entre líderes religiosos, comunidad en general, autoridades locales y representantes institucionales. Estas instancias permitieron avanzar en procesos de planeación y renovación organizativa, la celebración de conmemoraciones del Día de la Libertad Religiosa, la ejecución de ferias de servicios y de emprendimiento, la organización de brigadas de salud y jornadas comunitarias, así como la preparación de festivales y foros interreligiosos. Igualmente, se desarrollaron capacitaciones técnicas, procesos de elección de juntas directivas, revisión de reglamentos internos y fortalecimiento de los canales de comunicación institucional. En suma, el trimestre no solo se caracterizó por la gran cantidad de actividades —conmemorativas, técnicas, formativas, comunitarias y organizativas—, sino también por la amplia cobertura y el impacto en la visibilización del papel del sector religioso como actor clave en la construcción de tejido social, la promoción de derechos y la articulación interinstitucional.</t>
  </si>
  <si>
    <t>Meta 12. Informe Tercer Trimestre 2025 Comites de Libertad Religiosa</t>
  </si>
  <si>
    <t>Durante el cuarto trimestre de 2025, se elaboró y consolidó el cuarto informe de acompañamiento a las reuniones ordinarias y extraordinarias de los Comités Locales de Libertad Religiosa, dando cumplimiento a la Meta 12 del Plan de Gestión, la cual establece la realización de cuatro (4) informes trimestrales. En este periodo se registró una participación sostenida de los comités a nivel distrital y local, reflejada en la realización de 71 espacios entre sesiones ordinarias, extraordinarias y preparatorias, así como eventos comunitarios y sociales, que contaron con la participación de líderes religiosos, comunidades, autoridades locales y entidades distritales, permitiendo avanzar en procesos de planeación, renovación organizativa, elección de mesas directivas, revisión y ajuste de reglamentos internos, fortalecimiento institucional y articulación interinstitucional. Asimismo, se desarrollaron ferias de servicios y emprendimiento, foros temáticos, conversatorios, recorridos locales, jornadas con impacto social, brigadas de salud, encuentros interreligiosos y actividades de cierre de vigencia, que contribuyeron a la promoción de la libertad religiosa, la convivencia pacífica y la visibilización del sector religioso como actor clave en la construcción de tejido social y la garantía de derechos. En consecuencia, el balance del trimestre es positivo, evidenciando el cumplimiento del 100 % de la meta programada.</t>
  </si>
  <si>
    <t>Informe Cuarto Trimestre 2025 Comites de Libertad Religiosa</t>
  </si>
  <si>
    <t>Realizar (4)  informes frente al gestión realizada por la Subdirección a las personas que acuden a la ruta de promoción y atención de libertades fundamentales de religión, culto y conciencia en aras de garantizar el derechos a la vida, libertad, integridad y seguridad</t>
  </si>
  <si>
    <t>Número de  informes de gestión en la que se evidencie el acompañamiento realizado las personas que acceden a la ruta de atención</t>
  </si>
  <si>
    <t>Número de informes de gestión en la que se evidencie el acompañamiento realizado las personas que acceden a la ruta de atención</t>
  </si>
  <si>
    <t>(4) Informes trimestrales  de gestión en la que se evidencie el acompañamiento realizado las personas que acceden a la ruta de atención en el año 2024</t>
  </si>
  <si>
    <t>Informes de gestión en la que se evidencie el acompañamiento realizado las personas que acceden a la ruta de atención</t>
  </si>
  <si>
    <t>Informes trimestral de  gestión en la que se evidencie el acompañamiento realizado las personas que acceden a la ruta de atención</t>
  </si>
  <si>
    <t xml:space="preserve"> Durante el primer trimestre de 2025, se atendieron 25 personas a través de la Ruta de Atención, con asesorías psicosociales y jurídicas, y 230 más participaron en actividades de sensibilización. La Policía Metropolitana de Bogotá integró el enfoque diferencial religioso en su ruta de atención. Estas acciones promovieron la protección de derechos fundamentales de religión, culto y conciencia, mejorando la percepción de seguridad y fortaleciendo la implementación de esta Ruta en el Distrito Capital.
</t>
  </si>
  <si>
    <t>1 (un) informe de de seguimiento a la ruta de promoción y atención de libertades fundamentales de religión, culto y conciencia en aras de garantizar el derechos a la vida, libertad, integridad y seguridad</t>
  </si>
  <si>
    <t>Durante el segundo trimestre de 2025, la Ruta por la Libertad Religiosa, de Culto y de Conciencia consolidó su operación como un mecanismo eficaz en la garantía de derechos en contextos de pluralidad religiosa en Bogotá. Se brindaron (108) atenciones con un 100 % de cobertura frente a las solicitudes recibidas, destacando las asesorías psicosociales y jurídicas oportunas. En el componente pedagógico, se realizaron (11) jornadas de sensibilización y socialización, con un alcance de 392 personas en diferentes localidades, promoviendo el conocimiento del derecho a la libertad religiosa y el funcionamiento de la Ruta, especialmente en entornos educativos y comunidades de fe. Asimismo, se ejecutaron (15) acciones de articulación interinstitucional con entidades públicas y organizaciones sociales, lo cual fortaleció redes de apoyo y permitió integrar componentes jurídicos, psicosociales y educativos en un modelo de atención integral.</t>
  </si>
  <si>
    <t xml:space="preserve">Un (1) informe de seguimiento a la ruta de promoción y atención de libertades fundamentales de religión, culto y conciencia. </t>
  </si>
  <si>
    <t>Durante el tercer trimestre de 2025, la Ruta por la Libertad Religiosa, de Culto y de Conciencia alcanzó un avance del 100% en la atención a las solicitudes recibidas, cumpliendo con la meta establecida. Se brindaron 69 atenciones directas, de las cuales 49 fueron seguimientos, reflejando un enfoque integral en la respuesta a las necesidades de las personas en situación de vulneración de derechos religiosos.
Desde el componente pedagógico, se realizaron 9 jornadas de sensibilización, impactando a 410 personas en varias localidades, lo que evidencia una gestión activa de promoción y defensa de la libertad religiosa. En términos de articulación interinstitucional, se llevaron a cabo 6 acciones con entidades públicas, fortaleciendo la territorialización y el impacto social de la Ruta.
En cuanto al enfoque cualitativo, se destacó la eficiencia operativa y la atención garantista a los casos reportados, con una cobertura total de los hechos nuevos y orientaciones recibidas. La acción preventiva a través de las jornadas de socialización de la Ruta permitió sensibilizar a la población sobre la importancia en la protección del derecho a la libertad religiosa, consolidando la Ruta como un mecanismo para la protección y promoción de derechos fundamentales en contextos de pluralidad religiosa.</t>
  </si>
  <si>
    <t>Meta 13. Informe Tercer Trimestre 2025 Ruta por la Libertad Religiosa</t>
  </si>
  <si>
    <t xml:space="preserve">Durante el cuarto y último trimestre de 2025, la Ruta por la Libertad Religiosa, de Culto y de Conciencia alcanzó un cumplimiento del 100 % en la atención de las solicitudes recibidas, consolidando su eficiencia operativa y su carácter garantista en la protección de los derechos fundamentales. En este periodo se brindaron 45 atenciones directas, de las cuales 33 correspondieron a seguimientos, lo que evidencia el acompañamiento jurídico y psicosocial a líderes religiosos, representantes de lugares de culto y ciudadanía en general; adicionalmente, se atendieron ingresos, nuevos hechos, orientaciones y casos de no contacto, todos con trazabilidad institucional. Desde el componente pedagógico y preventivo, se desarrollaron 13 jornadas de sensibilización y socialización, impactando a 259 personas en distintas localidades, instancias de participación y entidades públicas, fortaleciendo el conocimiento del derecho a la libertad religiosa y el uso de la Ruta como mecanismo institucional de protección. En materia de articulación interinstitucional, se adelantaron 3 acciones de coordinación con entidades distritales, destacándose la consolidación del trabajo conjunto con MEBOG para la activación de medidas de protección frente a vulneraciones colectivas y el avance en la definición de una ruta preventiva con la Secretaría Distrital de Educación, orientada a atender y prevenir vulneraciones en entornos escolares. En términos cualitativos, el trimestre se caracterizó por una atención integral con enfoque diferencial, una acción preventiva fortalecida y una proyección estratégica de la Ruta hacia escenarios de mayor impacto territorial y social, cerrando la vigencia con un balance positivo y reafirmando a la Ruta como un instrumento clave para la promoción y garantía de la libertad religiosa, de culto y de conciencia en el Distrito Capital </t>
  </si>
  <si>
    <t>Informe Cuarto Trimestre 2025 Ruta por la Libertad Religiosa</t>
  </si>
  <si>
    <t>Total metas técnicas (80%)</t>
  </si>
  <si>
    <t>Propiciar la revolución del servicio público con criterios de calidad, calidez, eficacia, oportunidad, sostenibilidad y transformación digital.</t>
  </si>
  <si>
    <t>MT1</t>
  </si>
  <si>
    <t>Obtener una calificación semestral del 80% en la medición de desempeño ambiental, de acuerdo a los criterios establecidos para el Sistema de Gestión Ambiental</t>
  </si>
  <si>
    <t>Sostenibilidad del sistema de gestión</t>
  </si>
  <si>
    <t>Porcentaje de cumplimiento de los criteros ambientales</t>
  </si>
  <si>
    <t>Número de criterios ambientales cumplidos / Número total de criterios ambientales establecidos * 100</t>
  </si>
  <si>
    <t>80% meta 2024</t>
  </si>
  <si>
    <t>Porcentaje de cumplimiento de los criterios ambientales</t>
  </si>
  <si>
    <t>No programada</t>
  </si>
  <si>
    <t>8179- Fortalecimiento de la gestión administrativa y operativa de la Secretaria Distrital de Gobierno Bogotá D.C.</t>
  </si>
  <si>
    <t xml:space="preserve">Reporte de cumplimiento porcentual de los criterios ambientales </t>
  </si>
  <si>
    <t>Herramienta de medición de criterios ambientales</t>
  </si>
  <si>
    <t>Aplicación de la meta: dependencias del proceso.
Reporte de la meta: Oficina Asesora de Planeación</t>
  </si>
  <si>
    <t xml:space="preserve">Subdirección de Asuntos de libertad religiosa, de cultos y de conciencia: Calificación 54%                                                 Reporte de consumo de papel: Se realizó el reporte únicamente en enero
Impresiones: Presenta un aumento en las impresiones del 212% en comparación con el periodo enero-mayo 2024.
Participación en actividades: Participación promedio menos de 1 persona
Circular 26: de 20 personas de la dependencia, nadie participó.
Economía circular: de 20 personas de la dependencia, ninguna participó.
Semana ambiental: de 20 personas de la dependencia, participó 1 persona. 
Campaña puesto a puesto: reciben puntuación máxima por su participación.
Adopta tu punto ecológico: En las inspecciones efectuadas el 06 de mayo y 13 de junio, se identificó mezcla inicialmente en uno de tres contenedores y para la segunda fecha en dos  de tres contenedores.
Socialización Sistema de Gestión Ambiental: de 20 personas de la dependencia participaron 16 personas.
Indicadores de agua y energía: De acuerdo con el reporte con corte a 30 de mayo de 2025 presentado en Comité Institucional de Gestión y Desempeño se van cumpliendo las metas de consumo de agua 1m3 y energía 38 kw/h
Dirección de Derechos Humanos: Calificación 73%                                                                                          Reporte de consumo de papel: Información al día con corte al 30 de mayo de 2025.
Impresiones: Presenta un aumento en las impresiones del 212% en comparación con el periodo enero-mayo 2024.
Participación en actividades: Promedio de participación de 5 personas
Circular 26 : de 93 personas de la dependencia participaron 7 personas.
Economía circular: de 93 personas de la dependencia  participó 1 persona
Semana ambiental: de 93 personas de la dependencia participaron 7 personas
Campaña puesto a puesto: reciben puntuación máxima por su participación.
Adopta tu punto ecológico: En las inspecciones efectuadas el 06 de mayo y 13 de junio se identificó mezcla en dos de tres contenedores. 
Socialización Sistema de Gestión Ambiental: de 93 personas de la dependencia participaron 70 personas.
Indicadores de agua y energía: De acuerdo con el reporte con corte a 30 de mayo de 2025 presentado en Comité Institucional de Gestión y Desempeño se van cumpliendo las metas de consumo de agua 1m3 y energía 38 kw/h                                                                                                                                      
Subsecretaría para la Gobernabilidad y Garantia de Derechos: Calificación 47%                                         Reporte de consumo de papel: Información al día con corte a 30 de mayo de 2025.
Impresiones: Presenta un aumento en las impresiones del 82% en comparación con el periodo enero-mayo 2024.
Participación en actividades: Promedio de participación de 1 persona.
Circular 26 : de 40 personas de la dependencia participó 1 persona.
Economía circular:de 40 personas de la dependencia, nadie participó
Semana ambiental: de 40 personas de la dependencia participaron 1 persona.
Campaña puesto a puesto: reciben puntuación máxima por su participación.
Adopta tu punto ecológico: En las inspecciones efectuadas el 06 de mayo y 13 de junio se identificó mezcla en dos de tres contenedores. 
Socialización Sistema de Gestión Ambiental: de 40 personas de la dependencia participaron 13 personas.
Indicadores de agua y energía: De acuerdo con el reporte con corte a 30 de mayo de 2025 presentado en Comité Institucional de Gestión y Desempeño se van cumpliendo las metas de consumo de agua 1m3 y energía 38 kw/h </t>
  </si>
  <si>
    <t>Reporte realizado por la OAP - Gestión Ambiental el día 07-07-2025 a traves de correo electrónico.</t>
  </si>
  <si>
    <t>Subsecretaría para la Gobernabilidad y Garantia de Derechos: Calificación: 75%                                                                                                                                          Reporte consumo de papel: Solo se realizó reporte del mes de enero
Impresiones: Se registró una disminución en el consumo de impresiones respecto al semestre anterior
Participación en actividades: Socialización reglamentos técnicos seguridad eléctrica en casa: Nadie participó, Jornada cultura del agua y estrategias para el consumo sostenible: Nadie participó, 
Campaña puesto a puesto: Se obtiene la calificación máxima 
Adopta tu punto ecológico: En las inspecciones efectuados el 22 de agosto y 19 de diciembre se identificó mezcla en 2 de los tres contenedores.
Indicadores de agua y energía: De acuerdo con reporte con corte a 30 de noviembre de 2025 presentado en Comité Institucional de Gestión y Desempeño se van cumpliendo las meta de consumo de agua 1m3 y energía 38 kw/h                                                                                                                                                             
Dirección de Derechos Humanos: Calificación: 70%                                                                                                                                                                                            Reporte consumo de papel: Reporte hasta el mes de noviembre
Impresiones: Se registró una disminución en el consumo de impresiones respecto al semestre anterior
Participación en actividades: Socialización reglamentos técnicos seguridad eléctrica en casa: Pariciparon 3 de 86 personas de la dependencia, Jornada cultura del agua y estrategias para el consumo sostenible: Nadie participó.
Campaña puesto a puesto: Se obtiene la calificación máxima 
Adopta tu punto ecológico: En las inspecciones efectuados el 22 de agosto y 19 de diciembre se identificó mezcla en los tres contenedores.
Indicadores de agua y energía: De acuerdo con reporte con corte a 30 de noviembre de 2025 presentado en Comité Institucional de Gestión y Desempeño se van cumpliendo las meta de consumo de agua 1m3 y energía 38 kw/h                                                                                                                                                        
Subdirección de Asuntos de libertad religiosa, de cultos y de conciencia: Calificación: 52%                                                                                                                    Reporte consumo de papel: Reporte hasta el mes de septiembre
Impresiones: Se registro un aumento en el consumo respecto al semestre anterior
Participación en actividades: Socialización reglamentos técnicos seguridad eléctrica en casa: Paricipó 1 de 21 personas de la dependencia, Jornada cultura del agua y estrategias para el consumo sostenible: Nadie participó de la dependencia
Campaña puesto a puesto: Se obtiene la calificación máxima 
Adopta tu punto ecológico: En las inspecciones efectuados el 22 de agosto y 19 de diciembre se identificó mezcla en los 3 contenedores.
Indicadores de agua y energía: De acuerdo con reporte con corte a 30 de noviembre de 2025 presentado en Comité Institucional de Gestión y Desempeño se van cumpliendo las meta de consumo de agua 1m3 y energía 38 kw/h</t>
  </si>
  <si>
    <t>Reporte de la Oficina Asesora de Planeacción - Gestión Ambiental del 31-12-2025</t>
  </si>
  <si>
    <t>Se alcanzó un avance de 78,13% sobre el programado de la vigencia.</t>
  </si>
  <si>
    <t>MT2</t>
  </si>
  <si>
    <t>Actualizar el 100% los documentos del proceso conforme al plan de trabajo definido.</t>
  </si>
  <si>
    <t>Porcentaje de actualización documental</t>
  </si>
  <si>
    <t>(Número de documentos del proceso actualizados y publicados en MATIZ/ Número de documentos programados en el trimestre )*100</t>
  </si>
  <si>
    <t>100% vigencia 2024</t>
  </si>
  <si>
    <t>Política 6. Fortalecimiento organizacional y simplificación de procesos</t>
  </si>
  <si>
    <t>Gastos de Funcionamiento</t>
  </si>
  <si>
    <t>Herramienta de actualización documental</t>
  </si>
  <si>
    <t xml:space="preserve">Casos Hola de actualización generados
Listado Maestro de Documentos 
Matiz </t>
  </si>
  <si>
    <t>Aplicación de la meta: Dependencias del proceso.
Reporte de la meta:  Oficina Asesora de Planeación</t>
  </si>
  <si>
    <t xml:space="preserve">   Se cumplio al 100% con la programación de los documentos a actualizar de acuerdo a la programación trimestral.</t>
  </si>
  <si>
    <t>Reporte realizado por la OAP - Gestión por Procesos el día 03-07-2025 a traves de correo electrónico.</t>
  </si>
  <si>
    <t>No se cumplió durante el periodo con la actualización documental programada.</t>
  </si>
  <si>
    <t xml:space="preserve">Medicion meta actualizacion documental </t>
  </si>
  <si>
    <t>Sin programación en el periodo</t>
  </si>
  <si>
    <t>Reporte de la Oficina Asesora de Planeacción - Procesos de Gestión del 05-01-2026</t>
  </si>
  <si>
    <t>Se alcanzó un avance de 38,00% sobre el programado de la vigencia.</t>
  </si>
  <si>
    <t>MT3</t>
  </si>
  <si>
    <t xml:space="preserve">Realizar dos jornadas de capacitación o entrenamiento por parte de los promotores de mejora sobre el Sistema de Gestión y/o los procesos, dirigidas al personal de planta y contratistas para el fortalecimiento del Modelo Integrado de Planeación y Gestión. </t>
  </si>
  <si>
    <t>Jornadas de capacitación sobre el Sistema de Gestión realizadas</t>
  </si>
  <si>
    <t xml:space="preserve">Número de jornadas de capacitación sobre el Sistema de Gestión realizadas </t>
  </si>
  <si>
    <t>N/A</t>
  </si>
  <si>
    <t>Registro de asistencia y presentación realizada (o estrategia desarrollada)</t>
  </si>
  <si>
    <t>Promotor de mejora</t>
  </si>
  <si>
    <t xml:space="preserve">Se realizó jornada de capacitación o entrenamiento por parte de los promotores de mejora sobre el Sistema de Gestión y/o los procesos, dirigida al personal de planta y contratistas para el fortalecimiento del Modelo Integrado de Planeación y Gestión. </t>
  </si>
  <si>
    <t>Listado de asistencia y registro fotográfico</t>
  </si>
  <si>
    <t xml:space="preserve">El proceso /alcaldía local  realizó jornada de capacitación sobre el Sistema de gestión acorde con lo programado. </t>
  </si>
  <si>
    <t>MT4</t>
  </si>
  <si>
    <t>Dar respuesta al 100% de los requerimientos ciudadanos asignados a las dependencias de nivel central con corte a 31 de diciembre de 2024 tipificadas como Derechos de Petición registradas en el aplicativo Bogotá Te Escucha y gestor documental ORFEO</t>
  </si>
  <si>
    <t>Porcentaje de requerimientos ciudadanos con respuesta definitiva</t>
  </si>
  <si>
    <t>(No. de respuestas efectuadas / No. requerimientos instaurados antes del 31 de diciembre 2024 pendientes por gestionar) X 100</t>
  </si>
  <si>
    <t>Peticiones pendientes por gestionar al 31 de diciembre de  2024</t>
  </si>
  <si>
    <t>Política 7. Servicio al Ciudadano</t>
  </si>
  <si>
    <t>Reporte de peticiones ciudadanas gestionadas (con respuesta definitiva o traslado por competencia)</t>
  </si>
  <si>
    <t xml:space="preserve">Reporte Sistema Distrital de Gestión de Peticiones Ciudadanas - Bogotá te  Escucha </t>
  </si>
  <si>
    <t>Dependencias de Nivel Central asociadas al proceso
Reporte de la meta:  Subsecretaría de Gestión Institucional - Servicio de atención a la ciudadanía</t>
  </si>
  <si>
    <t>Se dió respuesta a 5 de 5 requerimientos ciudadanos asignados a las dependencias de nivel central con corte a 31 de diciembre de 2024 registradas y tipificadas como Derechos de Petición en el aplicativo Bogotá te Escucha y gestor documental ORFEO.
Corresponde a la Subsecretaría para la Gobernabilidad y la Garantía de Derechos, la Dirección de Derechos Humanos y la Subdirección de Asuntos de Libertad Religiosa y de Consciencia.</t>
  </si>
  <si>
    <t>Reporte SGI-SAC de seguimiento a requerimientos ciudadanos por dependencia</t>
  </si>
  <si>
    <t>MT5</t>
  </si>
  <si>
    <t>Gestionar oportunamente el 100% de los requerimientos  que se tipifiquen como derecho de petición ciudadano en los aplicativos Bogotá Te Escucha y  ORFEO, que  sean asignados a las dependencias del Nivel Central durante la vigencia 2025.</t>
  </si>
  <si>
    <t>Porcentaje de requerimientos ciudadanos  gestionados dentro del término de ley.</t>
  </si>
  <si>
    <t>(No. de peticiones gestionadas en los términos de ley / No. Requerimientos recibidos en la vigencia 2025 que deben tener respuesta) X 100</t>
  </si>
  <si>
    <t>100% en 2024</t>
  </si>
  <si>
    <t>Porcentaje de requerimientos ciudadanos gestionados en los términos de ley</t>
  </si>
  <si>
    <t xml:space="preserve">Eficiencia </t>
  </si>
  <si>
    <t>Se gestionó oportunamente 13 de 17 requerimientos tipificados como derecho de petición ciudadano en los aplicativos Bogotá Te Escucha y ORFEO asignados.
Corresponde a la Subsecretaría para la Gobernabilidad y la Garantía de Derechos, la Dirección de Derechos Humanos y la Subdirección de Asuntos de Libertad Religiosa y de Consciencia.</t>
  </si>
  <si>
    <t>Subsecretaria para la gobernabilidad y la garantía de derechos: Se gestionó oportunamente 4 de 5 solicitudes registradas.
Subdirección de asuntos de libertad religiosa y de conciencia: Se gestionó oportunamente 8 de 8 solicitudes registradas.
Dirección de derechos humanos: Se gestionó oportunamente 17 de 22 solicitudes registradas.</t>
  </si>
  <si>
    <t>Reporte realizado por la SGI-SAC el día 08-07-2025 a traves de memorando 20254600258433.</t>
  </si>
  <si>
    <t xml:space="preserve">Dio respuesta a 18 requerimientos de los 24 que les fue instaurados </t>
  </si>
  <si>
    <t>Radicado No. 20254600383923  del 07/10/2025</t>
  </si>
  <si>
    <t>Se respondió oportunamente 65 de 75 requerimientos.</t>
  </si>
  <si>
    <t>Reporte de la Subsecretaría de Gestión Institucional - Servicio de Atención a la Ciudadanía del 06-01-2026.</t>
  </si>
  <si>
    <t>Se alcanzó un avance de 80,25% sobre el programado de la vigencia.</t>
  </si>
  <si>
    <t>MT6</t>
  </si>
  <si>
    <t>Contar con una matriz de activos de información del proceso en el formato GDI-TIC-F032, aprobada por la Dirección de Tecnologías e Información.</t>
  </si>
  <si>
    <t>Matriz de activos de información aprobada por la Dirección de Tecnologías e Información</t>
  </si>
  <si>
    <t>Número de matrices de activos de información aprobadas</t>
  </si>
  <si>
    <t>Política 12. Seguridad Digital</t>
  </si>
  <si>
    <t>Catálogo de componentes de Información</t>
  </si>
  <si>
    <t>Dependencias de Nivel Central asociadas al proceso
Reporte de la meta:  Dirección de Tecnologías e Información</t>
  </si>
  <si>
    <t>SGGD: Entregaron la matriz de activos y tiene el visto bueno del jefe. 100% 
DDH: Entregaron la matriz de activos y tiene el visto bueno del jefe. 100%
SARLC: Entregaron la matriz de activos y tiene el visto bueno del jefe. 100%</t>
  </si>
  <si>
    <t>Reporte realizado por la DTI el día 02-07-2025 a traves de memorando20254400249683</t>
  </si>
  <si>
    <t>MT7</t>
  </si>
  <si>
    <t>Contar con una matriz de riesgos de seguridad de la información del proceso, en el formato GDI-TIC-F042, aprobada por la Dirección de Tecnologías e Información</t>
  </si>
  <si>
    <t>Matriz de matriz de riesgos de seguridad de la información aprobada por la Dirección de Tecnologías e Información</t>
  </si>
  <si>
    <t>Número de matrices de riesgos de seguridad de la información aprobadas</t>
  </si>
  <si>
    <t>Matriz de riesgos de seguridad de la información aprobada por la Dirección de Tecnologías e Información</t>
  </si>
  <si>
    <t>Matriz de activos de información</t>
  </si>
  <si>
    <t>Subdirección de Asuntos de Libertad Religiosa y conciencia: Iniciaron el proceso, pero no llegaron a entregar ningún borrador de matriz.
Dirección de Derechos Humanos: Seguridad de la información les realizó observaciones y no entregaron la matriz de riesgos finalizada.
Subsecretaria para la Gobernabilidad y garantía de derechos: Entregó la matriz de riesgos con aprobación del respectivo jefe</t>
  </si>
  <si>
    <t>Reporte de la Dirección de Tecnología e Información del 26-12-2025.</t>
  </si>
  <si>
    <t>Se alcanzó un avance de 63,33% sobre el programado de la vigencia.</t>
  </si>
  <si>
    <t>Total metas transversales (20%)</t>
  </si>
  <si>
    <t xml:space="preserve">Total plan de gestión </t>
  </si>
  <si>
    <t>Política 1. Gestión Estratégica del Talento Humano</t>
  </si>
  <si>
    <t>7952 - Fortalecimiento institucional de la gestión local en las localidades de Bogotá D.C.</t>
  </si>
  <si>
    <t>Política 2. Integridad</t>
  </si>
  <si>
    <t>7983-Fortalecimiento de la gestión policiva en Bogotá D.C.</t>
  </si>
  <si>
    <t>Política 3. Planeación institucional</t>
  </si>
  <si>
    <t>Política 4. Gestión Presupuestal y Eficiencia del Gasto Público</t>
  </si>
  <si>
    <t>7993 - Fortalecimiento del tejido social y la reconstrucción de la confianza con la ciudadanía para promover la cultura de la convivencia basada en el diálogo</t>
  </si>
  <si>
    <t>Política 5. Compras y Contratación Pública</t>
  </si>
  <si>
    <t>7999 - Implementación de estrategias de innovación publica y social para el fomento de la gestión del conocimiento en Bogotá D.C.</t>
  </si>
  <si>
    <t>8004 - Implementación de la estrategia de participación ciudadana en espacios de toma de decisiones públicas en Bogotá D.C.</t>
  </si>
  <si>
    <t>8010 - Fortalecimiento de la capacidad institucional y de los actores sociales para la garantía, promoción y protección de los derechos de las comunidades étnicas en Bogotá D.C.</t>
  </si>
  <si>
    <t>Política 8. Simplificación, Racionalización y Estandarización de trámites</t>
  </si>
  <si>
    <t>8020-Fortalecimiento de las relaciones estratégicas de los actores políticos de los diferentes niveles que influyan en la implementación de los programas de la administración Distrital Bogotá D.C.</t>
  </si>
  <si>
    <t>8037- Implementación de acciones orientadas a la gestión pública efectiva y transparente en la Secretaria Distrital de Gobierno de Bogotá D.C.</t>
  </si>
  <si>
    <t>Política 10. Gobierno Digital</t>
  </si>
  <si>
    <t>8048-Fortalecimiento Tecnológico para una Administración Más Eficiente en la Secretaría Distrital de Gobierno Bogotá D.C.</t>
  </si>
  <si>
    <t>Política 11. Transparencia, acceso a la información pública y lucha contra la corrupción</t>
  </si>
  <si>
    <t>No aplica</t>
  </si>
  <si>
    <t>Política 13. Defensa Jurídica</t>
  </si>
  <si>
    <t>Política 14. Mejora normativa</t>
  </si>
  <si>
    <t>Política 15. Seguimiento y evaluación de la gestión institucional</t>
  </si>
  <si>
    <t>Política 17. Gestión de la Información Estadística</t>
  </si>
  <si>
    <t>Política 18. Gestión del Conocimiento y la Innovación</t>
  </si>
  <si>
    <t>Política 19. Control Interno</t>
  </si>
  <si>
    <t>Retadora (mejora)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</si>
</sst>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0_-;\-* #,##0_-;_-* &quot;-&quot;_-;_-@_-"/>
    <numFmt numFmtId="164" formatCode="0.0%"/>
    <numFmt numFmtId="165" formatCode="0.0"/>
  </numFmts>
  <fonts count="18">
    <font>
      <sz val="11"/>
      <color theme="1"/>
      <name val="Calibri"/>
      <family val="2"/>
      <scheme val="minor"/>
    </font>
    <font>
      <sz val="11"/>
      <color theme="1"/>
      <name val="Calibri Light"/>
      <family val="2"/>
      <scheme val="major"/>
    </font>
    <font>
      <b/>
      <sz val="11"/>
      <color theme="1"/>
      <name val="Calibri Light"/>
      <family val="2"/>
      <scheme val="major"/>
    </font>
    <font>
      <sz val="11"/>
      <color theme="1"/>
      <name val="Calibri"/>
      <family val="2"/>
      <scheme val="minor"/>
    </font>
    <font>
      <sz val="11"/>
      <color rgb="FF0070C0"/>
      <name val="Calibri Light"/>
      <family val="2"/>
      <scheme val="major"/>
    </font>
    <font>
      <sz val="12"/>
      <color theme="1"/>
      <name val="Calibri Light"/>
      <family val="2"/>
      <scheme val="major"/>
    </font>
    <font>
      <b/>
      <sz val="12"/>
      <color theme="1"/>
      <name val="Calibri Light"/>
      <family val="2"/>
      <scheme val="major"/>
    </font>
    <font>
      <sz val="14"/>
      <color theme="1"/>
      <name val="Calibri Light"/>
      <family val="2"/>
      <scheme val="major"/>
    </font>
    <font>
      <b/>
      <sz val="14"/>
      <color theme="1"/>
      <name val="Calibri Light"/>
      <family val="2"/>
      <scheme val="major"/>
    </font>
    <font>
      <b/>
      <sz val="12"/>
      <color rgb="FF0070C0"/>
      <name val="Calibri Light"/>
      <family val="2"/>
      <scheme val="major"/>
    </font>
    <font>
      <b/>
      <sz val="14"/>
      <name val="Calibri Light"/>
      <family val="2"/>
      <scheme val="major"/>
    </font>
    <font>
      <b/>
      <sz val="9"/>
      <color indexed="81"/>
      <name val="Tahoma"/>
      <family val="2"/>
    </font>
    <font>
      <sz val="9"/>
      <color indexed="81"/>
      <name val="Tahoma"/>
      <family val="2"/>
    </font>
    <font>
      <sz val="11"/>
      <color theme="1"/>
      <name val="Aptos"/>
      <family val="2"/>
      <charset val="1"/>
    </font>
    <font>
      <sz val="11"/>
      <name val="Calibri Light"/>
      <family val="2"/>
      <scheme val="major"/>
    </font>
    <font>
      <sz val="11"/>
      <color rgb="FF4472C4"/>
      <name val="Calibri Light"/>
      <family val="2"/>
      <scheme val="major"/>
    </font>
    <font>
      <b/>
      <sz val="11"/>
      <color rgb="FF000000"/>
      <name val="Calibri Light"/>
      <family val="2"/>
      <scheme val="major"/>
    </font>
    <font>
      <sz val="11"/>
      <color theme="8" tint="-0.249977111117893"/>
      <name val="Calibri Light"/>
      <family val="2"/>
      <scheme val="major"/>
    </font>
  </fonts>
  <fills count="13">
    <fill>
      <patternFill patternType="none"/>
    </fill>
    <fill>
      <patternFill patternType="gray125"/>
    </fill>
    <fill>
      <patternFill patternType="solid">
        <fgColor theme="7" tint="0.59999389629810485"/>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rgb="FF0070C0"/>
        <bgColor indexed="64"/>
      </patternFill>
    </fill>
    <fill>
      <patternFill patternType="solid">
        <fgColor theme="9" tint="0.59999389629810485"/>
        <bgColor indexed="64"/>
      </patternFill>
    </fill>
    <fill>
      <patternFill patternType="solid">
        <fgColor theme="0"/>
        <bgColor indexed="64"/>
      </patternFill>
    </fill>
    <fill>
      <patternFill patternType="solid">
        <fgColor theme="3" tint="0.59999389629810485"/>
        <bgColor indexed="64"/>
      </patternFill>
    </fill>
    <fill>
      <patternFill patternType="solid">
        <fgColor rgb="FFFF0000"/>
        <bgColor indexed="64"/>
      </patternFill>
    </fill>
    <fill>
      <patternFill patternType="solid">
        <fgColor rgb="FFFFFF0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s>
  <cellStyleXfs count="3">
    <xf numFmtId="0" fontId="0" fillId="0" borderId="0"/>
    <xf numFmtId="9" fontId="3" fillId="0" borderId="0" applyFont="0" applyFill="0" applyBorder="0" applyAlignment="0" applyProtection="0"/>
    <xf numFmtId="41" fontId="3" fillId="0" borderId="0" applyFont="0" applyFill="0" applyBorder="0" applyAlignment="0" applyProtection="0"/>
  </cellStyleXfs>
  <cellXfs count="164">
    <xf numFmtId="0" fontId="0" fillId="0" borderId="0" xfId="0"/>
    <xf numFmtId="0" fontId="1" fillId="0" borderId="0" xfId="0" applyFont="1" applyAlignment="1">
      <alignment wrapText="1"/>
    </xf>
    <xf numFmtId="0" fontId="2" fillId="3"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8" borderId="1" xfId="0" applyFont="1" applyFill="1" applyBorder="1" applyAlignment="1">
      <alignment horizontal="center" vertical="center" wrapText="1"/>
    </xf>
    <xf numFmtId="0" fontId="5" fillId="0" borderId="0" xfId="0" applyFont="1" applyAlignment="1">
      <alignment wrapText="1"/>
    </xf>
    <xf numFmtId="0" fontId="7" fillId="2" borderId="1" xfId="0" applyFont="1" applyFill="1" applyBorder="1" applyAlignment="1">
      <alignment wrapText="1"/>
    </xf>
    <xf numFmtId="9" fontId="7" fillId="2" borderId="1" xfId="1" applyFont="1" applyFill="1" applyBorder="1" applyAlignment="1">
      <alignment wrapText="1"/>
    </xf>
    <xf numFmtId="0" fontId="7" fillId="0" borderId="0" xfId="0" applyFont="1" applyAlignment="1">
      <alignment wrapText="1"/>
    </xf>
    <xf numFmtId="0" fontId="5" fillId="3" borderId="1" xfId="0" applyFont="1" applyFill="1" applyBorder="1" applyAlignment="1">
      <alignment wrapText="1"/>
    </xf>
    <xf numFmtId="0" fontId="9" fillId="3" borderId="1" xfId="0" applyFont="1" applyFill="1" applyBorder="1" applyAlignment="1">
      <alignment wrapText="1"/>
    </xf>
    <xf numFmtId="9" fontId="9" fillId="3" borderId="1" xfId="0" applyNumberFormat="1" applyFont="1" applyFill="1" applyBorder="1" applyAlignment="1">
      <alignment wrapText="1"/>
    </xf>
    <xf numFmtId="0" fontId="6" fillId="3" borderId="1" xfId="0" applyFont="1" applyFill="1" applyBorder="1" applyAlignment="1">
      <alignment wrapText="1"/>
    </xf>
    <xf numFmtId="9" fontId="6" fillId="3" borderId="1" xfId="1" applyFont="1" applyFill="1" applyBorder="1" applyAlignment="1">
      <alignment wrapText="1"/>
    </xf>
    <xf numFmtId="9" fontId="6" fillId="3" borderId="1" xfId="1" applyFont="1" applyFill="1" applyBorder="1" applyAlignment="1">
      <alignment horizontal="right" wrapText="1"/>
    </xf>
    <xf numFmtId="9" fontId="9" fillId="3" borderId="1" xfId="0" applyNumberFormat="1" applyFont="1" applyFill="1" applyBorder="1" applyAlignment="1">
      <alignment horizontal="right" wrapText="1"/>
    </xf>
    <xf numFmtId="9" fontId="7" fillId="2" borderId="1" xfId="1" applyFont="1" applyFill="1" applyBorder="1" applyAlignment="1">
      <alignment horizontal="right" wrapText="1"/>
    </xf>
    <xf numFmtId="9" fontId="8" fillId="2" borderId="1" xfId="0" applyNumberFormat="1" applyFont="1" applyFill="1" applyBorder="1" applyAlignment="1">
      <alignment wrapText="1"/>
    </xf>
    <xf numFmtId="0" fontId="2" fillId="2" borderId="1" xfId="0" applyFont="1" applyFill="1" applyBorder="1" applyAlignment="1">
      <alignment horizontal="center" vertical="center" wrapText="1"/>
    </xf>
    <xf numFmtId="0" fontId="1" fillId="0" borderId="1" xfId="0" applyFont="1" applyBorder="1" applyAlignment="1">
      <alignment horizontal="justify" vertical="center" wrapText="1"/>
    </xf>
    <xf numFmtId="0" fontId="1" fillId="0" borderId="1" xfId="0" applyFont="1" applyBorder="1" applyAlignment="1">
      <alignment horizontal="center" vertical="center" wrapText="1"/>
    </xf>
    <xf numFmtId="0" fontId="2" fillId="5" borderId="1" xfId="0" applyFont="1" applyFill="1" applyBorder="1" applyAlignment="1">
      <alignment horizontal="center" vertical="center" wrapText="1"/>
    </xf>
    <xf numFmtId="0" fontId="2" fillId="6" borderId="1" xfId="0" applyFont="1" applyFill="1" applyBorder="1" applyAlignment="1">
      <alignment horizontal="center" vertical="center" wrapText="1"/>
    </xf>
    <xf numFmtId="0" fontId="2" fillId="7" borderId="1" xfId="0" applyFont="1" applyFill="1" applyBorder="1" applyAlignment="1">
      <alignment horizontal="center" vertical="center" wrapText="1"/>
    </xf>
    <xf numFmtId="0" fontId="4" fillId="0" borderId="1" xfId="0" applyFont="1" applyBorder="1" applyAlignment="1">
      <alignment horizontal="justify" vertical="center" wrapText="1"/>
    </xf>
    <xf numFmtId="0" fontId="4" fillId="9" borderId="1" xfId="0" applyFont="1" applyFill="1" applyBorder="1" applyAlignment="1">
      <alignment horizontal="justify" vertical="center" wrapText="1"/>
    </xf>
    <xf numFmtId="0" fontId="4" fillId="9" borderId="1" xfId="0" applyFont="1" applyFill="1" applyBorder="1" applyAlignment="1" applyProtection="1">
      <alignment horizontal="justify" vertical="center" wrapText="1"/>
      <protection locked="0"/>
    </xf>
    <xf numFmtId="9" fontId="4" fillId="9" borderId="1" xfId="0" applyNumberFormat="1" applyFont="1" applyFill="1" applyBorder="1" applyAlignment="1" applyProtection="1">
      <alignment horizontal="justify" vertical="center" wrapText="1"/>
      <protection locked="0"/>
    </xf>
    <xf numFmtId="1" fontId="1" fillId="0" borderId="1" xfId="0" applyNumberFormat="1" applyFont="1" applyBorder="1" applyAlignment="1">
      <alignment horizontal="justify" vertical="center" wrapText="1"/>
    </xf>
    <xf numFmtId="0" fontId="1" fillId="0" borderId="0" xfId="0" applyFont="1" applyAlignment="1">
      <alignment horizontal="justify" vertical="center" wrapText="1"/>
    </xf>
    <xf numFmtId="9" fontId="4" fillId="9" borderId="1" xfId="1" applyFont="1" applyFill="1" applyBorder="1" applyAlignment="1">
      <alignment horizontal="justify" vertical="center" wrapText="1"/>
    </xf>
    <xf numFmtId="9" fontId="4" fillId="9" borderId="1" xfId="0" applyNumberFormat="1" applyFont="1" applyFill="1" applyBorder="1" applyAlignment="1">
      <alignment horizontal="justify" vertical="center" wrapText="1"/>
    </xf>
    <xf numFmtId="10" fontId="1" fillId="0" borderId="1" xfId="0" applyNumberFormat="1" applyFont="1" applyBorder="1" applyAlignment="1">
      <alignment horizontal="justify" vertical="center" wrapText="1"/>
    </xf>
    <xf numFmtId="9" fontId="1" fillId="0" borderId="1" xfId="0" applyNumberFormat="1" applyFont="1" applyBorder="1" applyAlignment="1">
      <alignment horizontal="justify" vertical="center" wrapText="1"/>
    </xf>
    <xf numFmtId="9" fontId="1" fillId="0" borderId="1" xfId="1" applyFont="1" applyBorder="1" applyAlignment="1">
      <alignment horizontal="justify" vertical="center" wrapText="1"/>
    </xf>
    <xf numFmtId="41" fontId="1" fillId="0" borderId="1" xfId="2" applyFont="1" applyBorder="1" applyAlignment="1">
      <alignment horizontal="justify" vertical="center" wrapText="1"/>
    </xf>
    <xf numFmtId="41" fontId="1" fillId="0" borderId="1" xfId="0" applyNumberFormat="1" applyFont="1" applyBorder="1" applyAlignment="1">
      <alignment horizontal="justify" vertical="center" wrapText="1"/>
    </xf>
    <xf numFmtId="0" fontId="4" fillId="0" borderId="1" xfId="0" applyFont="1" applyBorder="1" applyAlignment="1">
      <alignment horizontal="center" vertical="center" wrapText="1"/>
    </xf>
    <xf numFmtId="0" fontId="1" fillId="9" borderId="0" xfId="0" applyFont="1" applyFill="1" applyAlignment="1">
      <alignment wrapText="1"/>
    </xf>
    <xf numFmtId="0" fontId="2" fillId="9" borderId="0" xfId="0" applyFont="1" applyFill="1" applyAlignment="1">
      <alignment vertical="center" wrapText="1"/>
    </xf>
    <xf numFmtId="0" fontId="1" fillId="9" borderId="0" xfId="0" applyFont="1" applyFill="1" applyAlignment="1">
      <alignment vertical="center" wrapText="1"/>
    </xf>
    <xf numFmtId="0" fontId="1" fillId="9" borderId="1" xfId="0" applyFont="1" applyFill="1" applyBorder="1" applyAlignment="1">
      <alignment horizontal="center" vertical="center" wrapText="1"/>
    </xf>
    <xf numFmtId="0" fontId="13" fillId="0" borderId="0" xfId="0" applyFont="1" applyAlignment="1">
      <alignment wrapText="1"/>
    </xf>
    <xf numFmtId="0" fontId="0" fillId="0" borderId="0" xfId="0" applyAlignment="1">
      <alignment wrapText="1"/>
    </xf>
    <xf numFmtId="0" fontId="2" fillId="3" borderId="4" xfId="0" applyFont="1" applyFill="1" applyBorder="1" applyAlignment="1">
      <alignment horizontal="center" vertical="center" wrapText="1"/>
    </xf>
    <xf numFmtId="0" fontId="2" fillId="11" borderId="1" xfId="0" applyFont="1" applyFill="1" applyBorder="1" applyAlignment="1">
      <alignment horizontal="center" vertical="center" wrapText="1"/>
    </xf>
    <xf numFmtId="9" fontId="4" fillId="0" borderId="1" xfId="0" applyNumberFormat="1" applyFont="1" applyBorder="1" applyAlignment="1">
      <alignment horizontal="justify" vertical="center" wrapText="1"/>
    </xf>
    <xf numFmtId="9" fontId="4" fillId="9" borderId="1" xfId="0" applyNumberFormat="1" applyFont="1" applyFill="1" applyBorder="1" applyAlignment="1" applyProtection="1">
      <alignment horizontal="center" vertical="center" wrapText="1"/>
      <protection locked="0"/>
    </xf>
    <xf numFmtId="0" fontId="4" fillId="0" borderId="1" xfId="0" applyFont="1" applyBorder="1" applyAlignment="1">
      <alignment horizontal="left" vertical="center" wrapText="1"/>
    </xf>
    <xf numFmtId="1" fontId="4" fillId="0" borderId="1" xfId="0" applyNumberFormat="1" applyFont="1" applyBorder="1" applyAlignment="1">
      <alignment horizontal="justify" vertical="center" wrapText="1"/>
    </xf>
    <xf numFmtId="9" fontId="4" fillId="0" borderId="1" xfId="0" applyNumberFormat="1" applyFont="1" applyBorder="1" applyAlignment="1">
      <alignment horizontal="center" vertical="center" wrapText="1"/>
    </xf>
    <xf numFmtId="9" fontId="4" fillId="9" borderId="1" xfId="1" applyFont="1" applyFill="1" applyBorder="1" applyAlignment="1">
      <alignment horizontal="center" vertical="center" wrapText="1"/>
    </xf>
    <xf numFmtId="1" fontId="4" fillId="9" borderId="1" xfId="1" applyNumberFormat="1" applyFont="1" applyFill="1" applyBorder="1" applyAlignment="1">
      <alignment horizontal="center" vertical="center" wrapText="1"/>
    </xf>
    <xf numFmtId="9" fontId="4" fillId="0" borderId="1" xfId="1" applyFont="1" applyBorder="1" applyAlignment="1">
      <alignment horizontal="center" vertical="center" wrapText="1"/>
    </xf>
    <xf numFmtId="0" fontId="4" fillId="0" borderId="1" xfId="0" applyFont="1" applyBorder="1" applyAlignment="1">
      <alignment horizontal="left" wrapText="1"/>
    </xf>
    <xf numFmtId="0" fontId="4" fillId="9" borderId="1" xfId="0" applyFont="1" applyFill="1" applyBorder="1" applyAlignment="1">
      <alignment horizontal="center" vertical="center" wrapText="1"/>
    </xf>
    <xf numFmtId="0" fontId="14" fillId="0" borderId="1" xfId="0" applyFont="1" applyBorder="1" applyAlignment="1">
      <alignment horizontal="left" vertical="center" wrapText="1"/>
    </xf>
    <xf numFmtId="0" fontId="14" fillId="0" borderId="1" xfId="0" applyFont="1" applyBorder="1" applyAlignment="1">
      <alignment horizontal="center" vertical="center" wrapText="1"/>
    </xf>
    <xf numFmtId="1" fontId="14" fillId="0" borderId="1" xfId="0" applyNumberFormat="1" applyFont="1" applyBorder="1" applyAlignment="1">
      <alignment horizontal="left" vertical="center" wrapText="1"/>
    </xf>
    <xf numFmtId="0" fontId="1" fillId="12" borderId="0" xfId="0" applyFont="1" applyFill="1" applyAlignment="1">
      <alignment horizontal="justify" vertical="center" wrapText="1"/>
    </xf>
    <xf numFmtId="0" fontId="14" fillId="0" borderId="1" xfId="0" applyFont="1" applyBorder="1" applyAlignment="1">
      <alignment vertical="center" wrapText="1"/>
    </xf>
    <xf numFmtId="0" fontId="14" fillId="0" borderId="1" xfId="0" applyFont="1" applyBorder="1" applyAlignment="1">
      <alignment horizontal="left" vertical="center"/>
    </xf>
    <xf numFmtId="1" fontId="14" fillId="0" borderId="1" xfId="0" applyNumberFormat="1" applyFont="1" applyBorder="1" applyAlignment="1">
      <alignment horizontal="center" vertical="center" wrapText="1"/>
    </xf>
    <xf numFmtId="1" fontId="14" fillId="0" borderId="1" xfId="0" applyNumberFormat="1" applyFont="1" applyBorder="1" applyAlignment="1">
      <alignment horizontal="center" vertical="center"/>
    </xf>
    <xf numFmtId="0" fontId="14" fillId="0" borderId="10" xfId="0" applyFont="1" applyBorder="1" applyAlignment="1">
      <alignment horizontal="left" vertical="center"/>
    </xf>
    <xf numFmtId="0" fontId="6" fillId="3" borderId="1" xfId="0" applyFont="1" applyFill="1" applyBorder="1"/>
    <xf numFmtId="0" fontId="15" fillId="0" borderId="1" xfId="0" applyFont="1" applyBorder="1" applyAlignment="1">
      <alignment horizontal="center" vertical="center" wrapText="1"/>
    </xf>
    <xf numFmtId="0" fontId="15" fillId="0" borderId="1" xfId="0" applyFont="1" applyBorder="1" applyAlignment="1">
      <alignment horizontal="left" vertical="center" wrapText="1"/>
    </xf>
    <xf numFmtId="0" fontId="15" fillId="0" borderId="1" xfId="1" applyNumberFormat="1" applyFont="1" applyBorder="1" applyAlignment="1">
      <alignment horizontal="center" vertical="center" wrapText="1"/>
    </xf>
    <xf numFmtId="0" fontId="8" fillId="2" borderId="1" xfId="0" applyFont="1" applyFill="1" applyBorder="1" applyAlignment="1">
      <alignment wrapText="1"/>
    </xf>
    <xf numFmtId="9" fontId="4" fillId="0" borderId="1" xfId="0" applyNumberFormat="1" applyFont="1" applyBorder="1" applyAlignment="1">
      <alignment horizontal="right" vertical="center" wrapText="1"/>
    </xf>
    <xf numFmtId="164" fontId="4" fillId="0" borderId="1" xfId="0" applyNumberFormat="1" applyFont="1" applyBorder="1" applyAlignment="1">
      <alignment horizontal="right" vertical="center" wrapText="1"/>
    </xf>
    <xf numFmtId="9" fontId="9" fillId="3" borderId="1" xfId="0" applyNumberFormat="1" applyFont="1" applyFill="1" applyBorder="1" applyAlignment="1">
      <alignment horizontal="right" vertical="center" wrapText="1"/>
    </xf>
    <xf numFmtId="10" fontId="6" fillId="3" borderId="1" xfId="0" applyNumberFormat="1" applyFont="1" applyFill="1" applyBorder="1" applyAlignment="1">
      <alignment horizontal="right" vertical="center" wrapText="1"/>
    </xf>
    <xf numFmtId="0" fontId="5" fillId="3" borderId="1" xfId="0" applyFont="1" applyFill="1" applyBorder="1" applyAlignment="1">
      <alignment vertical="center" wrapText="1"/>
    </xf>
    <xf numFmtId="9" fontId="7" fillId="2" borderId="1" xfId="1" applyFont="1" applyFill="1" applyBorder="1" applyAlignment="1">
      <alignment horizontal="right" vertical="center" wrapText="1"/>
    </xf>
    <xf numFmtId="10" fontId="8" fillId="2" borderId="1" xfId="0" applyNumberFormat="1" applyFont="1" applyFill="1" applyBorder="1" applyAlignment="1">
      <alignment horizontal="right" vertical="center" wrapText="1"/>
    </xf>
    <xf numFmtId="0" fontId="7" fillId="2" borderId="1" xfId="0" applyFont="1" applyFill="1" applyBorder="1" applyAlignment="1">
      <alignment vertical="center" wrapText="1"/>
    </xf>
    <xf numFmtId="0" fontId="4" fillId="0" borderId="1" xfId="0" applyFont="1" applyBorder="1" applyAlignment="1">
      <alignment horizontal="right" vertical="center" wrapText="1"/>
    </xf>
    <xf numFmtId="165" fontId="4" fillId="0" borderId="1" xfId="0" applyNumberFormat="1" applyFont="1" applyBorder="1" applyAlignment="1">
      <alignment horizontal="right" vertical="center" wrapText="1"/>
    </xf>
    <xf numFmtId="0" fontId="17" fillId="0" borderId="1" xfId="0" applyFont="1" applyBorder="1" applyAlignment="1">
      <alignment horizontal="right" vertical="center" wrapText="1"/>
    </xf>
    <xf numFmtId="165" fontId="14" fillId="0" borderId="1" xfId="0" applyNumberFormat="1" applyFont="1" applyBorder="1" applyAlignment="1">
      <alignment horizontal="right" vertical="center" wrapText="1"/>
    </xf>
    <xf numFmtId="10" fontId="1" fillId="0" borderId="1" xfId="1" applyNumberFormat="1" applyFont="1" applyBorder="1" applyAlignment="1">
      <alignment horizontal="right" vertical="center" wrapText="1"/>
    </xf>
    <xf numFmtId="10" fontId="6" fillId="3" borderId="1" xfId="1" applyNumberFormat="1" applyFont="1" applyFill="1" applyBorder="1" applyAlignment="1">
      <alignment horizontal="right" wrapText="1"/>
    </xf>
    <xf numFmtId="1" fontId="1" fillId="0" borderId="1" xfId="1" applyNumberFormat="1" applyFont="1" applyBorder="1" applyAlignment="1">
      <alignment horizontal="right" vertical="center" wrapText="1"/>
    </xf>
    <xf numFmtId="1" fontId="1" fillId="0" borderId="1" xfId="0" applyNumberFormat="1" applyFont="1" applyBorder="1" applyAlignment="1">
      <alignment horizontal="right" vertical="center" wrapText="1"/>
    </xf>
    <xf numFmtId="0" fontId="1" fillId="0" borderId="1" xfId="1" applyNumberFormat="1" applyFont="1" applyBorder="1" applyAlignment="1">
      <alignment horizontal="right" vertical="center" wrapText="1"/>
    </xf>
    <xf numFmtId="1" fontId="1" fillId="0" borderId="1" xfId="0" applyNumberFormat="1" applyFont="1" applyBorder="1" applyAlignment="1">
      <alignment horizontal="left" vertical="center" wrapText="1"/>
    </xf>
    <xf numFmtId="165" fontId="1" fillId="0" borderId="1" xfId="1" applyNumberFormat="1" applyFont="1" applyBorder="1" applyAlignment="1">
      <alignment horizontal="right" vertical="center" wrapText="1"/>
    </xf>
    <xf numFmtId="165" fontId="1" fillId="0" borderId="1" xfId="0" applyNumberFormat="1" applyFont="1" applyBorder="1" applyAlignment="1">
      <alignment horizontal="right" vertical="center" wrapText="1"/>
    </xf>
    <xf numFmtId="0" fontId="1" fillId="0" borderId="1" xfId="0" applyFont="1" applyBorder="1" applyAlignment="1">
      <alignment horizontal="justify" vertical="top" wrapText="1"/>
    </xf>
    <xf numFmtId="1" fontId="4" fillId="0" borderId="1" xfId="0" applyNumberFormat="1" applyFont="1" applyBorder="1" applyAlignment="1">
      <alignment horizontal="right" vertical="center" wrapText="1"/>
    </xf>
    <xf numFmtId="0" fontId="1" fillId="0" borderId="1" xfId="0" applyFont="1" applyBorder="1" applyAlignment="1">
      <alignment horizontal="right" vertical="center" wrapText="1"/>
    </xf>
    <xf numFmtId="9" fontId="4" fillId="0" borderId="1" xfId="1" applyFont="1" applyBorder="1" applyAlignment="1">
      <alignment horizontal="right" vertical="center" wrapText="1"/>
    </xf>
    <xf numFmtId="10" fontId="4" fillId="0" borderId="1" xfId="1" applyNumberFormat="1" applyFont="1" applyBorder="1" applyAlignment="1">
      <alignment horizontal="right" vertical="center" wrapText="1"/>
    </xf>
    <xf numFmtId="1" fontId="4" fillId="0" borderId="1" xfId="1" applyNumberFormat="1" applyFont="1" applyBorder="1" applyAlignment="1">
      <alignment horizontal="right" vertical="center" wrapText="1"/>
    </xf>
    <xf numFmtId="10" fontId="6" fillId="3" borderId="1" xfId="0" applyNumberFormat="1" applyFont="1" applyFill="1" applyBorder="1" applyAlignment="1">
      <alignment horizontal="right" wrapText="1"/>
    </xf>
    <xf numFmtId="10" fontId="8" fillId="2" borderId="1" xfId="0" applyNumberFormat="1" applyFont="1" applyFill="1" applyBorder="1" applyAlignment="1">
      <alignment horizontal="right" wrapText="1"/>
    </xf>
    <xf numFmtId="0" fontId="2" fillId="3" borderId="3" xfId="0" applyFont="1" applyFill="1" applyBorder="1" applyAlignment="1">
      <alignment horizontal="center" vertical="center" wrapText="1"/>
    </xf>
    <xf numFmtId="0" fontId="1" fillId="9" borderId="3" xfId="0" applyFont="1" applyFill="1" applyBorder="1" applyAlignment="1">
      <alignment horizontal="center" vertical="center" wrapText="1"/>
    </xf>
    <xf numFmtId="0" fontId="1" fillId="9" borderId="7" xfId="0" applyFont="1" applyFill="1" applyBorder="1" applyAlignment="1">
      <alignment horizontal="center" vertical="center" wrapText="1"/>
    </xf>
    <xf numFmtId="0" fontId="1" fillId="9" borderId="11" xfId="0" applyFont="1" applyFill="1" applyBorder="1" applyAlignment="1">
      <alignment horizontal="center" vertical="center" wrapText="1"/>
    </xf>
    <xf numFmtId="0" fontId="1" fillId="9" borderId="15" xfId="0" applyFont="1" applyFill="1" applyBorder="1" applyAlignment="1">
      <alignment horizontal="center" vertical="center" wrapText="1"/>
    </xf>
    <xf numFmtId="0" fontId="1" fillId="9" borderId="16" xfId="0" applyFont="1" applyFill="1" applyBorder="1" applyAlignment="1">
      <alignment horizontal="center" vertical="center" wrapText="1"/>
    </xf>
    <xf numFmtId="0" fontId="1" fillId="9" borderId="17" xfId="0" applyFont="1" applyFill="1" applyBorder="1" applyAlignment="1">
      <alignment horizontal="center" vertical="center" wrapText="1"/>
    </xf>
    <xf numFmtId="0" fontId="17" fillId="0" borderId="1" xfId="0" applyFont="1" applyBorder="1" applyAlignment="1">
      <alignment horizontal="justify" vertical="center" wrapText="1"/>
    </xf>
    <xf numFmtId="0" fontId="2" fillId="4" borderId="5"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7" xfId="0" applyFont="1" applyFill="1" applyBorder="1" applyAlignment="1">
      <alignment horizontal="center" vertical="center" wrapText="1"/>
    </xf>
    <xf numFmtId="0" fontId="2" fillId="4" borderId="8" xfId="0" applyFont="1" applyFill="1" applyBorder="1" applyAlignment="1">
      <alignment horizontal="center" vertical="center" wrapText="1"/>
    </xf>
    <xf numFmtId="0" fontId="2" fillId="4" borderId="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2" fillId="5" borderId="6" xfId="0" applyFont="1" applyFill="1" applyBorder="1" applyAlignment="1">
      <alignment horizontal="center" vertical="center" wrapText="1"/>
    </xf>
    <xf numFmtId="0" fontId="2" fillId="5" borderId="7" xfId="0" applyFont="1" applyFill="1" applyBorder="1" applyAlignment="1">
      <alignment horizontal="center" vertical="center" wrapText="1"/>
    </xf>
    <xf numFmtId="0" fontId="2" fillId="5" borderId="8"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2" fillId="5" borderId="10" xfId="0" applyFont="1" applyFill="1" applyBorder="1" applyAlignment="1">
      <alignment horizontal="center" vertical="center" wrapText="1"/>
    </xf>
    <xf numFmtId="0" fontId="2" fillId="6" borderId="5" xfId="0" applyFont="1" applyFill="1" applyBorder="1" applyAlignment="1">
      <alignment horizontal="center" vertical="center" wrapText="1"/>
    </xf>
    <xf numFmtId="0" fontId="2" fillId="6" borderId="6" xfId="0" applyFont="1" applyFill="1" applyBorder="1" applyAlignment="1">
      <alignment horizontal="center" vertical="center" wrapText="1"/>
    </xf>
    <xf numFmtId="0" fontId="2" fillId="6" borderId="7" xfId="0" applyFont="1" applyFill="1" applyBorder="1" applyAlignment="1">
      <alignment horizontal="center" vertical="center" wrapText="1"/>
    </xf>
    <xf numFmtId="0" fontId="2" fillId="6" borderId="8" xfId="0" applyFont="1" applyFill="1" applyBorder="1" applyAlignment="1">
      <alignment horizontal="center" vertical="center" wrapText="1"/>
    </xf>
    <xf numFmtId="0" fontId="2" fillId="6" borderId="9" xfId="0" applyFont="1" applyFill="1" applyBorder="1" applyAlignment="1">
      <alignment horizontal="center" vertical="center" wrapText="1"/>
    </xf>
    <xf numFmtId="0" fontId="2" fillId="6" borderId="10" xfId="0" applyFont="1" applyFill="1" applyBorder="1" applyAlignment="1">
      <alignment horizontal="center" vertical="center" wrapText="1"/>
    </xf>
    <xf numFmtId="0" fontId="2" fillId="7" borderId="5" xfId="0" applyFont="1" applyFill="1" applyBorder="1" applyAlignment="1">
      <alignment horizontal="center" vertical="center" wrapText="1"/>
    </xf>
    <xf numFmtId="0" fontId="2" fillId="7" borderId="6" xfId="0" applyFont="1" applyFill="1" applyBorder="1" applyAlignment="1">
      <alignment horizontal="center" vertical="center" wrapText="1"/>
    </xf>
    <xf numFmtId="0" fontId="2" fillId="7" borderId="7" xfId="0" applyFont="1" applyFill="1" applyBorder="1" applyAlignment="1">
      <alignment horizontal="center" vertical="center" wrapText="1"/>
    </xf>
    <xf numFmtId="0" fontId="2" fillId="7" borderId="8" xfId="0" applyFont="1" applyFill="1" applyBorder="1" applyAlignment="1">
      <alignment horizontal="center" vertical="center" wrapText="1"/>
    </xf>
    <xf numFmtId="0" fontId="2" fillId="7" borderId="9" xfId="0" applyFont="1" applyFill="1" applyBorder="1" applyAlignment="1">
      <alignment horizontal="center" vertical="center" wrapText="1"/>
    </xf>
    <xf numFmtId="0" fontId="2" fillId="7" borderId="10" xfId="0" applyFont="1" applyFill="1" applyBorder="1" applyAlignment="1">
      <alignment horizontal="center" vertical="center" wrapText="1"/>
    </xf>
    <xf numFmtId="0" fontId="2" fillId="8" borderId="5" xfId="0" applyFont="1" applyFill="1" applyBorder="1" applyAlignment="1">
      <alignment horizontal="center" vertical="center" wrapText="1"/>
    </xf>
    <xf numFmtId="0" fontId="2" fillId="8" borderId="6" xfId="0" applyFont="1" applyFill="1" applyBorder="1" applyAlignment="1">
      <alignment horizontal="center" vertical="center" wrapText="1"/>
    </xf>
    <xf numFmtId="0" fontId="2" fillId="8" borderId="7" xfId="0" applyFont="1" applyFill="1" applyBorder="1" applyAlignment="1">
      <alignment horizontal="center" vertical="center" wrapText="1"/>
    </xf>
    <xf numFmtId="0" fontId="2" fillId="8" borderId="8" xfId="0" applyFont="1" applyFill="1" applyBorder="1" applyAlignment="1">
      <alignment horizontal="center" vertical="center" wrapText="1"/>
    </xf>
    <xf numFmtId="0" fontId="2" fillId="8" borderId="9" xfId="0" applyFont="1" applyFill="1" applyBorder="1" applyAlignment="1">
      <alignment horizontal="center" vertical="center" wrapText="1"/>
    </xf>
    <xf numFmtId="0" fontId="2" fillId="8" borderId="10"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10" borderId="11" xfId="0" applyFont="1" applyFill="1" applyBorder="1" applyAlignment="1">
      <alignment horizontal="center" vertical="center" wrapText="1"/>
    </xf>
    <xf numFmtId="0" fontId="2" fillId="10" borderId="12" xfId="0" applyFont="1" applyFill="1" applyBorder="1" applyAlignment="1">
      <alignment horizontal="center" vertical="center" wrapText="1"/>
    </xf>
    <xf numFmtId="0" fontId="2" fillId="10" borderId="13" xfId="0" applyFont="1" applyFill="1" applyBorder="1" applyAlignment="1">
      <alignment horizontal="center" vertical="center" wrapText="1"/>
    </xf>
    <xf numFmtId="0" fontId="2" fillId="11" borderId="5" xfId="0" applyFont="1" applyFill="1" applyBorder="1" applyAlignment="1">
      <alignment horizontal="center" vertical="center" wrapText="1"/>
    </xf>
    <xf numFmtId="0" fontId="2" fillId="11" borderId="6" xfId="0" applyFont="1" applyFill="1" applyBorder="1" applyAlignment="1">
      <alignment horizontal="center" vertical="center" wrapText="1"/>
    </xf>
    <xf numFmtId="0" fontId="2" fillId="11" borderId="7" xfId="0" applyFont="1" applyFill="1" applyBorder="1" applyAlignment="1">
      <alignment horizontal="center" vertical="center" wrapText="1"/>
    </xf>
    <xf numFmtId="0" fontId="2" fillId="11" borderId="8" xfId="0" applyFont="1" applyFill="1" applyBorder="1" applyAlignment="1">
      <alignment horizontal="center" vertical="center" wrapText="1"/>
    </xf>
    <xf numFmtId="0" fontId="2" fillId="11" borderId="9" xfId="0" applyFont="1" applyFill="1" applyBorder="1" applyAlignment="1">
      <alignment horizontal="center" vertical="center" wrapText="1"/>
    </xf>
    <xf numFmtId="0" fontId="2" fillId="11" borderId="10" xfId="0" applyFont="1" applyFill="1" applyBorder="1" applyAlignment="1">
      <alignment horizontal="center" vertical="center" wrapText="1"/>
    </xf>
    <xf numFmtId="0" fontId="2" fillId="9" borderId="1" xfId="0" applyFont="1" applyFill="1" applyBorder="1" applyAlignment="1">
      <alignment horizontal="center" vertical="center" wrapText="1"/>
    </xf>
    <xf numFmtId="0" fontId="1" fillId="9" borderId="1" xfId="0" applyFont="1" applyFill="1" applyBorder="1" applyAlignment="1">
      <alignment horizontal="center" vertical="center" wrapText="1"/>
    </xf>
    <xf numFmtId="0" fontId="1" fillId="9" borderId="1" xfId="0" applyFont="1" applyFill="1" applyBorder="1" applyAlignment="1">
      <alignment horizontal="left" vertical="top" wrapText="1"/>
    </xf>
    <xf numFmtId="0" fontId="2" fillId="9" borderId="5" xfId="0" applyFont="1" applyFill="1" applyBorder="1" applyAlignment="1">
      <alignment horizontal="center" vertical="center" wrapText="1"/>
    </xf>
    <xf numFmtId="0" fontId="2" fillId="9" borderId="6"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1" fillId="9" borderId="1" xfId="0" applyFont="1" applyFill="1" applyBorder="1" applyAlignment="1">
      <alignment horizontal="justify" vertical="center" wrapText="1"/>
    </xf>
    <xf numFmtId="0" fontId="16" fillId="9" borderId="1" xfId="0" applyFont="1" applyFill="1" applyBorder="1" applyAlignment="1">
      <alignment horizontal="left" vertical="top" wrapText="1"/>
    </xf>
    <xf numFmtId="0" fontId="2" fillId="9" borderId="1" xfId="0" applyFont="1" applyFill="1" applyBorder="1" applyAlignment="1">
      <alignment horizontal="left" vertical="top" wrapText="1"/>
    </xf>
    <xf numFmtId="0" fontId="1" fillId="9" borderId="11" xfId="0" applyFont="1" applyFill="1" applyBorder="1" applyAlignment="1">
      <alignment horizontal="left" vertical="center" wrapText="1"/>
    </xf>
    <xf numFmtId="0" fontId="1" fillId="9" borderId="16" xfId="0" applyFont="1" applyFill="1" applyBorder="1" applyAlignment="1">
      <alignment horizontal="left" vertical="center" wrapText="1"/>
    </xf>
    <xf numFmtId="0" fontId="1" fillId="9" borderId="14" xfId="0" applyFont="1" applyFill="1" applyBorder="1" applyAlignment="1">
      <alignment horizontal="center" vertical="center" wrapText="1"/>
    </xf>
    <xf numFmtId="0" fontId="2" fillId="3" borderId="14" xfId="0" applyFont="1" applyFill="1" applyBorder="1" applyAlignment="1">
      <alignment horizontal="center" vertical="center" wrapText="1"/>
    </xf>
    <xf numFmtId="0" fontId="1" fillId="0" borderId="14" xfId="0" applyFont="1" applyBorder="1" applyAlignment="1">
      <alignment horizontal="center" vertical="center" wrapText="1"/>
    </xf>
    <xf numFmtId="0" fontId="1" fillId="0" borderId="14" xfId="0" applyFont="1" applyFill="1" applyBorder="1" applyAlignment="1">
      <alignment horizontal="center" vertical="center" wrapText="1"/>
    </xf>
  </cellXfs>
  <cellStyles count="3">
    <cellStyle name="Millares [0]" xfId="2" builtinId="6"/>
    <cellStyle name="Normal" xfId="0" builtinId="0"/>
    <cellStyle name="Porcentaje" xfId="1" builtinId="5"/>
  </cellStyles>
  <dxfs count="0"/>
  <tableStyles count="0" defaultTableStyle="TableStyleMedium2" defaultPivotStyle="PivotStyleLight16"/>
  <colors>
    <mruColors>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1</xdr:col>
      <xdr:colOff>1556286</xdr:colOff>
      <xdr:row>0</xdr:row>
      <xdr:rowOff>742950</xdr:rowOff>
    </xdr:to>
    <xdr:pic>
      <xdr:nvPicPr>
        <xdr:cNvPr id="2" name="Imagen 1">
          <a:extLst>
            <a:ext uri="{FF2B5EF4-FFF2-40B4-BE49-F238E27FC236}">
              <a16:creationId xmlns:a16="http://schemas.microsoft.com/office/drawing/2014/main" id="{86D0E856-07AB-44EF-938E-D50840470DFD}"/>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9050"/>
          <a:ext cx="2280186" cy="7239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2</xdr:col>
      <xdr:colOff>79558</xdr:colOff>
      <xdr:row>0</xdr:row>
      <xdr:rowOff>742950</xdr:rowOff>
    </xdr:to>
    <xdr:pic>
      <xdr:nvPicPr>
        <xdr:cNvPr id="2" name="Imagen 1">
          <a:extLst>
            <a:ext uri="{FF2B5EF4-FFF2-40B4-BE49-F238E27FC236}">
              <a16:creationId xmlns:a16="http://schemas.microsoft.com/office/drawing/2014/main" id="{0D703797-4AAF-448D-A59A-0DA885684A1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9050"/>
          <a:ext cx="2374900" cy="7239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1.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48FD31-0318-4AEE-A77A-26D379863895}">
  <dimension ref="A1:AR42"/>
  <sheetViews>
    <sheetView topLeftCell="A2" zoomScale="90" zoomScaleNormal="90" workbookViewId="0">
      <selection activeCell="C12" sqref="C12"/>
    </sheetView>
  </sheetViews>
  <sheetFormatPr defaultColWidth="10.85546875" defaultRowHeight="15"/>
  <cols>
    <col min="1" max="1" width="10.85546875" style="1" customWidth="1"/>
    <col min="2" max="7" width="25.5703125" style="1" customWidth="1"/>
    <col min="8" max="8" width="24.42578125" style="1" customWidth="1"/>
    <col min="9" max="9" width="23.5703125" style="1" customWidth="1"/>
    <col min="10" max="10" width="10" style="1" customWidth="1"/>
    <col min="11" max="11" width="18.42578125" style="1" customWidth="1"/>
    <col min="12" max="12" width="15.85546875" style="1" customWidth="1"/>
    <col min="13" max="16" width="7.28515625" style="1" customWidth="1"/>
    <col min="17" max="17" width="22.5703125" style="1" customWidth="1"/>
    <col min="18" max="18" width="17.85546875" style="1" customWidth="1"/>
    <col min="19" max="19" width="24.42578125" style="1" customWidth="1"/>
    <col min="20" max="20" width="17.85546875" style="1" customWidth="1"/>
    <col min="21" max="23" width="16.5703125" style="1" customWidth="1"/>
    <col min="24" max="24" width="40.28515625" style="1" customWidth="1"/>
    <col min="25" max="28" width="16.5703125" style="1" customWidth="1"/>
    <col min="29" max="29" width="33.42578125" style="1" customWidth="1"/>
    <col min="30" max="33" width="16.5703125" style="1" customWidth="1"/>
    <col min="34" max="34" width="43.7109375" style="1" customWidth="1"/>
    <col min="35" max="35" width="16.5703125" style="1" customWidth="1"/>
    <col min="36" max="37" width="22" style="1" customWidth="1"/>
    <col min="38" max="38" width="16.5703125" style="1" customWidth="1"/>
    <col min="39" max="39" width="34.85546875" style="1" customWidth="1"/>
    <col min="40" max="42" width="16.5703125" style="1" customWidth="1"/>
    <col min="43" max="43" width="21.5703125" style="1" customWidth="1"/>
    <col min="44" max="44" width="39.42578125" style="1" customWidth="1"/>
    <col min="45" max="16384" width="10.85546875" style="1"/>
  </cols>
  <sheetData>
    <row r="1" spans="1:44" s="38" customFormat="1" ht="70.5" customHeight="1">
      <c r="A1" s="147" t="s">
        <v>0</v>
      </c>
      <c r="B1" s="148"/>
      <c r="C1" s="148"/>
      <c r="D1" s="148"/>
      <c r="E1" s="148"/>
      <c r="F1" s="148"/>
      <c r="G1" s="148"/>
      <c r="H1" s="148"/>
      <c r="I1" s="148"/>
      <c r="J1" s="148"/>
      <c r="K1" s="148"/>
      <c r="L1" s="148"/>
      <c r="M1" s="149" t="s">
        <v>1</v>
      </c>
      <c r="N1" s="149"/>
      <c r="O1" s="149"/>
      <c r="P1" s="149"/>
      <c r="Q1" s="149"/>
    </row>
    <row r="2" spans="1:44" s="40" customFormat="1" ht="23.45" customHeight="1">
      <c r="A2" s="150" t="s">
        <v>2</v>
      </c>
      <c r="B2" s="151"/>
      <c r="C2" s="151"/>
      <c r="D2" s="151"/>
      <c r="E2" s="151"/>
      <c r="F2" s="151"/>
      <c r="G2" s="151"/>
      <c r="H2" s="151"/>
      <c r="I2" s="151"/>
      <c r="J2" s="151"/>
      <c r="K2" s="151"/>
      <c r="L2" s="151"/>
      <c r="M2" s="39"/>
      <c r="N2" s="39"/>
      <c r="O2" s="39"/>
      <c r="P2" s="39"/>
      <c r="Q2" s="39"/>
    </row>
    <row r="3" spans="1:44" s="38" customFormat="1"/>
    <row r="4" spans="1:44" s="38" customFormat="1" ht="29.1" customHeight="1">
      <c r="A4" s="136" t="s">
        <v>3</v>
      </c>
      <c r="B4" s="136"/>
      <c r="C4" s="136"/>
      <c r="D4" s="136"/>
      <c r="E4" s="44"/>
      <c r="F4" s="44"/>
      <c r="G4" s="44"/>
      <c r="H4" s="152"/>
      <c r="I4" s="152"/>
      <c r="J4" s="152"/>
      <c r="K4" s="152"/>
      <c r="L4" s="153"/>
    </row>
    <row r="5" spans="1:44" s="38" customFormat="1" ht="15" customHeight="1">
      <c r="A5" s="136"/>
      <c r="B5" s="136"/>
      <c r="C5" s="136"/>
      <c r="D5" s="136"/>
      <c r="E5" s="2"/>
      <c r="F5" s="2"/>
      <c r="G5" s="2"/>
      <c r="H5" s="2" t="s">
        <v>4</v>
      </c>
      <c r="I5" s="154" t="s">
        <v>5</v>
      </c>
      <c r="J5" s="152"/>
      <c r="K5" s="152"/>
      <c r="L5" s="153"/>
    </row>
    <row r="6" spans="1:44" s="38" customFormat="1">
      <c r="A6" s="136"/>
      <c r="B6" s="136"/>
      <c r="C6" s="136"/>
      <c r="D6" s="136"/>
      <c r="E6" s="2"/>
      <c r="F6" s="2"/>
      <c r="G6" s="2"/>
      <c r="H6" s="41"/>
      <c r="I6" s="155" t="s">
        <v>6</v>
      </c>
      <c r="J6" s="155"/>
      <c r="K6" s="155"/>
      <c r="L6" s="155"/>
    </row>
    <row r="7" spans="1:44" s="38" customFormat="1">
      <c r="A7" s="136"/>
      <c r="B7" s="136"/>
      <c r="C7" s="136"/>
      <c r="D7" s="136"/>
      <c r="E7" s="2"/>
      <c r="F7" s="2"/>
      <c r="G7" s="2"/>
      <c r="H7" s="41"/>
      <c r="I7" s="155"/>
      <c r="J7" s="155"/>
      <c r="K7" s="155"/>
      <c r="L7" s="155"/>
    </row>
    <row r="8" spans="1:44" s="38" customFormat="1">
      <c r="A8" s="136"/>
      <c r="B8" s="136"/>
      <c r="C8" s="136"/>
      <c r="D8" s="136"/>
      <c r="E8" s="2"/>
      <c r="F8" s="2"/>
      <c r="G8" s="2"/>
      <c r="H8" s="41"/>
      <c r="I8" s="155"/>
      <c r="J8" s="155"/>
      <c r="K8" s="155"/>
      <c r="L8" s="155"/>
    </row>
    <row r="9" spans="1:44" s="38" customFormat="1"/>
    <row r="10" spans="1:44" ht="14.45" customHeight="1">
      <c r="A10" s="136" t="s">
        <v>7</v>
      </c>
      <c r="B10" s="136"/>
      <c r="C10" s="141" t="s">
        <v>8</v>
      </c>
      <c r="D10" s="142"/>
      <c r="E10" s="142"/>
      <c r="F10" s="142"/>
      <c r="G10" s="143"/>
      <c r="H10" s="137" t="s">
        <v>9</v>
      </c>
      <c r="I10" s="137"/>
      <c r="J10" s="137"/>
      <c r="K10" s="137"/>
      <c r="L10" s="137"/>
      <c r="M10" s="137"/>
      <c r="N10" s="137"/>
      <c r="O10" s="137"/>
      <c r="P10" s="137"/>
      <c r="Q10" s="137"/>
      <c r="R10" s="137"/>
      <c r="S10" s="138" t="s">
        <v>10</v>
      </c>
      <c r="T10" s="138" t="s">
        <v>11</v>
      </c>
      <c r="U10" s="106" t="s">
        <v>12</v>
      </c>
      <c r="V10" s="107"/>
      <c r="W10" s="107"/>
      <c r="X10" s="107"/>
      <c r="Y10" s="108"/>
      <c r="Z10" s="112" t="s">
        <v>13</v>
      </c>
      <c r="AA10" s="113"/>
      <c r="AB10" s="113"/>
      <c r="AC10" s="113"/>
      <c r="AD10" s="114"/>
      <c r="AE10" s="118" t="s">
        <v>14</v>
      </c>
      <c r="AF10" s="119"/>
      <c r="AG10" s="119"/>
      <c r="AH10" s="119"/>
      <c r="AI10" s="120"/>
      <c r="AJ10" s="124" t="s">
        <v>15</v>
      </c>
      <c r="AK10" s="125"/>
      <c r="AL10" s="125"/>
      <c r="AM10" s="125"/>
      <c r="AN10" s="126"/>
      <c r="AO10" s="130" t="s">
        <v>16</v>
      </c>
      <c r="AP10" s="131"/>
      <c r="AQ10" s="131"/>
      <c r="AR10" s="132"/>
    </row>
    <row r="11" spans="1:44" ht="14.45" customHeight="1">
      <c r="A11" s="136"/>
      <c r="B11" s="136"/>
      <c r="C11" s="144"/>
      <c r="D11" s="145"/>
      <c r="E11" s="145"/>
      <c r="F11" s="145"/>
      <c r="G11" s="146"/>
      <c r="H11" s="137"/>
      <c r="I11" s="137"/>
      <c r="J11" s="137"/>
      <c r="K11" s="137"/>
      <c r="L11" s="137"/>
      <c r="M11" s="137"/>
      <c r="N11" s="137"/>
      <c r="O11" s="137"/>
      <c r="P11" s="137"/>
      <c r="Q11" s="137"/>
      <c r="R11" s="137"/>
      <c r="S11" s="139"/>
      <c r="T11" s="139"/>
      <c r="U11" s="109"/>
      <c r="V11" s="110"/>
      <c r="W11" s="110"/>
      <c r="X11" s="110"/>
      <c r="Y11" s="111"/>
      <c r="Z11" s="115"/>
      <c r="AA11" s="116"/>
      <c r="AB11" s="116"/>
      <c r="AC11" s="116"/>
      <c r="AD11" s="117"/>
      <c r="AE11" s="121"/>
      <c r="AF11" s="122"/>
      <c r="AG11" s="122"/>
      <c r="AH11" s="122"/>
      <c r="AI11" s="123"/>
      <c r="AJ11" s="127"/>
      <c r="AK11" s="128"/>
      <c r="AL11" s="128"/>
      <c r="AM11" s="128"/>
      <c r="AN11" s="129"/>
      <c r="AO11" s="133"/>
      <c r="AP11" s="134"/>
      <c r="AQ11" s="134"/>
      <c r="AR11" s="135"/>
    </row>
    <row r="12" spans="1:44" ht="45">
      <c r="A12" s="2" t="s">
        <v>17</v>
      </c>
      <c r="B12" s="2" t="s">
        <v>18</v>
      </c>
      <c r="C12" s="45" t="s">
        <v>19</v>
      </c>
      <c r="D12" s="45" t="s">
        <v>20</v>
      </c>
      <c r="E12" s="45" t="s">
        <v>21</v>
      </c>
      <c r="F12" s="45" t="s">
        <v>22</v>
      </c>
      <c r="G12" s="45" t="s">
        <v>23</v>
      </c>
      <c r="H12" s="18" t="s">
        <v>24</v>
      </c>
      <c r="I12" s="18" t="s">
        <v>25</v>
      </c>
      <c r="J12" s="18" t="s">
        <v>26</v>
      </c>
      <c r="K12" s="18" t="s">
        <v>27</v>
      </c>
      <c r="L12" s="18" t="s">
        <v>28</v>
      </c>
      <c r="M12" s="18" t="s">
        <v>29</v>
      </c>
      <c r="N12" s="18" t="s">
        <v>30</v>
      </c>
      <c r="O12" s="18" t="s">
        <v>31</v>
      </c>
      <c r="P12" s="18" t="s">
        <v>32</v>
      </c>
      <c r="Q12" s="18" t="s">
        <v>33</v>
      </c>
      <c r="R12" s="18" t="s">
        <v>34</v>
      </c>
      <c r="S12" s="140"/>
      <c r="T12" s="140"/>
      <c r="U12" s="3" t="s">
        <v>35</v>
      </c>
      <c r="V12" s="3" t="s">
        <v>36</v>
      </c>
      <c r="W12" s="3" t="s">
        <v>37</v>
      </c>
      <c r="X12" s="3" t="s">
        <v>38</v>
      </c>
      <c r="Y12" s="3" t="s">
        <v>39</v>
      </c>
      <c r="Z12" s="21" t="s">
        <v>35</v>
      </c>
      <c r="AA12" s="21" t="s">
        <v>36</v>
      </c>
      <c r="AB12" s="21" t="s">
        <v>37</v>
      </c>
      <c r="AC12" s="21" t="s">
        <v>38</v>
      </c>
      <c r="AD12" s="21" t="s">
        <v>39</v>
      </c>
      <c r="AE12" s="22" t="s">
        <v>35</v>
      </c>
      <c r="AF12" s="22" t="s">
        <v>36</v>
      </c>
      <c r="AG12" s="22" t="s">
        <v>37</v>
      </c>
      <c r="AH12" s="22" t="s">
        <v>38</v>
      </c>
      <c r="AI12" s="22" t="s">
        <v>39</v>
      </c>
      <c r="AJ12" s="23" t="s">
        <v>35</v>
      </c>
      <c r="AK12" s="23" t="s">
        <v>36</v>
      </c>
      <c r="AL12" s="23" t="s">
        <v>37</v>
      </c>
      <c r="AM12" s="23" t="s">
        <v>38</v>
      </c>
      <c r="AN12" s="23" t="s">
        <v>39</v>
      </c>
      <c r="AO12" s="4" t="s">
        <v>35</v>
      </c>
      <c r="AP12" s="4" t="s">
        <v>36</v>
      </c>
      <c r="AQ12" s="4" t="s">
        <v>37</v>
      </c>
      <c r="AR12" s="4" t="s">
        <v>38</v>
      </c>
    </row>
    <row r="13" spans="1:44" s="29" customFormat="1">
      <c r="A13" s="20"/>
      <c r="B13" s="19"/>
      <c r="C13" s="19"/>
      <c r="D13" s="19"/>
      <c r="E13" s="19"/>
      <c r="F13" s="19"/>
      <c r="G13" s="19"/>
      <c r="H13" s="19"/>
      <c r="I13" s="19"/>
      <c r="J13" s="32"/>
      <c r="K13" s="19"/>
      <c r="L13" s="19"/>
      <c r="M13" s="33"/>
      <c r="N13" s="33"/>
      <c r="O13" s="33"/>
      <c r="P13" s="33"/>
      <c r="Q13" s="33"/>
      <c r="R13" s="19"/>
      <c r="S13" s="19"/>
      <c r="T13" s="19"/>
      <c r="U13" s="28">
        <f t="shared" ref="U13:U34" si="0">M13</f>
        <v>0</v>
      </c>
      <c r="V13" s="19"/>
      <c r="W13" s="19" t="e">
        <f>IF(V13/U13&gt;100%,100%,V13/U13)</f>
        <v>#DIV/0!</v>
      </c>
      <c r="X13" s="19"/>
      <c r="Y13" s="19"/>
      <c r="Z13" s="28">
        <f t="shared" ref="Z13:Z34" si="1">N13</f>
        <v>0</v>
      </c>
      <c r="AA13" s="19"/>
      <c r="AB13" s="19" t="e">
        <f>IF(AA13/Z13&gt;100%,100%,AA13/Z13)</f>
        <v>#DIV/0!</v>
      </c>
      <c r="AC13" s="19"/>
      <c r="AD13" s="19"/>
      <c r="AE13" s="28">
        <f t="shared" ref="AE13:AE34" si="2">O13</f>
        <v>0</v>
      </c>
      <c r="AF13" s="19"/>
      <c r="AG13" s="19" t="e">
        <f>IF(AF13/AE13&gt;100%,100%,AF13/AE13)</f>
        <v>#DIV/0!</v>
      </c>
      <c r="AH13" s="19"/>
      <c r="AI13" s="19"/>
      <c r="AJ13" s="28">
        <f t="shared" ref="AJ13:AJ34" si="3">P13</f>
        <v>0</v>
      </c>
      <c r="AK13" s="19"/>
      <c r="AL13" s="19" t="e">
        <f>IF(AK13/AJ13&gt;100%,100%,AK13/AJ13)</f>
        <v>#DIV/0!</v>
      </c>
      <c r="AM13" s="19"/>
      <c r="AN13" s="19"/>
      <c r="AO13" s="19">
        <f t="shared" ref="AO13:AO34" si="4">Q13</f>
        <v>0</v>
      </c>
      <c r="AP13" s="19"/>
      <c r="AQ13" s="19" t="e">
        <f>IF(AP13/AO13&gt;100%,100%,AP13/AO13)</f>
        <v>#DIV/0!</v>
      </c>
      <c r="AR13" s="19"/>
    </row>
    <row r="14" spans="1:44" s="29" customFormat="1">
      <c r="A14" s="20"/>
      <c r="B14" s="19"/>
      <c r="C14" s="19"/>
      <c r="D14" s="19"/>
      <c r="E14" s="19"/>
      <c r="F14" s="19"/>
      <c r="G14" s="19"/>
      <c r="H14" s="19"/>
      <c r="I14" s="19"/>
      <c r="J14" s="19"/>
      <c r="K14" s="19"/>
      <c r="L14" s="19"/>
      <c r="M14" s="33"/>
      <c r="N14" s="33"/>
      <c r="O14" s="33"/>
      <c r="P14" s="33"/>
      <c r="Q14" s="33"/>
      <c r="R14" s="19"/>
      <c r="S14" s="19"/>
      <c r="T14" s="19"/>
      <c r="U14" s="28">
        <f t="shared" si="0"/>
        <v>0</v>
      </c>
      <c r="V14" s="19"/>
      <c r="W14" s="19" t="e">
        <f t="shared" ref="W14:W40" si="5">IF(V14/U14&gt;100%,100%,V14/U14)</f>
        <v>#DIV/0!</v>
      </c>
      <c r="X14" s="19"/>
      <c r="Y14" s="19"/>
      <c r="Z14" s="28">
        <f t="shared" si="1"/>
        <v>0</v>
      </c>
      <c r="AA14" s="19"/>
      <c r="AB14" s="19" t="e">
        <f t="shared" ref="AB14:AB40" si="6">IF(AA14/Z14&gt;100%,100%,AA14/Z14)</f>
        <v>#DIV/0!</v>
      </c>
      <c r="AC14" s="19"/>
      <c r="AD14" s="19"/>
      <c r="AE14" s="28">
        <f t="shared" si="2"/>
        <v>0</v>
      </c>
      <c r="AF14" s="19"/>
      <c r="AG14" s="19" t="e">
        <f t="shared" ref="AG14:AG40" si="7">IF(AF14/AE14&gt;100%,100%,AF14/AE14)</f>
        <v>#DIV/0!</v>
      </c>
      <c r="AH14" s="19"/>
      <c r="AI14" s="19"/>
      <c r="AJ14" s="28">
        <f t="shared" si="3"/>
        <v>0</v>
      </c>
      <c r="AK14" s="19"/>
      <c r="AL14" s="19" t="e">
        <f t="shared" ref="AL14:AL40" si="8">IF(AK14/AJ14&gt;100%,100%,AK14/AJ14)</f>
        <v>#DIV/0!</v>
      </c>
      <c r="AM14" s="19"/>
      <c r="AN14" s="19"/>
      <c r="AO14" s="19">
        <f t="shared" si="4"/>
        <v>0</v>
      </c>
      <c r="AP14" s="19"/>
      <c r="AQ14" s="19" t="e">
        <f t="shared" ref="AQ14:AQ40" si="9">IF(AP14/AO14&gt;100%,100%,AP14/AO14)</f>
        <v>#DIV/0!</v>
      </c>
      <c r="AR14" s="19"/>
    </row>
    <row r="15" spans="1:44" s="29" customFormat="1">
      <c r="A15" s="20"/>
      <c r="B15" s="19"/>
      <c r="C15" s="19"/>
      <c r="D15" s="19"/>
      <c r="E15" s="19"/>
      <c r="F15" s="19"/>
      <c r="G15" s="19"/>
      <c r="H15" s="19"/>
      <c r="I15" s="19"/>
      <c r="J15" s="19"/>
      <c r="K15" s="19"/>
      <c r="L15" s="19"/>
      <c r="M15" s="33"/>
      <c r="N15" s="33"/>
      <c r="O15" s="33"/>
      <c r="P15" s="33"/>
      <c r="Q15" s="33"/>
      <c r="R15" s="19"/>
      <c r="S15" s="19"/>
      <c r="T15" s="19"/>
      <c r="U15" s="28">
        <f t="shared" si="0"/>
        <v>0</v>
      </c>
      <c r="V15" s="19"/>
      <c r="W15" s="19" t="e">
        <f t="shared" si="5"/>
        <v>#DIV/0!</v>
      </c>
      <c r="X15" s="19"/>
      <c r="Y15" s="19"/>
      <c r="Z15" s="28">
        <f t="shared" si="1"/>
        <v>0</v>
      </c>
      <c r="AA15" s="19"/>
      <c r="AB15" s="19" t="e">
        <f t="shared" si="6"/>
        <v>#DIV/0!</v>
      </c>
      <c r="AC15" s="19"/>
      <c r="AD15" s="19"/>
      <c r="AE15" s="28">
        <f t="shared" si="2"/>
        <v>0</v>
      </c>
      <c r="AF15" s="19"/>
      <c r="AG15" s="19" t="e">
        <f t="shared" si="7"/>
        <v>#DIV/0!</v>
      </c>
      <c r="AH15" s="19"/>
      <c r="AI15" s="19"/>
      <c r="AJ15" s="28">
        <f t="shared" si="3"/>
        <v>0</v>
      </c>
      <c r="AK15" s="19"/>
      <c r="AL15" s="19" t="e">
        <f t="shared" si="8"/>
        <v>#DIV/0!</v>
      </c>
      <c r="AM15" s="19"/>
      <c r="AN15" s="19"/>
      <c r="AO15" s="19">
        <f t="shared" si="4"/>
        <v>0</v>
      </c>
      <c r="AP15" s="19"/>
      <c r="AQ15" s="19" t="e">
        <f t="shared" si="9"/>
        <v>#DIV/0!</v>
      </c>
      <c r="AR15" s="19"/>
    </row>
    <row r="16" spans="1:44" s="29" customFormat="1">
      <c r="A16" s="20"/>
      <c r="B16" s="19"/>
      <c r="C16" s="19"/>
      <c r="D16" s="19"/>
      <c r="E16" s="19"/>
      <c r="F16" s="19"/>
      <c r="G16" s="19"/>
      <c r="H16" s="19"/>
      <c r="I16" s="19"/>
      <c r="J16" s="33"/>
      <c r="K16" s="19"/>
      <c r="L16" s="19"/>
      <c r="M16" s="33"/>
      <c r="N16" s="33"/>
      <c r="O16" s="34"/>
      <c r="P16" s="34"/>
      <c r="Q16" s="33"/>
      <c r="R16" s="19"/>
      <c r="S16" s="19"/>
      <c r="T16" s="19"/>
      <c r="U16" s="28">
        <f t="shared" si="0"/>
        <v>0</v>
      </c>
      <c r="V16" s="19"/>
      <c r="W16" s="19" t="e">
        <f t="shared" si="5"/>
        <v>#DIV/0!</v>
      </c>
      <c r="X16" s="19"/>
      <c r="Y16" s="19"/>
      <c r="Z16" s="28">
        <f t="shared" si="1"/>
        <v>0</v>
      </c>
      <c r="AA16" s="19"/>
      <c r="AB16" s="19" t="e">
        <f t="shared" si="6"/>
        <v>#DIV/0!</v>
      </c>
      <c r="AC16" s="19"/>
      <c r="AD16" s="19"/>
      <c r="AE16" s="28">
        <f t="shared" si="2"/>
        <v>0</v>
      </c>
      <c r="AF16" s="19"/>
      <c r="AG16" s="19" t="e">
        <f t="shared" si="7"/>
        <v>#DIV/0!</v>
      </c>
      <c r="AH16" s="19"/>
      <c r="AI16" s="19"/>
      <c r="AJ16" s="28">
        <f t="shared" si="3"/>
        <v>0</v>
      </c>
      <c r="AK16" s="19"/>
      <c r="AL16" s="19" t="e">
        <f t="shared" si="8"/>
        <v>#DIV/0!</v>
      </c>
      <c r="AM16" s="19"/>
      <c r="AN16" s="19"/>
      <c r="AO16" s="19">
        <f t="shared" si="4"/>
        <v>0</v>
      </c>
      <c r="AP16" s="19"/>
      <c r="AQ16" s="19" t="e">
        <f t="shared" si="9"/>
        <v>#DIV/0!</v>
      </c>
      <c r="AR16" s="19"/>
    </row>
    <row r="17" spans="1:44" s="29" customFormat="1">
      <c r="A17" s="20"/>
      <c r="B17" s="19"/>
      <c r="C17" s="19"/>
      <c r="D17" s="19"/>
      <c r="E17" s="19"/>
      <c r="F17" s="19"/>
      <c r="G17" s="19"/>
      <c r="H17" s="19"/>
      <c r="I17" s="19"/>
      <c r="J17" s="33"/>
      <c r="K17" s="19"/>
      <c r="L17" s="19"/>
      <c r="M17" s="33"/>
      <c r="N17" s="33"/>
      <c r="O17" s="34"/>
      <c r="P17" s="34"/>
      <c r="Q17" s="33"/>
      <c r="R17" s="19"/>
      <c r="S17" s="19"/>
      <c r="T17" s="19"/>
      <c r="U17" s="28">
        <f t="shared" si="0"/>
        <v>0</v>
      </c>
      <c r="V17" s="19"/>
      <c r="W17" s="19" t="e">
        <f t="shared" si="5"/>
        <v>#DIV/0!</v>
      </c>
      <c r="X17" s="19"/>
      <c r="Y17" s="19"/>
      <c r="Z17" s="28">
        <f t="shared" si="1"/>
        <v>0</v>
      </c>
      <c r="AA17" s="19"/>
      <c r="AB17" s="19" t="e">
        <f t="shared" si="6"/>
        <v>#DIV/0!</v>
      </c>
      <c r="AC17" s="19"/>
      <c r="AD17" s="19"/>
      <c r="AE17" s="28">
        <f t="shared" si="2"/>
        <v>0</v>
      </c>
      <c r="AF17" s="19"/>
      <c r="AG17" s="19" t="e">
        <f t="shared" si="7"/>
        <v>#DIV/0!</v>
      </c>
      <c r="AH17" s="19"/>
      <c r="AI17" s="19"/>
      <c r="AJ17" s="28">
        <f t="shared" si="3"/>
        <v>0</v>
      </c>
      <c r="AK17" s="19"/>
      <c r="AL17" s="19" t="e">
        <f t="shared" si="8"/>
        <v>#DIV/0!</v>
      </c>
      <c r="AM17" s="19"/>
      <c r="AN17" s="19"/>
      <c r="AO17" s="19">
        <f t="shared" si="4"/>
        <v>0</v>
      </c>
      <c r="AP17" s="19"/>
      <c r="AQ17" s="19" t="e">
        <f t="shared" si="9"/>
        <v>#DIV/0!</v>
      </c>
      <c r="AR17" s="19"/>
    </row>
    <row r="18" spans="1:44" s="29" customFormat="1">
      <c r="A18" s="20"/>
      <c r="B18" s="19"/>
      <c r="C18" s="19"/>
      <c r="D18" s="19"/>
      <c r="E18" s="19"/>
      <c r="F18" s="19"/>
      <c r="G18" s="19"/>
      <c r="H18" s="19"/>
      <c r="I18" s="19"/>
      <c r="J18" s="19"/>
      <c r="K18" s="19"/>
      <c r="L18" s="19"/>
      <c r="M18" s="33"/>
      <c r="N18" s="33"/>
      <c r="O18" s="33"/>
      <c r="P18" s="33"/>
      <c r="Q18" s="33"/>
      <c r="R18" s="19"/>
      <c r="S18" s="19"/>
      <c r="T18" s="19"/>
      <c r="U18" s="28">
        <f t="shared" si="0"/>
        <v>0</v>
      </c>
      <c r="V18" s="19"/>
      <c r="W18" s="19" t="e">
        <f t="shared" si="5"/>
        <v>#DIV/0!</v>
      </c>
      <c r="X18" s="19"/>
      <c r="Y18" s="19"/>
      <c r="Z18" s="28">
        <f t="shared" si="1"/>
        <v>0</v>
      </c>
      <c r="AA18" s="19"/>
      <c r="AB18" s="19" t="e">
        <f t="shared" si="6"/>
        <v>#DIV/0!</v>
      </c>
      <c r="AC18" s="19"/>
      <c r="AD18" s="19"/>
      <c r="AE18" s="28">
        <f t="shared" si="2"/>
        <v>0</v>
      </c>
      <c r="AF18" s="19"/>
      <c r="AG18" s="19" t="e">
        <f t="shared" si="7"/>
        <v>#DIV/0!</v>
      </c>
      <c r="AH18" s="19"/>
      <c r="AI18" s="19"/>
      <c r="AJ18" s="28">
        <f t="shared" si="3"/>
        <v>0</v>
      </c>
      <c r="AK18" s="19"/>
      <c r="AL18" s="19" t="e">
        <f t="shared" si="8"/>
        <v>#DIV/0!</v>
      </c>
      <c r="AM18" s="19"/>
      <c r="AN18" s="19"/>
      <c r="AO18" s="19">
        <f t="shared" si="4"/>
        <v>0</v>
      </c>
      <c r="AP18" s="19"/>
      <c r="AQ18" s="19" t="e">
        <f t="shared" si="9"/>
        <v>#DIV/0!</v>
      </c>
      <c r="AR18" s="19"/>
    </row>
    <row r="19" spans="1:44" s="29" customFormat="1">
      <c r="A19" s="20"/>
      <c r="B19" s="19"/>
      <c r="C19" s="19"/>
      <c r="D19" s="19"/>
      <c r="E19" s="19"/>
      <c r="F19" s="19"/>
      <c r="G19" s="19"/>
      <c r="H19" s="19"/>
      <c r="I19" s="19"/>
      <c r="J19" s="19"/>
      <c r="K19" s="19"/>
      <c r="L19" s="19"/>
      <c r="M19" s="33"/>
      <c r="N19" s="33"/>
      <c r="O19" s="33"/>
      <c r="P19" s="33"/>
      <c r="Q19" s="33"/>
      <c r="R19" s="19"/>
      <c r="S19" s="19"/>
      <c r="T19" s="19"/>
      <c r="U19" s="28">
        <f t="shared" si="0"/>
        <v>0</v>
      </c>
      <c r="V19" s="19"/>
      <c r="W19" s="19" t="e">
        <f t="shared" si="5"/>
        <v>#DIV/0!</v>
      </c>
      <c r="X19" s="19"/>
      <c r="Y19" s="19"/>
      <c r="Z19" s="28">
        <f t="shared" si="1"/>
        <v>0</v>
      </c>
      <c r="AA19" s="19"/>
      <c r="AB19" s="19" t="e">
        <f t="shared" si="6"/>
        <v>#DIV/0!</v>
      </c>
      <c r="AC19" s="19"/>
      <c r="AD19" s="19"/>
      <c r="AE19" s="28">
        <f t="shared" si="2"/>
        <v>0</v>
      </c>
      <c r="AF19" s="19"/>
      <c r="AG19" s="19" t="e">
        <f t="shared" si="7"/>
        <v>#DIV/0!</v>
      </c>
      <c r="AH19" s="19"/>
      <c r="AI19" s="19"/>
      <c r="AJ19" s="28">
        <f t="shared" si="3"/>
        <v>0</v>
      </c>
      <c r="AK19" s="19"/>
      <c r="AL19" s="19" t="e">
        <f t="shared" si="8"/>
        <v>#DIV/0!</v>
      </c>
      <c r="AM19" s="19"/>
      <c r="AN19" s="19"/>
      <c r="AO19" s="19">
        <f t="shared" si="4"/>
        <v>0</v>
      </c>
      <c r="AP19" s="19"/>
      <c r="AQ19" s="19" t="e">
        <f t="shared" si="9"/>
        <v>#DIV/0!</v>
      </c>
      <c r="AR19" s="19"/>
    </row>
    <row r="20" spans="1:44" s="29" customFormat="1">
      <c r="A20" s="20"/>
      <c r="B20" s="19"/>
      <c r="C20" s="19"/>
      <c r="D20" s="19"/>
      <c r="E20" s="19"/>
      <c r="F20" s="19"/>
      <c r="G20" s="19"/>
      <c r="H20" s="19"/>
      <c r="I20" s="19"/>
      <c r="J20" s="19"/>
      <c r="K20" s="19"/>
      <c r="L20" s="19"/>
      <c r="M20" s="33"/>
      <c r="N20" s="33"/>
      <c r="O20" s="33"/>
      <c r="P20" s="33"/>
      <c r="Q20" s="33"/>
      <c r="R20" s="19"/>
      <c r="S20" s="19"/>
      <c r="T20" s="19"/>
      <c r="U20" s="28">
        <f t="shared" si="0"/>
        <v>0</v>
      </c>
      <c r="V20" s="19"/>
      <c r="W20" s="19" t="e">
        <f t="shared" si="5"/>
        <v>#DIV/0!</v>
      </c>
      <c r="X20" s="19"/>
      <c r="Y20" s="19"/>
      <c r="Z20" s="28">
        <f t="shared" si="1"/>
        <v>0</v>
      </c>
      <c r="AA20" s="19"/>
      <c r="AB20" s="19" t="e">
        <f t="shared" si="6"/>
        <v>#DIV/0!</v>
      </c>
      <c r="AC20" s="19"/>
      <c r="AD20" s="19"/>
      <c r="AE20" s="28">
        <f t="shared" si="2"/>
        <v>0</v>
      </c>
      <c r="AF20" s="19"/>
      <c r="AG20" s="19" t="e">
        <f t="shared" si="7"/>
        <v>#DIV/0!</v>
      </c>
      <c r="AH20" s="19"/>
      <c r="AI20" s="19"/>
      <c r="AJ20" s="28">
        <f t="shared" si="3"/>
        <v>0</v>
      </c>
      <c r="AK20" s="19"/>
      <c r="AL20" s="19" t="e">
        <f t="shared" si="8"/>
        <v>#DIV/0!</v>
      </c>
      <c r="AM20" s="19"/>
      <c r="AN20" s="19"/>
      <c r="AO20" s="19">
        <f t="shared" si="4"/>
        <v>0</v>
      </c>
      <c r="AP20" s="19"/>
      <c r="AQ20" s="19" t="e">
        <f t="shared" si="9"/>
        <v>#DIV/0!</v>
      </c>
      <c r="AR20" s="19"/>
    </row>
    <row r="21" spans="1:44" s="29" customFormat="1">
      <c r="A21" s="20"/>
      <c r="B21" s="19"/>
      <c r="C21" s="19"/>
      <c r="D21" s="19"/>
      <c r="E21" s="19"/>
      <c r="F21" s="19"/>
      <c r="G21" s="19"/>
      <c r="H21" s="19"/>
      <c r="I21" s="19"/>
      <c r="J21" s="19"/>
      <c r="K21" s="19"/>
      <c r="L21" s="19"/>
      <c r="M21" s="33"/>
      <c r="N21" s="33"/>
      <c r="O21" s="33"/>
      <c r="P21" s="33"/>
      <c r="Q21" s="33"/>
      <c r="R21" s="19"/>
      <c r="S21" s="19"/>
      <c r="T21" s="19"/>
      <c r="U21" s="28">
        <f t="shared" si="0"/>
        <v>0</v>
      </c>
      <c r="V21" s="19"/>
      <c r="W21" s="19" t="e">
        <f t="shared" si="5"/>
        <v>#DIV/0!</v>
      </c>
      <c r="X21" s="19"/>
      <c r="Y21" s="19"/>
      <c r="Z21" s="28">
        <f t="shared" si="1"/>
        <v>0</v>
      </c>
      <c r="AA21" s="19"/>
      <c r="AB21" s="19" t="e">
        <f t="shared" si="6"/>
        <v>#DIV/0!</v>
      </c>
      <c r="AC21" s="19"/>
      <c r="AD21" s="19"/>
      <c r="AE21" s="28">
        <f t="shared" si="2"/>
        <v>0</v>
      </c>
      <c r="AF21" s="19"/>
      <c r="AG21" s="19" t="e">
        <f t="shared" si="7"/>
        <v>#DIV/0!</v>
      </c>
      <c r="AH21" s="19"/>
      <c r="AI21" s="19"/>
      <c r="AJ21" s="28">
        <f t="shared" si="3"/>
        <v>0</v>
      </c>
      <c r="AK21" s="19"/>
      <c r="AL21" s="19" t="e">
        <f t="shared" si="8"/>
        <v>#DIV/0!</v>
      </c>
      <c r="AM21" s="19"/>
      <c r="AN21" s="19"/>
      <c r="AO21" s="19">
        <f t="shared" si="4"/>
        <v>0</v>
      </c>
      <c r="AP21" s="19"/>
      <c r="AQ21" s="19" t="e">
        <f t="shared" si="9"/>
        <v>#DIV/0!</v>
      </c>
      <c r="AR21" s="19"/>
    </row>
    <row r="22" spans="1:44" s="29" customFormat="1">
      <c r="A22" s="20"/>
      <c r="B22" s="19"/>
      <c r="C22" s="19"/>
      <c r="D22" s="19"/>
      <c r="E22" s="19"/>
      <c r="F22" s="19"/>
      <c r="G22" s="19"/>
      <c r="H22" s="19"/>
      <c r="I22" s="19"/>
      <c r="J22" s="19"/>
      <c r="K22" s="19"/>
      <c r="L22" s="19"/>
      <c r="M22" s="33"/>
      <c r="N22" s="33"/>
      <c r="O22" s="33"/>
      <c r="P22" s="33"/>
      <c r="Q22" s="33"/>
      <c r="R22" s="19"/>
      <c r="S22" s="19"/>
      <c r="T22" s="19"/>
      <c r="U22" s="28">
        <f t="shared" si="0"/>
        <v>0</v>
      </c>
      <c r="V22" s="19"/>
      <c r="W22" s="19" t="e">
        <f t="shared" si="5"/>
        <v>#DIV/0!</v>
      </c>
      <c r="X22" s="19"/>
      <c r="Y22" s="19"/>
      <c r="Z22" s="28">
        <f t="shared" si="1"/>
        <v>0</v>
      </c>
      <c r="AA22" s="19"/>
      <c r="AB22" s="19" t="e">
        <f t="shared" si="6"/>
        <v>#DIV/0!</v>
      </c>
      <c r="AC22" s="19"/>
      <c r="AD22" s="19"/>
      <c r="AE22" s="28">
        <f t="shared" si="2"/>
        <v>0</v>
      </c>
      <c r="AF22" s="19"/>
      <c r="AG22" s="19" t="e">
        <f t="shared" si="7"/>
        <v>#DIV/0!</v>
      </c>
      <c r="AH22" s="19"/>
      <c r="AI22" s="19"/>
      <c r="AJ22" s="28">
        <f t="shared" si="3"/>
        <v>0</v>
      </c>
      <c r="AK22" s="19"/>
      <c r="AL22" s="19" t="e">
        <f t="shared" si="8"/>
        <v>#DIV/0!</v>
      </c>
      <c r="AM22" s="19"/>
      <c r="AN22" s="19"/>
      <c r="AO22" s="19">
        <f t="shared" si="4"/>
        <v>0</v>
      </c>
      <c r="AP22" s="19"/>
      <c r="AQ22" s="19" t="e">
        <f t="shared" si="9"/>
        <v>#DIV/0!</v>
      </c>
      <c r="AR22" s="19"/>
    </row>
    <row r="23" spans="1:44" s="29" customFormat="1">
      <c r="A23" s="20"/>
      <c r="B23" s="19"/>
      <c r="C23" s="19"/>
      <c r="D23" s="19"/>
      <c r="E23" s="19"/>
      <c r="F23" s="19"/>
      <c r="G23" s="19"/>
      <c r="H23" s="19"/>
      <c r="I23" s="19"/>
      <c r="J23" s="19"/>
      <c r="K23" s="19"/>
      <c r="L23" s="19"/>
      <c r="M23" s="35"/>
      <c r="N23" s="35"/>
      <c r="O23" s="35"/>
      <c r="P23" s="35"/>
      <c r="Q23" s="36"/>
      <c r="R23" s="19"/>
      <c r="S23" s="19"/>
      <c r="T23" s="19"/>
      <c r="U23" s="28">
        <f t="shared" si="0"/>
        <v>0</v>
      </c>
      <c r="V23" s="19"/>
      <c r="W23" s="19" t="e">
        <f t="shared" si="5"/>
        <v>#DIV/0!</v>
      </c>
      <c r="X23" s="19"/>
      <c r="Y23" s="19"/>
      <c r="Z23" s="28">
        <f t="shared" si="1"/>
        <v>0</v>
      </c>
      <c r="AA23" s="19"/>
      <c r="AB23" s="19" t="e">
        <f t="shared" si="6"/>
        <v>#DIV/0!</v>
      </c>
      <c r="AC23" s="19"/>
      <c r="AD23" s="19"/>
      <c r="AE23" s="28">
        <f t="shared" si="2"/>
        <v>0</v>
      </c>
      <c r="AF23" s="19"/>
      <c r="AG23" s="19" t="e">
        <f t="shared" si="7"/>
        <v>#DIV/0!</v>
      </c>
      <c r="AH23" s="19"/>
      <c r="AI23" s="19"/>
      <c r="AJ23" s="28">
        <f t="shared" si="3"/>
        <v>0</v>
      </c>
      <c r="AK23" s="19"/>
      <c r="AL23" s="19" t="e">
        <f t="shared" si="8"/>
        <v>#DIV/0!</v>
      </c>
      <c r="AM23" s="19"/>
      <c r="AN23" s="19"/>
      <c r="AO23" s="19">
        <f t="shared" si="4"/>
        <v>0</v>
      </c>
      <c r="AP23" s="19"/>
      <c r="AQ23" s="19" t="e">
        <f t="shared" si="9"/>
        <v>#DIV/0!</v>
      </c>
      <c r="AR23" s="19"/>
    </row>
    <row r="24" spans="1:44" s="29" customFormat="1">
      <c r="A24" s="20"/>
      <c r="B24" s="19"/>
      <c r="C24" s="19"/>
      <c r="D24" s="19"/>
      <c r="E24" s="19"/>
      <c r="F24" s="19"/>
      <c r="G24" s="19"/>
      <c r="H24" s="19"/>
      <c r="I24" s="19"/>
      <c r="J24" s="19"/>
      <c r="K24" s="19"/>
      <c r="L24" s="19"/>
      <c r="M24" s="35"/>
      <c r="N24" s="35"/>
      <c r="O24" s="35"/>
      <c r="P24" s="35"/>
      <c r="Q24" s="36"/>
      <c r="R24" s="19"/>
      <c r="S24" s="19"/>
      <c r="T24" s="19"/>
      <c r="U24" s="28">
        <f t="shared" si="0"/>
        <v>0</v>
      </c>
      <c r="V24" s="19"/>
      <c r="W24" s="19" t="e">
        <f t="shared" si="5"/>
        <v>#DIV/0!</v>
      </c>
      <c r="X24" s="19"/>
      <c r="Y24" s="19"/>
      <c r="Z24" s="28">
        <f t="shared" si="1"/>
        <v>0</v>
      </c>
      <c r="AA24" s="19"/>
      <c r="AB24" s="19" t="e">
        <f t="shared" si="6"/>
        <v>#DIV/0!</v>
      </c>
      <c r="AC24" s="19"/>
      <c r="AD24" s="19"/>
      <c r="AE24" s="28">
        <f t="shared" si="2"/>
        <v>0</v>
      </c>
      <c r="AF24" s="19"/>
      <c r="AG24" s="19" t="e">
        <f t="shared" si="7"/>
        <v>#DIV/0!</v>
      </c>
      <c r="AH24" s="19"/>
      <c r="AI24" s="19"/>
      <c r="AJ24" s="28">
        <f t="shared" si="3"/>
        <v>0</v>
      </c>
      <c r="AK24" s="19"/>
      <c r="AL24" s="19" t="e">
        <f t="shared" si="8"/>
        <v>#DIV/0!</v>
      </c>
      <c r="AM24" s="19"/>
      <c r="AN24" s="19"/>
      <c r="AO24" s="19">
        <f t="shared" si="4"/>
        <v>0</v>
      </c>
      <c r="AP24" s="19"/>
      <c r="AQ24" s="19" t="e">
        <f t="shared" si="9"/>
        <v>#DIV/0!</v>
      </c>
      <c r="AR24" s="19"/>
    </row>
    <row r="25" spans="1:44" s="29" customFormat="1">
      <c r="A25" s="20"/>
      <c r="B25" s="19"/>
      <c r="C25" s="19"/>
      <c r="D25" s="19"/>
      <c r="E25" s="19"/>
      <c r="F25" s="19"/>
      <c r="G25" s="19"/>
      <c r="H25" s="19"/>
      <c r="I25" s="19"/>
      <c r="J25" s="19"/>
      <c r="K25" s="19"/>
      <c r="L25" s="19"/>
      <c r="M25" s="19"/>
      <c r="N25" s="19"/>
      <c r="O25" s="19"/>
      <c r="P25" s="19"/>
      <c r="Q25" s="36"/>
      <c r="R25" s="19"/>
      <c r="S25" s="19"/>
      <c r="T25" s="19"/>
      <c r="U25" s="28">
        <f t="shared" si="0"/>
        <v>0</v>
      </c>
      <c r="V25" s="19"/>
      <c r="W25" s="19" t="e">
        <f t="shared" si="5"/>
        <v>#DIV/0!</v>
      </c>
      <c r="X25" s="19"/>
      <c r="Y25" s="19"/>
      <c r="Z25" s="28">
        <f t="shared" si="1"/>
        <v>0</v>
      </c>
      <c r="AA25" s="19"/>
      <c r="AB25" s="19" t="e">
        <f t="shared" si="6"/>
        <v>#DIV/0!</v>
      </c>
      <c r="AC25" s="19"/>
      <c r="AD25" s="19"/>
      <c r="AE25" s="28">
        <f t="shared" si="2"/>
        <v>0</v>
      </c>
      <c r="AF25" s="19"/>
      <c r="AG25" s="19" t="e">
        <f t="shared" si="7"/>
        <v>#DIV/0!</v>
      </c>
      <c r="AH25" s="19"/>
      <c r="AI25" s="19"/>
      <c r="AJ25" s="28">
        <f t="shared" si="3"/>
        <v>0</v>
      </c>
      <c r="AK25" s="19"/>
      <c r="AL25" s="19" t="e">
        <f t="shared" si="8"/>
        <v>#DIV/0!</v>
      </c>
      <c r="AM25" s="19"/>
      <c r="AN25" s="19"/>
      <c r="AO25" s="19">
        <f t="shared" si="4"/>
        <v>0</v>
      </c>
      <c r="AP25" s="19"/>
      <c r="AQ25" s="19" t="e">
        <f t="shared" si="9"/>
        <v>#DIV/0!</v>
      </c>
      <c r="AR25" s="19"/>
    </row>
    <row r="26" spans="1:44" s="29" customFormat="1">
      <c r="A26" s="20"/>
      <c r="B26" s="19"/>
      <c r="C26" s="19"/>
      <c r="D26" s="19"/>
      <c r="E26" s="19"/>
      <c r="F26" s="19"/>
      <c r="G26" s="19"/>
      <c r="H26" s="19"/>
      <c r="I26" s="19"/>
      <c r="J26" s="19"/>
      <c r="K26" s="19"/>
      <c r="L26" s="19"/>
      <c r="M26" s="19"/>
      <c r="N26" s="19"/>
      <c r="O26" s="19"/>
      <c r="P26" s="19"/>
      <c r="Q26" s="36"/>
      <c r="R26" s="19"/>
      <c r="S26" s="19"/>
      <c r="T26" s="19"/>
      <c r="U26" s="28">
        <f t="shared" si="0"/>
        <v>0</v>
      </c>
      <c r="V26" s="19"/>
      <c r="W26" s="19" t="e">
        <f t="shared" si="5"/>
        <v>#DIV/0!</v>
      </c>
      <c r="X26" s="19"/>
      <c r="Y26" s="19"/>
      <c r="Z26" s="28">
        <f t="shared" si="1"/>
        <v>0</v>
      </c>
      <c r="AA26" s="19"/>
      <c r="AB26" s="19" t="e">
        <f t="shared" si="6"/>
        <v>#DIV/0!</v>
      </c>
      <c r="AC26" s="19"/>
      <c r="AD26" s="19"/>
      <c r="AE26" s="28">
        <f t="shared" si="2"/>
        <v>0</v>
      </c>
      <c r="AF26" s="19"/>
      <c r="AG26" s="19" t="e">
        <f t="shared" si="7"/>
        <v>#DIV/0!</v>
      </c>
      <c r="AH26" s="19"/>
      <c r="AI26" s="19"/>
      <c r="AJ26" s="28">
        <f t="shared" si="3"/>
        <v>0</v>
      </c>
      <c r="AK26" s="19"/>
      <c r="AL26" s="19" t="e">
        <f t="shared" si="8"/>
        <v>#DIV/0!</v>
      </c>
      <c r="AM26" s="19"/>
      <c r="AN26" s="19"/>
      <c r="AO26" s="19">
        <f t="shared" si="4"/>
        <v>0</v>
      </c>
      <c r="AP26" s="19"/>
      <c r="AQ26" s="19" t="e">
        <f t="shared" si="9"/>
        <v>#DIV/0!</v>
      </c>
      <c r="AR26" s="19"/>
    </row>
    <row r="27" spans="1:44" s="29" customFormat="1">
      <c r="A27" s="20"/>
      <c r="B27" s="19"/>
      <c r="C27" s="19"/>
      <c r="D27" s="19"/>
      <c r="E27" s="19"/>
      <c r="F27" s="19"/>
      <c r="G27" s="19"/>
      <c r="H27" s="19"/>
      <c r="I27" s="19"/>
      <c r="J27" s="19"/>
      <c r="K27" s="19"/>
      <c r="L27" s="19"/>
      <c r="M27" s="19"/>
      <c r="N27" s="19"/>
      <c r="O27" s="19"/>
      <c r="P27" s="19"/>
      <c r="Q27" s="36"/>
      <c r="R27" s="19"/>
      <c r="S27" s="19"/>
      <c r="T27" s="19"/>
      <c r="U27" s="28">
        <f t="shared" si="0"/>
        <v>0</v>
      </c>
      <c r="V27" s="19"/>
      <c r="W27" s="19" t="e">
        <f t="shared" si="5"/>
        <v>#DIV/0!</v>
      </c>
      <c r="X27" s="19"/>
      <c r="Y27" s="19"/>
      <c r="Z27" s="28">
        <f t="shared" si="1"/>
        <v>0</v>
      </c>
      <c r="AA27" s="19"/>
      <c r="AB27" s="19" t="e">
        <f t="shared" si="6"/>
        <v>#DIV/0!</v>
      </c>
      <c r="AC27" s="19"/>
      <c r="AD27" s="19"/>
      <c r="AE27" s="28">
        <f t="shared" si="2"/>
        <v>0</v>
      </c>
      <c r="AF27" s="19"/>
      <c r="AG27" s="19" t="e">
        <f t="shared" si="7"/>
        <v>#DIV/0!</v>
      </c>
      <c r="AH27" s="19"/>
      <c r="AI27" s="19"/>
      <c r="AJ27" s="28">
        <f t="shared" si="3"/>
        <v>0</v>
      </c>
      <c r="AK27" s="19"/>
      <c r="AL27" s="19" t="e">
        <f t="shared" si="8"/>
        <v>#DIV/0!</v>
      </c>
      <c r="AM27" s="19"/>
      <c r="AN27" s="19"/>
      <c r="AO27" s="19">
        <f t="shared" si="4"/>
        <v>0</v>
      </c>
      <c r="AP27" s="19"/>
      <c r="AQ27" s="19" t="e">
        <f t="shared" si="9"/>
        <v>#DIV/0!</v>
      </c>
      <c r="AR27" s="19"/>
    </row>
    <row r="28" spans="1:44" s="29" customFormat="1">
      <c r="A28" s="20"/>
      <c r="B28" s="19"/>
      <c r="C28" s="19"/>
      <c r="D28" s="19"/>
      <c r="E28" s="19"/>
      <c r="F28" s="19"/>
      <c r="G28" s="19"/>
      <c r="H28" s="19"/>
      <c r="I28" s="19"/>
      <c r="J28" s="19"/>
      <c r="K28" s="19"/>
      <c r="L28" s="19"/>
      <c r="M28" s="19"/>
      <c r="N28" s="19"/>
      <c r="O28" s="19"/>
      <c r="P28" s="19"/>
      <c r="Q28" s="36"/>
      <c r="R28" s="19"/>
      <c r="S28" s="19"/>
      <c r="T28" s="19"/>
      <c r="U28" s="28">
        <f t="shared" si="0"/>
        <v>0</v>
      </c>
      <c r="V28" s="19"/>
      <c r="W28" s="19" t="e">
        <f t="shared" si="5"/>
        <v>#DIV/0!</v>
      </c>
      <c r="X28" s="19"/>
      <c r="Y28" s="19"/>
      <c r="Z28" s="28">
        <f t="shared" si="1"/>
        <v>0</v>
      </c>
      <c r="AA28" s="19"/>
      <c r="AB28" s="19" t="e">
        <f t="shared" si="6"/>
        <v>#DIV/0!</v>
      </c>
      <c r="AC28" s="19"/>
      <c r="AD28" s="19"/>
      <c r="AE28" s="28">
        <f t="shared" si="2"/>
        <v>0</v>
      </c>
      <c r="AF28" s="19"/>
      <c r="AG28" s="19" t="e">
        <f t="shared" si="7"/>
        <v>#DIV/0!</v>
      </c>
      <c r="AH28" s="19"/>
      <c r="AI28" s="19"/>
      <c r="AJ28" s="28">
        <f t="shared" si="3"/>
        <v>0</v>
      </c>
      <c r="AK28" s="19"/>
      <c r="AL28" s="19" t="e">
        <f t="shared" si="8"/>
        <v>#DIV/0!</v>
      </c>
      <c r="AM28" s="19"/>
      <c r="AN28" s="19"/>
      <c r="AO28" s="19">
        <f t="shared" si="4"/>
        <v>0</v>
      </c>
      <c r="AP28" s="19"/>
      <c r="AQ28" s="19" t="e">
        <f t="shared" si="9"/>
        <v>#DIV/0!</v>
      </c>
      <c r="AR28" s="19"/>
    </row>
    <row r="29" spans="1:44" s="29" customFormat="1">
      <c r="A29" s="20"/>
      <c r="B29" s="19"/>
      <c r="C29" s="19"/>
      <c r="D29" s="19"/>
      <c r="E29" s="19"/>
      <c r="F29" s="19"/>
      <c r="G29" s="19"/>
      <c r="H29" s="19"/>
      <c r="I29" s="19"/>
      <c r="J29" s="19"/>
      <c r="K29" s="19"/>
      <c r="L29" s="19"/>
      <c r="M29" s="19"/>
      <c r="N29" s="19"/>
      <c r="O29" s="19"/>
      <c r="P29" s="19"/>
      <c r="Q29" s="36"/>
      <c r="R29" s="19"/>
      <c r="S29" s="19"/>
      <c r="T29" s="19"/>
      <c r="U29" s="28">
        <f t="shared" si="0"/>
        <v>0</v>
      </c>
      <c r="V29" s="19"/>
      <c r="W29" s="19" t="e">
        <f t="shared" si="5"/>
        <v>#DIV/0!</v>
      </c>
      <c r="X29" s="19"/>
      <c r="Y29" s="19"/>
      <c r="Z29" s="28">
        <f t="shared" si="1"/>
        <v>0</v>
      </c>
      <c r="AA29" s="19"/>
      <c r="AB29" s="19" t="e">
        <f t="shared" si="6"/>
        <v>#DIV/0!</v>
      </c>
      <c r="AC29" s="19"/>
      <c r="AD29" s="19"/>
      <c r="AE29" s="28">
        <f t="shared" si="2"/>
        <v>0</v>
      </c>
      <c r="AF29" s="19"/>
      <c r="AG29" s="19" t="e">
        <f t="shared" si="7"/>
        <v>#DIV/0!</v>
      </c>
      <c r="AH29" s="19"/>
      <c r="AI29" s="19"/>
      <c r="AJ29" s="28">
        <f t="shared" si="3"/>
        <v>0</v>
      </c>
      <c r="AK29" s="19"/>
      <c r="AL29" s="19" t="e">
        <f t="shared" si="8"/>
        <v>#DIV/0!</v>
      </c>
      <c r="AM29" s="19"/>
      <c r="AN29" s="19"/>
      <c r="AO29" s="19">
        <f t="shared" si="4"/>
        <v>0</v>
      </c>
      <c r="AP29" s="19"/>
      <c r="AQ29" s="19" t="e">
        <f t="shared" si="9"/>
        <v>#DIV/0!</v>
      </c>
      <c r="AR29" s="19"/>
    </row>
    <row r="30" spans="1:44" s="29" customFormat="1">
      <c r="A30" s="20"/>
      <c r="B30" s="19"/>
      <c r="C30" s="19"/>
      <c r="D30" s="19"/>
      <c r="E30" s="19"/>
      <c r="F30" s="19"/>
      <c r="G30" s="19"/>
      <c r="H30" s="19"/>
      <c r="I30" s="19"/>
      <c r="J30" s="19"/>
      <c r="K30" s="19"/>
      <c r="L30" s="19"/>
      <c r="M30" s="19"/>
      <c r="N30" s="19"/>
      <c r="O30" s="19"/>
      <c r="P30" s="19"/>
      <c r="Q30" s="36"/>
      <c r="R30" s="19"/>
      <c r="S30" s="19"/>
      <c r="T30" s="19"/>
      <c r="U30" s="28">
        <f t="shared" si="0"/>
        <v>0</v>
      </c>
      <c r="V30" s="19"/>
      <c r="W30" s="19" t="e">
        <f t="shared" si="5"/>
        <v>#DIV/0!</v>
      </c>
      <c r="X30" s="19"/>
      <c r="Y30" s="19"/>
      <c r="Z30" s="28">
        <f t="shared" si="1"/>
        <v>0</v>
      </c>
      <c r="AA30" s="19"/>
      <c r="AB30" s="19" t="e">
        <f t="shared" si="6"/>
        <v>#DIV/0!</v>
      </c>
      <c r="AC30" s="19"/>
      <c r="AD30" s="19"/>
      <c r="AE30" s="28">
        <f t="shared" si="2"/>
        <v>0</v>
      </c>
      <c r="AF30" s="19"/>
      <c r="AG30" s="19" t="e">
        <f t="shared" si="7"/>
        <v>#DIV/0!</v>
      </c>
      <c r="AH30" s="19"/>
      <c r="AI30" s="19"/>
      <c r="AJ30" s="28">
        <f t="shared" si="3"/>
        <v>0</v>
      </c>
      <c r="AK30" s="19"/>
      <c r="AL30" s="19" t="e">
        <f t="shared" si="8"/>
        <v>#DIV/0!</v>
      </c>
      <c r="AM30" s="19"/>
      <c r="AN30" s="19"/>
      <c r="AO30" s="19">
        <f t="shared" si="4"/>
        <v>0</v>
      </c>
      <c r="AP30" s="19"/>
      <c r="AQ30" s="19" t="e">
        <f t="shared" si="9"/>
        <v>#DIV/0!</v>
      </c>
      <c r="AR30" s="19"/>
    </row>
    <row r="31" spans="1:44" s="29" customFormat="1">
      <c r="A31" s="20"/>
      <c r="B31" s="19"/>
      <c r="C31" s="19"/>
      <c r="D31" s="19"/>
      <c r="E31" s="19"/>
      <c r="F31" s="19"/>
      <c r="G31" s="19"/>
      <c r="H31" s="19"/>
      <c r="I31" s="19"/>
      <c r="J31" s="19"/>
      <c r="K31" s="19"/>
      <c r="L31" s="19"/>
      <c r="M31" s="19"/>
      <c r="N31" s="19"/>
      <c r="O31" s="19"/>
      <c r="P31" s="19"/>
      <c r="Q31" s="36"/>
      <c r="R31" s="19"/>
      <c r="S31" s="19"/>
      <c r="T31" s="19"/>
      <c r="U31" s="28">
        <f t="shared" si="0"/>
        <v>0</v>
      </c>
      <c r="V31" s="19"/>
      <c r="W31" s="19" t="e">
        <f t="shared" si="5"/>
        <v>#DIV/0!</v>
      </c>
      <c r="X31" s="19"/>
      <c r="Y31" s="19"/>
      <c r="Z31" s="28">
        <f t="shared" si="1"/>
        <v>0</v>
      </c>
      <c r="AA31" s="19"/>
      <c r="AB31" s="19" t="e">
        <f t="shared" si="6"/>
        <v>#DIV/0!</v>
      </c>
      <c r="AC31" s="19"/>
      <c r="AD31" s="19"/>
      <c r="AE31" s="28">
        <f t="shared" si="2"/>
        <v>0</v>
      </c>
      <c r="AF31" s="19"/>
      <c r="AG31" s="19" t="e">
        <f t="shared" si="7"/>
        <v>#DIV/0!</v>
      </c>
      <c r="AH31" s="19"/>
      <c r="AI31" s="19"/>
      <c r="AJ31" s="28">
        <f t="shared" si="3"/>
        <v>0</v>
      </c>
      <c r="AK31" s="19"/>
      <c r="AL31" s="19" t="e">
        <f t="shared" si="8"/>
        <v>#DIV/0!</v>
      </c>
      <c r="AM31" s="19"/>
      <c r="AN31" s="19"/>
      <c r="AO31" s="19">
        <f t="shared" si="4"/>
        <v>0</v>
      </c>
      <c r="AP31" s="19"/>
      <c r="AQ31" s="19" t="e">
        <f t="shared" si="9"/>
        <v>#DIV/0!</v>
      </c>
      <c r="AR31" s="19"/>
    </row>
    <row r="32" spans="1:44" s="29" customFormat="1">
      <c r="A32" s="20"/>
      <c r="B32" s="19"/>
      <c r="C32" s="19"/>
      <c r="D32" s="19"/>
      <c r="E32" s="19"/>
      <c r="F32" s="19"/>
      <c r="G32" s="19"/>
      <c r="H32" s="19"/>
      <c r="I32" s="19"/>
      <c r="J32" s="19"/>
      <c r="K32" s="19"/>
      <c r="L32" s="19"/>
      <c r="M32" s="19"/>
      <c r="N32" s="19"/>
      <c r="O32" s="19"/>
      <c r="P32" s="19"/>
      <c r="Q32" s="36"/>
      <c r="R32" s="19"/>
      <c r="S32" s="19"/>
      <c r="T32" s="19"/>
      <c r="U32" s="28">
        <f t="shared" si="0"/>
        <v>0</v>
      </c>
      <c r="V32" s="19"/>
      <c r="W32" s="19" t="e">
        <f t="shared" si="5"/>
        <v>#DIV/0!</v>
      </c>
      <c r="X32" s="19"/>
      <c r="Y32" s="19"/>
      <c r="Z32" s="28">
        <f t="shared" si="1"/>
        <v>0</v>
      </c>
      <c r="AA32" s="19"/>
      <c r="AB32" s="19" t="e">
        <f t="shared" si="6"/>
        <v>#DIV/0!</v>
      </c>
      <c r="AC32" s="19"/>
      <c r="AD32" s="19"/>
      <c r="AE32" s="28">
        <f t="shared" si="2"/>
        <v>0</v>
      </c>
      <c r="AF32" s="19"/>
      <c r="AG32" s="19" t="e">
        <f t="shared" si="7"/>
        <v>#DIV/0!</v>
      </c>
      <c r="AH32" s="19"/>
      <c r="AI32" s="19"/>
      <c r="AJ32" s="28">
        <f t="shared" si="3"/>
        <v>0</v>
      </c>
      <c r="AK32" s="19"/>
      <c r="AL32" s="19" t="e">
        <f t="shared" si="8"/>
        <v>#DIV/0!</v>
      </c>
      <c r="AM32" s="19"/>
      <c r="AN32" s="19"/>
      <c r="AO32" s="19">
        <f t="shared" si="4"/>
        <v>0</v>
      </c>
      <c r="AP32" s="19"/>
      <c r="AQ32" s="19" t="e">
        <f t="shared" si="9"/>
        <v>#DIV/0!</v>
      </c>
      <c r="AR32" s="19"/>
    </row>
    <row r="33" spans="1:44" s="29" customFormat="1">
      <c r="A33" s="20"/>
      <c r="B33" s="19"/>
      <c r="C33" s="19"/>
      <c r="D33" s="19"/>
      <c r="E33" s="19"/>
      <c r="F33" s="19"/>
      <c r="G33" s="19"/>
      <c r="H33" s="19"/>
      <c r="I33" s="19"/>
      <c r="J33" s="19"/>
      <c r="K33" s="19"/>
      <c r="L33" s="19"/>
      <c r="M33" s="19"/>
      <c r="N33" s="19"/>
      <c r="O33" s="19"/>
      <c r="P33" s="19"/>
      <c r="Q33" s="36"/>
      <c r="R33" s="19"/>
      <c r="S33" s="19"/>
      <c r="T33" s="19"/>
      <c r="U33" s="28">
        <f t="shared" si="0"/>
        <v>0</v>
      </c>
      <c r="V33" s="19"/>
      <c r="W33" s="19" t="e">
        <f t="shared" si="5"/>
        <v>#DIV/0!</v>
      </c>
      <c r="X33" s="19"/>
      <c r="Y33" s="19"/>
      <c r="Z33" s="28">
        <f t="shared" si="1"/>
        <v>0</v>
      </c>
      <c r="AA33" s="19"/>
      <c r="AB33" s="19" t="e">
        <f t="shared" si="6"/>
        <v>#DIV/0!</v>
      </c>
      <c r="AC33" s="19"/>
      <c r="AD33" s="19"/>
      <c r="AE33" s="28">
        <f t="shared" si="2"/>
        <v>0</v>
      </c>
      <c r="AF33" s="19"/>
      <c r="AG33" s="19" t="e">
        <f t="shared" si="7"/>
        <v>#DIV/0!</v>
      </c>
      <c r="AH33" s="19"/>
      <c r="AI33" s="19"/>
      <c r="AJ33" s="28">
        <f t="shared" si="3"/>
        <v>0</v>
      </c>
      <c r="AK33" s="19"/>
      <c r="AL33" s="19" t="e">
        <f t="shared" si="8"/>
        <v>#DIV/0!</v>
      </c>
      <c r="AM33" s="19"/>
      <c r="AN33" s="19"/>
      <c r="AO33" s="19">
        <f t="shared" si="4"/>
        <v>0</v>
      </c>
      <c r="AP33" s="19"/>
      <c r="AQ33" s="19" t="e">
        <f t="shared" si="9"/>
        <v>#DIV/0!</v>
      </c>
      <c r="AR33" s="19"/>
    </row>
    <row r="34" spans="1:44" s="29" customFormat="1">
      <c r="A34" s="20"/>
      <c r="B34" s="19"/>
      <c r="C34" s="19"/>
      <c r="D34" s="19"/>
      <c r="E34" s="19"/>
      <c r="F34" s="19"/>
      <c r="G34" s="19"/>
      <c r="H34" s="19"/>
      <c r="I34" s="19"/>
      <c r="J34" s="19"/>
      <c r="K34" s="19"/>
      <c r="L34" s="19"/>
      <c r="M34" s="19"/>
      <c r="N34" s="19"/>
      <c r="O34" s="19"/>
      <c r="P34" s="19"/>
      <c r="Q34" s="36"/>
      <c r="R34" s="19"/>
      <c r="S34" s="19"/>
      <c r="T34" s="19"/>
      <c r="U34" s="28">
        <f t="shared" si="0"/>
        <v>0</v>
      </c>
      <c r="V34" s="19"/>
      <c r="W34" s="19" t="e">
        <f t="shared" si="5"/>
        <v>#DIV/0!</v>
      </c>
      <c r="X34" s="19"/>
      <c r="Y34" s="19"/>
      <c r="Z34" s="28">
        <f t="shared" si="1"/>
        <v>0</v>
      </c>
      <c r="AA34" s="19"/>
      <c r="AB34" s="19" t="e">
        <f t="shared" si="6"/>
        <v>#DIV/0!</v>
      </c>
      <c r="AC34" s="19"/>
      <c r="AD34" s="19"/>
      <c r="AE34" s="28">
        <f t="shared" si="2"/>
        <v>0</v>
      </c>
      <c r="AF34" s="19"/>
      <c r="AG34" s="19" t="e">
        <f t="shared" si="7"/>
        <v>#DIV/0!</v>
      </c>
      <c r="AH34" s="19"/>
      <c r="AI34" s="19"/>
      <c r="AJ34" s="28">
        <f t="shared" si="3"/>
        <v>0</v>
      </c>
      <c r="AK34" s="19"/>
      <c r="AL34" s="19" t="e">
        <f t="shared" si="8"/>
        <v>#DIV/0!</v>
      </c>
      <c r="AM34" s="19"/>
      <c r="AN34" s="19"/>
      <c r="AO34" s="19">
        <f t="shared" si="4"/>
        <v>0</v>
      </c>
      <c r="AP34" s="19"/>
      <c r="AQ34" s="19" t="e">
        <f t="shared" si="9"/>
        <v>#DIV/0!</v>
      </c>
      <c r="AR34" s="19"/>
    </row>
    <row r="35" spans="1:44" s="5" customFormat="1" ht="15.75">
      <c r="A35" s="9"/>
      <c r="B35" s="9"/>
      <c r="C35" s="9"/>
      <c r="D35" s="9"/>
      <c r="E35" s="9"/>
      <c r="F35" s="9"/>
      <c r="G35" s="9"/>
      <c r="H35" s="9"/>
      <c r="I35" s="9"/>
      <c r="J35" s="9"/>
      <c r="K35" s="9"/>
      <c r="L35" s="9"/>
      <c r="M35" s="13"/>
      <c r="N35" s="13"/>
      <c r="O35" s="13"/>
      <c r="P35" s="13"/>
      <c r="Q35" s="13"/>
      <c r="R35" s="9"/>
      <c r="S35" s="9"/>
      <c r="T35" s="9"/>
      <c r="U35" s="13"/>
      <c r="V35" s="13"/>
      <c r="W35" s="13" t="e">
        <f>AVERAGE(W13:W34)*80%</f>
        <v>#DIV/0!</v>
      </c>
      <c r="X35" s="13"/>
      <c r="Y35" s="13"/>
      <c r="Z35" s="13"/>
      <c r="AA35" s="13"/>
      <c r="AB35" s="13" t="e">
        <f>AVERAGE(AB13:AB34)*80%</f>
        <v>#DIV/0!</v>
      </c>
      <c r="AC35" s="13"/>
      <c r="AD35" s="13"/>
      <c r="AE35" s="13"/>
      <c r="AF35" s="13"/>
      <c r="AG35" s="13" t="e">
        <f>AVERAGE(AG13:AG34)*80%</f>
        <v>#DIV/0!</v>
      </c>
      <c r="AH35" s="13"/>
      <c r="AI35" s="13"/>
      <c r="AJ35" s="13"/>
      <c r="AK35" s="13"/>
      <c r="AL35" s="13" t="e">
        <f>AVERAGE(AL13:AL34)*80%</f>
        <v>#DIV/0!</v>
      </c>
      <c r="AM35" s="9"/>
      <c r="AN35" s="9"/>
      <c r="AO35" s="14"/>
      <c r="AP35" s="14"/>
      <c r="AQ35" s="13" t="e">
        <f>AVERAGE(AQ13:AQ34)*80%</f>
        <v>#DIV/0!</v>
      </c>
      <c r="AR35" s="9"/>
    </row>
    <row r="36" spans="1:44" s="29" customFormat="1">
      <c r="A36" s="37"/>
      <c r="B36" s="24"/>
      <c r="C36" s="24"/>
      <c r="D36" s="24"/>
      <c r="E36" s="24"/>
      <c r="F36" s="24"/>
      <c r="G36" s="24"/>
      <c r="H36" s="24"/>
      <c r="I36" s="24"/>
      <c r="J36" s="24"/>
      <c r="K36" s="25"/>
      <c r="L36" s="26"/>
      <c r="M36" s="27"/>
      <c r="N36" s="27"/>
      <c r="O36" s="27"/>
      <c r="P36" s="27"/>
      <c r="Q36" s="27"/>
      <c r="R36" s="24"/>
      <c r="S36" s="19"/>
      <c r="T36" s="19"/>
      <c r="U36" s="28">
        <f>M36</f>
        <v>0</v>
      </c>
      <c r="V36" s="24"/>
      <c r="W36" s="19" t="e">
        <f t="shared" si="5"/>
        <v>#DIV/0!</v>
      </c>
      <c r="X36" s="24"/>
      <c r="Y36" s="24"/>
      <c r="Z36" s="28">
        <f>N36</f>
        <v>0</v>
      </c>
      <c r="AA36" s="24"/>
      <c r="AB36" s="19" t="e">
        <f t="shared" si="6"/>
        <v>#DIV/0!</v>
      </c>
      <c r="AC36" s="24"/>
      <c r="AD36" s="24"/>
      <c r="AE36" s="28">
        <f>O36</f>
        <v>0</v>
      </c>
      <c r="AF36" s="24"/>
      <c r="AG36" s="19" t="e">
        <f t="shared" si="7"/>
        <v>#DIV/0!</v>
      </c>
      <c r="AH36" s="24"/>
      <c r="AI36" s="24"/>
      <c r="AJ36" s="28">
        <f>P36</f>
        <v>0</v>
      </c>
      <c r="AK36" s="24"/>
      <c r="AL36" s="19" t="e">
        <f t="shared" si="8"/>
        <v>#DIV/0!</v>
      </c>
      <c r="AM36" s="24"/>
      <c r="AN36" s="24"/>
      <c r="AO36" s="19">
        <f>Q36</f>
        <v>0</v>
      </c>
      <c r="AP36" s="24"/>
      <c r="AQ36" s="19" t="e">
        <f t="shared" si="9"/>
        <v>#DIV/0!</v>
      </c>
      <c r="AR36" s="24"/>
    </row>
    <row r="37" spans="1:44" s="29" customFormat="1">
      <c r="A37" s="37"/>
      <c r="B37" s="24"/>
      <c r="C37" s="24"/>
      <c r="D37" s="24"/>
      <c r="E37" s="24"/>
      <c r="F37" s="24"/>
      <c r="G37" s="24"/>
      <c r="H37" s="24"/>
      <c r="I37" s="24"/>
      <c r="J37" s="24"/>
      <c r="K37" s="25"/>
      <c r="L37" s="25"/>
      <c r="M37" s="30"/>
      <c r="N37" s="30"/>
      <c r="O37" s="30"/>
      <c r="P37" s="30"/>
      <c r="Q37" s="30"/>
      <c r="R37" s="24"/>
      <c r="S37" s="19"/>
      <c r="T37" s="19"/>
      <c r="U37" s="28">
        <f>M37</f>
        <v>0</v>
      </c>
      <c r="V37" s="24"/>
      <c r="W37" s="19" t="e">
        <f t="shared" si="5"/>
        <v>#DIV/0!</v>
      </c>
      <c r="X37" s="24"/>
      <c r="Y37" s="24"/>
      <c r="Z37" s="28">
        <f>N37</f>
        <v>0</v>
      </c>
      <c r="AA37" s="24"/>
      <c r="AB37" s="19" t="e">
        <f t="shared" si="6"/>
        <v>#DIV/0!</v>
      </c>
      <c r="AC37" s="24"/>
      <c r="AD37" s="24"/>
      <c r="AE37" s="28">
        <f>O37</f>
        <v>0</v>
      </c>
      <c r="AF37" s="24"/>
      <c r="AG37" s="19" t="e">
        <f t="shared" si="7"/>
        <v>#DIV/0!</v>
      </c>
      <c r="AH37" s="24"/>
      <c r="AI37" s="24"/>
      <c r="AJ37" s="28">
        <f>P37</f>
        <v>0</v>
      </c>
      <c r="AK37" s="24"/>
      <c r="AL37" s="19" t="e">
        <f t="shared" si="8"/>
        <v>#DIV/0!</v>
      </c>
      <c r="AM37" s="24"/>
      <c r="AN37" s="24"/>
      <c r="AO37" s="19">
        <f>Q37</f>
        <v>0</v>
      </c>
      <c r="AP37" s="24"/>
      <c r="AQ37" s="19" t="e">
        <f t="shared" si="9"/>
        <v>#DIV/0!</v>
      </c>
      <c r="AR37" s="24"/>
    </row>
    <row r="38" spans="1:44" s="29" customFormat="1">
      <c r="A38" s="37"/>
      <c r="B38" s="24"/>
      <c r="C38" s="24"/>
      <c r="D38" s="24"/>
      <c r="E38" s="24"/>
      <c r="F38" s="24"/>
      <c r="G38" s="24"/>
      <c r="H38" s="24"/>
      <c r="I38" s="24"/>
      <c r="J38" s="24"/>
      <c r="K38" s="25"/>
      <c r="L38" s="25"/>
      <c r="M38" s="30"/>
      <c r="N38" s="30"/>
      <c r="O38" s="30"/>
      <c r="P38" s="30"/>
      <c r="Q38" s="30"/>
      <c r="R38" s="24"/>
      <c r="S38" s="19"/>
      <c r="T38" s="19"/>
      <c r="U38" s="28">
        <f>M38</f>
        <v>0</v>
      </c>
      <c r="V38" s="24"/>
      <c r="W38" s="19" t="e">
        <f t="shared" si="5"/>
        <v>#DIV/0!</v>
      </c>
      <c r="X38" s="24"/>
      <c r="Y38" s="24"/>
      <c r="Z38" s="28">
        <f>N38</f>
        <v>0</v>
      </c>
      <c r="AA38" s="24"/>
      <c r="AB38" s="19" t="e">
        <f t="shared" si="6"/>
        <v>#DIV/0!</v>
      </c>
      <c r="AC38" s="24"/>
      <c r="AD38" s="24"/>
      <c r="AE38" s="28">
        <f>O38</f>
        <v>0</v>
      </c>
      <c r="AF38" s="24"/>
      <c r="AG38" s="19" t="e">
        <f t="shared" si="7"/>
        <v>#DIV/0!</v>
      </c>
      <c r="AH38" s="24"/>
      <c r="AI38" s="24"/>
      <c r="AJ38" s="28">
        <f>P38</f>
        <v>0</v>
      </c>
      <c r="AK38" s="24"/>
      <c r="AL38" s="19" t="e">
        <f t="shared" si="8"/>
        <v>#DIV/0!</v>
      </c>
      <c r="AM38" s="24"/>
      <c r="AN38" s="24"/>
      <c r="AO38" s="19">
        <f>Q38</f>
        <v>0</v>
      </c>
      <c r="AP38" s="24"/>
      <c r="AQ38" s="19" t="e">
        <f t="shared" si="9"/>
        <v>#DIV/0!</v>
      </c>
      <c r="AR38" s="24"/>
    </row>
    <row r="39" spans="1:44" s="29" customFormat="1">
      <c r="A39" s="37"/>
      <c r="B39" s="24"/>
      <c r="C39" s="24"/>
      <c r="D39" s="24"/>
      <c r="E39" s="24"/>
      <c r="F39" s="24"/>
      <c r="G39" s="24"/>
      <c r="H39" s="24"/>
      <c r="I39" s="24"/>
      <c r="J39" s="24"/>
      <c r="K39" s="25"/>
      <c r="L39" s="25"/>
      <c r="M39" s="30"/>
      <c r="N39" s="30"/>
      <c r="O39" s="30"/>
      <c r="P39" s="30"/>
      <c r="Q39" s="30"/>
      <c r="R39" s="24"/>
      <c r="S39" s="19"/>
      <c r="T39" s="19"/>
      <c r="U39" s="28">
        <f>M39</f>
        <v>0</v>
      </c>
      <c r="V39" s="24"/>
      <c r="W39" s="19" t="e">
        <f t="shared" si="5"/>
        <v>#DIV/0!</v>
      </c>
      <c r="X39" s="24"/>
      <c r="Y39" s="24"/>
      <c r="Z39" s="28">
        <f>N39</f>
        <v>0</v>
      </c>
      <c r="AA39" s="24"/>
      <c r="AB39" s="19" t="e">
        <f t="shared" si="6"/>
        <v>#DIV/0!</v>
      </c>
      <c r="AC39" s="24"/>
      <c r="AD39" s="24"/>
      <c r="AE39" s="28">
        <f>O39</f>
        <v>0</v>
      </c>
      <c r="AF39" s="24"/>
      <c r="AG39" s="19" t="e">
        <f t="shared" si="7"/>
        <v>#DIV/0!</v>
      </c>
      <c r="AH39" s="24"/>
      <c r="AI39" s="24"/>
      <c r="AJ39" s="28">
        <f>P39</f>
        <v>0</v>
      </c>
      <c r="AK39" s="24"/>
      <c r="AL39" s="19" t="e">
        <f t="shared" si="8"/>
        <v>#DIV/0!</v>
      </c>
      <c r="AM39" s="24"/>
      <c r="AN39" s="24"/>
      <c r="AO39" s="19">
        <f>Q39</f>
        <v>0</v>
      </c>
      <c r="AP39" s="24"/>
      <c r="AQ39" s="19" t="e">
        <f t="shared" si="9"/>
        <v>#DIV/0!</v>
      </c>
      <c r="AR39" s="24"/>
    </row>
    <row r="40" spans="1:44" s="29" customFormat="1">
      <c r="A40" s="37"/>
      <c r="B40" s="24"/>
      <c r="C40" s="24"/>
      <c r="D40" s="24"/>
      <c r="E40" s="24"/>
      <c r="F40" s="24"/>
      <c r="G40" s="24"/>
      <c r="H40" s="24"/>
      <c r="I40" s="24"/>
      <c r="J40" s="24"/>
      <c r="K40" s="25"/>
      <c r="L40" s="25"/>
      <c r="M40" s="31"/>
      <c r="N40" s="31"/>
      <c r="O40" s="31"/>
      <c r="P40" s="31"/>
      <c r="Q40" s="31"/>
      <c r="R40" s="24"/>
      <c r="S40" s="19"/>
      <c r="T40" s="19"/>
      <c r="U40" s="28">
        <f>M40</f>
        <v>0</v>
      </c>
      <c r="V40" s="24"/>
      <c r="W40" s="19" t="e">
        <f t="shared" si="5"/>
        <v>#DIV/0!</v>
      </c>
      <c r="X40" s="24"/>
      <c r="Y40" s="24"/>
      <c r="Z40" s="28">
        <f>N40</f>
        <v>0</v>
      </c>
      <c r="AA40" s="24"/>
      <c r="AB40" s="19" t="e">
        <f t="shared" si="6"/>
        <v>#DIV/0!</v>
      </c>
      <c r="AC40" s="24"/>
      <c r="AD40" s="24"/>
      <c r="AE40" s="28">
        <f>O40</f>
        <v>0</v>
      </c>
      <c r="AF40" s="24"/>
      <c r="AG40" s="19" t="e">
        <f t="shared" si="7"/>
        <v>#DIV/0!</v>
      </c>
      <c r="AH40" s="24"/>
      <c r="AI40" s="24"/>
      <c r="AJ40" s="28">
        <f>P40</f>
        <v>0</v>
      </c>
      <c r="AK40" s="24"/>
      <c r="AL40" s="19" t="e">
        <f t="shared" si="8"/>
        <v>#DIV/0!</v>
      </c>
      <c r="AM40" s="24"/>
      <c r="AN40" s="24"/>
      <c r="AO40" s="19">
        <f>Q40</f>
        <v>0</v>
      </c>
      <c r="AP40" s="24"/>
      <c r="AQ40" s="19" t="e">
        <f t="shared" si="9"/>
        <v>#DIV/0!</v>
      </c>
      <c r="AR40" s="24"/>
    </row>
    <row r="41" spans="1:44" s="5" customFormat="1" ht="15.75">
      <c r="A41" s="9"/>
      <c r="B41" s="9"/>
      <c r="C41" s="9"/>
      <c r="D41" s="9"/>
      <c r="E41" s="9"/>
      <c r="F41" s="9"/>
      <c r="G41" s="9"/>
      <c r="H41" s="10"/>
      <c r="I41" s="10"/>
      <c r="J41" s="10"/>
      <c r="K41" s="10"/>
      <c r="L41" s="10"/>
      <c r="M41" s="11"/>
      <c r="N41" s="11"/>
      <c r="O41" s="11"/>
      <c r="P41" s="11"/>
      <c r="Q41" s="11"/>
      <c r="R41" s="10"/>
      <c r="S41" s="10"/>
      <c r="T41" s="10"/>
      <c r="U41" s="11"/>
      <c r="V41" s="11"/>
      <c r="W41" s="12" t="e">
        <f>AVERAGE(W36:W40)*20%</f>
        <v>#DIV/0!</v>
      </c>
      <c r="X41" s="9"/>
      <c r="Y41" s="9"/>
      <c r="Z41" s="11"/>
      <c r="AA41" s="11"/>
      <c r="AB41" s="12" t="e">
        <f>AVERAGE(AB36:AB40)*20%</f>
        <v>#DIV/0!</v>
      </c>
      <c r="AC41" s="9"/>
      <c r="AD41" s="9"/>
      <c r="AE41" s="11"/>
      <c r="AF41" s="11"/>
      <c r="AG41" s="12" t="e">
        <f>AVERAGE(AG36:AG40)*20%</f>
        <v>#DIV/0!</v>
      </c>
      <c r="AH41" s="9"/>
      <c r="AI41" s="9"/>
      <c r="AJ41" s="11"/>
      <c r="AK41" s="11"/>
      <c r="AL41" s="12" t="e">
        <f>AVERAGE(AL36:AL40)*20%</f>
        <v>#DIV/0!</v>
      </c>
      <c r="AM41" s="9"/>
      <c r="AN41" s="9"/>
      <c r="AO41" s="15"/>
      <c r="AP41" s="15"/>
      <c r="AQ41" s="12" t="e">
        <f>AVERAGE(AQ36:AQ40)*20%</f>
        <v>#DIV/0!</v>
      </c>
      <c r="AR41" s="9"/>
    </row>
    <row r="42" spans="1:44" s="8" customFormat="1" ht="18.75">
      <c r="A42" s="6"/>
      <c r="B42" s="6"/>
      <c r="C42" s="6"/>
      <c r="D42" s="6"/>
      <c r="E42" s="6"/>
      <c r="F42" s="6"/>
      <c r="G42" s="6"/>
      <c r="H42" s="6"/>
      <c r="I42" s="6"/>
      <c r="J42" s="6"/>
      <c r="K42" s="6"/>
      <c r="L42" s="6"/>
      <c r="M42" s="7"/>
      <c r="N42" s="7"/>
      <c r="O42" s="7"/>
      <c r="P42" s="7"/>
      <c r="Q42" s="7"/>
      <c r="R42" s="6"/>
      <c r="S42" s="6"/>
      <c r="T42" s="6"/>
      <c r="U42" s="7"/>
      <c r="V42" s="7"/>
      <c r="W42" s="17" t="e">
        <f>W35+W41</f>
        <v>#DIV/0!</v>
      </c>
      <c r="X42" s="6"/>
      <c r="Y42" s="6"/>
      <c r="Z42" s="7"/>
      <c r="AA42" s="7"/>
      <c r="AB42" s="17" t="e">
        <f>AB35+AB41</f>
        <v>#DIV/0!</v>
      </c>
      <c r="AC42" s="6"/>
      <c r="AD42" s="6"/>
      <c r="AE42" s="7"/>
      <c r="AF42" s="7"/>
      <c r="AG42" s="17" t="e">
        <f>AG35+AG41</f>
        <v>#DIV/0!</v>
      </c>
      <c r="AH42" s="6"/>
      <c r="AI42" s="6"/>
      <c r="AJ42" s="7"/>
      <c r="AK42" s="7"/>
      <c r="AL42" s="17" t="e">
        <f>AL35+AL41</f>
        <v>#DIV/0!</v>
      </c>
      <c r="AM42" s="6"/>
      <c r="AN42" s="6"/>
      <c r="AO42" s="16"/>
      <c r="AP42" s="16"/>
      <c r="AQ42" s="17" t="e">
        <f>AQ35+AQ41</f>
        <v>#DIV/0!</v>
      </c>
      <c r="AR42" s="6"/>
    </row>
  </sheetData>
  <mergeCells count="19">
    <mergeCell ref="A1:L1"/>
    <mergeCell ref="M1:Q1"/>
    <mergeCell ref="A2:L2"/>
    <mergeCell ref="A4:D8"/>
    <mergeCell ref="H4:L4"/>
    <mergeCell ref="I5:L5"/>
    <mergeCell ref="I6:L6"/>
    <mergeCell ref="I7:L7"/>
    <mergeCell ref="I8:L8"/>
    <mergeCell ref="A10:B11"/>
    <mergeCell ref="H10:R11"/>
    <mergeCell ref="S10:S12"/>
    <mergeCell ref="T10:T12"/>
    <mergeCell ref="C10:G11"/>
    <mergeCell ref="U10:Y11"/>
    <mergeCell ref="Z10:AD11"/>
    <mergeCell ref="AE10:AI11"/>
    <mergeCell ref="AJ10:AN11"/>
    <mergeCell ref="AO10:AR11"/>
  </mergeCells>
  <pageMargins left="0.7" right="0.7" top="0.75" bottom="0.75" header="0.3" footer="0.3"/>
  <pageSetup paperSize="9" orientation="portrait"/>
  <drawing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39724B73-E943-4908-B702-903D0A69CB90}">
          <x14:formula1>
            <xm:f>Listas!$F$1:$F$12</xm:f>
          </x14:formula1>
          <xm:sqref>T13:T34 T36:T40</xm:sqref>
        </x14:dataValidation>
        <x14:dataValidation type="list" allowBlank="1" showInputMessage="1" showErrorMessage="1" xr:uid="{C99BF3A7-C019-4972-B462-E81750969D9B}">
          <x14:formula1>
            <xm:f>Listas!$D$1:$D$20</xm:f>
          </x14:formula1>
          <xm:sqref>S13:S34 S36:S40</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3757A3-C994-41E5-9502-5424A4810E09}">
  <dimension ref="A1:DY38"/>
  <sheetViews>
    <sheetView tabSelected="1" zoomScale="90" zoomScaleNormal="90" workbookViewId="0">
      <selection activeCell="F11" sqref="F11"/>
    </sheetView>
  </sheetViews>
  <sheetFormatPr defaultColWidth="10.85546875" defaultRowHeight="15"/>
  <cols>
    <col min="1" max="1" width="9.7109375" style="1" customWidth="1"/>
    <col min="2" max="2" width="22.7109375" style="1" customWidth="1"/>
    <col min="3" max="3" width="12.7109375" style="1" customWidth="1"/>
    <col min="4" max="4" width="44.28515625" style="1" bestFit="1" customWidth="1"/>
    <col min="5" max="5" width="10.85546875" style="1" customWidth="1"/>
    <col min="6" max="6" width="24.42578125" style="1" customWidth="1"/>
    <col min="7" max="7" width="23.5703125" style="1" customWidth="1"/>
    <col min="8" max="8" width="17.28515625" style="1" customWidth="1"/>
    <col min="9" max="9" width="18.42578125" style="1" customWidth="1"/>
    <col min="10" max="10" width="27" style="1" customWidth="1"/>
    <col min="11" max="14" width="7.28515625" style="1" customWidth="1"/>
    <col min="15" max="15" width="22.5703125" style="1" customWidth="1"/>
    <col min="16" max="16" width="17.85546875" style="1" customWidth="1"/>
    <col min="17" max="17" width="27.7109375" style="1" customWidth="1"/>
    <col min="18" max="18" width="26.7109375" style="1" customWidth="1"/>
    <col min="19" max="19" width="24" style="1" customWidth="1"/>
    <col min="20" max="20" width="21.7109375" style="1" customWidth="1"/>
    <col min="21" max="21" width="25.42578125" style="1" customWidth="1"/>
    <col min="22" max="24" width="16.5703125" style="1" customWidth="1"/>
    <col min="25" max="25" width="40.28515625" style="1" customWidth="1"/>
    <col min="26" max="29" width="16.5703125" style="1" customWidth="1"/>
    <col min="30" max="30" width="33.42578125" style="1" customWidth="1"/>
    <col min="31" max="34" width="16.5703125" style="1" customWidth="1"/>
    <col min="35" max="35" width="43.7109375" style="1" customWidth="1"/>
    <col min="36" max="36" width="16.5703125" style="1" customWidth="1"/>
    <col min="37" max="38" width="22" style="1" customWidth="1"/>
    <col min="39" max="39" width="16.5703125" style="1" customWidth="1"/>
    <col min="40" max="40" width="34.85546875" style="1" customWidth="1"/>
    <col min="41" max="43" width="16.5703125" style="1" customWidth="1"/>
    <col min="44" max="44" width="21.5703125" style="1" customWidth="1"/>
    <col min="45" max="45" width="39.42578125" style="1" customWidth="1"/>
    <col min="46" max="16384" width="10.85546875" style="1"/>
  </cols>
  <sheetData>
    <row r="1" spans="1:45" s="38" customFormat="1" ht="70.5" customHeight="1">
      <c r="A1" s="147" t="s">
        <v>40</v>
      </c>
      <c r="B1" s="148"/>
      <c r="C1" s="148"/>
      <c r="D1" s="148"/>
      <c r="E1" s="148"/>
      <c r="F1" s="148"/>
      <c r="G1" s="148"/>
      <c r="H1" s="148"/>
      <c r="I1" s="148"/>
      <c r="J1" s="148"/>
      <c r="K1" s="156" t="s">
        <v>41</v>
      </c>
      <c r="L1" s="157"/>
      <c r="M1" s="157"/>
      <c r="N1" s="157"/>
      <c r="O1" s="157"/>
    </row>
    <row r="2" spans="1:45" s="40" customFormat="1" ht="23.45" customHeight="1">
      <c r="A2" s="150" t="s">
        <v>42</v>
      </c>
      <c r="B2" s="151"/>
      <c r="C2" s="151"/>
      <c r="D2" s="151"/>
      <c r="E2" s="151"/>
      <c r="F2" s="151"/>
      <c r="G2" s="151"/>
      <c r="H2" s="151"/>
      <c r="I2" s="151"/>
      <c r="J2" s="151"/>
      <c r="K2" s="39"/>
      <c r="L2" s="39"/>
      <c r="M2" s="39"/>
      <c r="N2" s="39"/>
      <c r="O2" s="39"/>
    </row>
    <row r="3" spans="1:45" s="38" customFormat="1"/>
    <row r="4" spans="1:45" s="38" customFormat="1" ht="29.1" customHeight="1">
      <c r="A4" s="161" t="s">
        <v>3</v>
      </c>
      <c r="B4" s="161"/>
      <c r="C4" s="161"/>
      <c r="D4" s="162" t="s">
        <v>43</v>
      </c>
      <c r="E4" s="152" t="s">
        <v>44</v>
      </c>
      <c r="F4" s="152"/>
      <c r="G4" s="152"/>
      <c r="H4" s="152"/>
      <c r="I4" s="152"/>
      <c r="J4" s="153"/>
    </row>
    <row r="5" spans="1:45" s="38" customFormat="1" ht="15" customHeight="1">
      <c r="A5" s="161"/>
      <c r="B5" s="161"/>
      <c r="C5" s="161"/>
      <c r="D5" s="162"/>
      <c r="E5" s="98" t="s">
        <v>45</v>
      </c>
      <c r="F5" s="2" t="s">
        <v>4</v>
      </c>
      <c r="G5" s="154" t="s">
        <v>5</v>
      </c>
      <c r="H5" s="152"/>
      <c r="I5" s="152"/>
      <c r="J5" s="153"/>
    </row>
    <row r="6" spans="1:45" s="38" customFormat="1" ht="16.5">
      <c r="A6" s="161"/>
      <c r="B6" s="161"/>
      <c r="C6" s="161"/>
      <c r="D6" s="162"/>
      <c r="E6" s="99">
        <v>1</v>
      </c>
      <c r="F6" s="41" t="s">
        <v>46</v>
      </c>
      <c r="G6" s="155" t="s">
        <v>47</v>
      </c>
      <c r="H6" s="155"/>
      <c r="I6" s="155"/>
      <c r="J6" s="155"/>
    </row>
    <row r="7" spans="1:45" s="38" customFormat="1" ht="44.25" customHeight="1">
      <c r="A7" s="161"/>
      <c r="B7" s="161"/>
      <c r="C7" s="161"/>
      <c r="D7" s="162"/>
      <c r="E7" s="99">
        <v>2</v>
      </c>
      <c r="F7" s="41" t="s">
        <v>48</v>
      </c>
      <c r="G7" s="155" t="s">
        <v>49</v>
      </c>
      <c r="H7" s="155"/>
      <c r="I7" s="155"/>
      <c r="J7" s="155"/>
    </row>
    <row r="8" spans="1:45" s="38" customFormat="1" ht="48.75" customHeight="1">
      <c r="A8" s="161"/>
      <c r="B8" s="161"/>
      <c r="C8" s="161"/>
      <c r="D8" s="162"/>
      <c r="E8" s="99">
        <v>3</v>
      </c>
      <c r="F8" s="41" t="s">
        <v>50</v>
      </c>
      <c r="G8" s="155" t="s">
        <v>51</v>
      </c>
      <c r="H8" s="155"/>
      <c r="I8" s="155"/>
      <c r="J8" s="155"/>
    </row>
    <row r="9" spans="1:45" s="38" customFormat="1" ht="48.75" customHeight="1">
      <c r="A9" s="161"/>
      <c r="B9" s="161"/>
      <c r="C9" s="161"/>
      <c r="D9" s="162"/>
      <c r="E9" s="100">
        <v>4</v>
      </c>
      <c r="F9" s="101" t="s">
        <v>52</v>
      </c>
      <c r="G9" s="158" t="s">
        <v>53</v>
      </c>
      <c r="H9" s="158"/>
      <c r="I9" s="158"/>
      <c r="J9" s="158"/>
    </row>
    <row r="10" spans="1:45" s="38" customFormat="1" ht="48.75" customHeight="1">
      <c r="A10" s="161"/>
      <c r="B10" s="161"/>
      <c r="C10" s="161"/>
      <c r="D10" s="162"/>
      <c r="E10" s="102">
        <v>5</v>
      </c>
      <c r="F10" s="103" t="s">
        <v>54</v>
      </c>
      <c r="G10" s="159" t="s">
        <v>55</v>
      </c>
      <c r="H10" s="159"/>
      <c r="I10" s="159"/>
      <c r="J10" s="159"/>
    </row>
    <row r="11" spans="1:45" s="38" customFormat="1" ht="48.75" customHeight="1">
      <c r="A11" s="161"/>
      <c r="B11" s="161"/>
      <c r="C11" s="161"/>
      <c r="D11" s="162"/>
      <c r="E11" s="104">
        <v>6</v>
      </c>
      <c r="F11" s="163" t="s">
        <v>56</v>
      </c>
      <c r="G11" s="160" t="s">
        <v>57</v>
      </c>
      <c r="H11" s="160"/>
      <c r="I11" s="160"/>
      <c r="J11" s="160"/>
    </row>
    <row r="12" spans="1:45" s="38" customFormat="1"/>
    <row r="13" spans="1:45" ht="14.45" customHeight="1">
      <c r="A13" s="136" t="s">
        <v>7</v>
      </c>
      <c r="B13" s="136"/>
      <c r="C13" s="136" t="s">
        <v>58</v>
      </c>
      <c r="D13" s="136"/>
      <c r="E13" s="136"/>
      <c r="F13" s="137" t="s">
        <v>9</v>
      </c>
      <c r="G13" s="137"/>
      <c r="H13" s="137"/>
      <c r="I13" s="137"/>
      <c r="J13" s="137"/>
      <c r="K13" s="137"/>
      <c r="L13" s="137"/>
      <c r="M13" s="137"/>
      <c r="N13" s="137"/>
      <c r="O13" s="137"/>
      <c r="P13" s="137"/>
      <c r="Q13" s="138" t="s">
        <v>10</v>
      </c>
      <c r="R13" s="138" t="s">
        <v>11</v>
      </c>
      <c r="S13" s="136" t="s">
        <v>59</v>
      </c>
      <c r="T13" s="136"/>
      <c r="U13" s="136"/>
      <c r="V13" s="106" t="s">
        <v>12</v>
      </c>
      <c r="W13" s="107"/>
      <c r="X13" s="107"/>
      <c r="Y13" s="107"/>
      <c r="Z13" s="108"/>
      <c r="AA13" s="112" t="s">
        <v>13</v>
      </c>
      <c r="AB13" s="113"/>
      <c r="AC13" s="113"/>
      <c r="AD13" s="113"/>
      <c r="AE13" s="114"/>
      <c r="AF13" s="118" t="s">
        <v>14</v>
      </c>
      <c r="AG13" s="119"/>
      <c r="AH13" s="119"/>
      <c r="AI13" s="119"/>
      <c r="AJ13" s="120"/>
      <c r="AK13" s="124" t="s">
        <v>15</v>
      </c>
      <c r="AL13" s="125"/>
      <c r="AM13" s="125"/>
      <c r="AN13" s="125"/>
      <c r="AO13" s="126"/>
      <c r="AP13" s="130" t="s">
        <v>16</v>
      </c>
      <c r="AQ13" s="131"/>
      <c r="AR13" s="131"/>
      <c r="AS13" s="132"/>
    </row>
    <row r="14" spans="1:45" ht="14.45" customHeight="1">
      <c r="A14" s="136"/>
      <c r="B14" s="136"/>
      <c r="C14" s="136"/>
      <c r="D14" s="136"/>
      <c r="E14" s="136"/>
      <c r="F14" s="137"/>
      <c r="G14" s="137"/>
      <c r="H14" s="137"/>
      <c r="I14" s="137"/>
      <c r="J14" s="137"/>
      <c r="K14" s="137"/>
      <c r="L14" s="137"/>
      <c r="M14" s="137"/>
      <c r="N14" s="137"/>
      <c r="O14" s="137"/>
      <c r="P14" s="137"/>
      <c r="Q14" s="139"/>
      <c r="R14" s="139"/>
      <c r="S14" s="136"/>
      <c r="T14" s="136"/>
      <c r="U14" s="136"/>
      <c r="V14" s="109"/>
      <c r="W14" s="110"/>
      <c r="X14" s="110"/>
      <c r="Y14" s="110"/>
      <c r="Z14" s="111"/>
      <c r="AA14" s="115"/>
      <c r="AB14" s="116"/>
      <c r="AC14" s="116"/>
      <c r="AD14" s="116"/>
      <c r="AE14" s="117"/>
      <c r="AF14" s="121"/>
      <c r="AG14" s="122"/>
      <c r="AH14" s="122"/>
      <c r="AI14" s="122"/>
      <c r="AJ14" s="123"/>
      <c r="AK14" s="127"/>
      <c r="AL14" s="128"/>
      <c r="AM14" s="128"/>
      <c r="AN14" s="128"/>
      <c r="AO14" s="129"/>
      <c r="AP14" s="133"/>
      <c r="AQ14" s="134"/>
      <c r="AR14" s="134"/>
      <c r="AS14" s="135"/>
    </row>
    <row r="15" spans="1:45" ht="50.25">
      <c r="A15" s="2" t="s">
        <v>17</v>
      </c>
      <c r="B15" s="2" t="s">
        <v>18</v>
      </c>
      <c r="C15" s="2" t="s">
        <v>60</v>
      </c>
      <c r="D15" s="2" t="s">
        <v>61</v>
      </c>
      <c r="E15" s="2" t="s">
        <v>62</v>
      </c>
      <c r="F15" s="18" t="s">
        <v>24</v>
      </c>
      <c r="G15" s="18" t="s">
        <v>25</v>
      </c>
      <c r="H15" s="18" t="s">
        <v>26</v>
      </c>
      <c r="I15" s="18" t="s">
        <v>63</v>
      </c>
      <c r="J15" s="18" t="s">
        <v>28</v>
      </c>
      <c r="K15" s="18" t="s">
        <v>29</v>
      </c>
      <c r="L15" s="18" t="s">
        <v>30</v>
      </c>
      <c r="M15" s="18" t="s">
        <v>31</v>
      </c>
      <c r="N15" s="18" t="s">
        <v>32</v>
      </c>
      <c r="O15" s="18" t="s">
        <v>33</v>
      </c>
      <c r="P15" s="18" t="s">
        <v>34</v>
      </c>
      <c r="Q15" s="140"/>
      <c r="R15" s="140"/>
      <c r="S15" s="2" t="s">
        <v>64</v>
      </c>
      <c r="T15" s="2" t="s">
        <v>22</v>
      </c>
      <c r="U15" s="2" t="s">
        <v>23</v>
      </c>
      <c r="V15" s="3" t="s">
        <v>35</v>
      </c>
      <c r="W15" s="3" t="s">
        <v>36</v>
      </c>
      <c r="X15" s="3" t="s">
        <v>37</v>
      </c>
      <c r="Y15" s="3" t="s">
        <v>38</v>
      </c>
      <c r="Z15" s="3" t="s">
        <v>39</v>
      </c>
      <c r="AA15" s="21" t="s">
        <v>35</v>
      </c>
      <c r="AB15" s="21" t="s">
        <v>36</v>
      </c>
      <c r="AC15" s="21" t="s">
        <v>37</v>
      </c>
      <c r="AD15" s="21" t="s">
        <v>38</v>
      </c>
      <c r="AE15" s="21" t="s">
        <v>39</v>
      </c>
      <c r="AF15" s="22" t="s">
        <v>35</v>
      </c>
      <c r="AG15" s="22" t="s">
        <v>36</v>
      </c>
      <c r="AH15" s="22" t="s">
        <v>37</v>
      </c>
      <c r="AI15" s="22" t="s">
        <v>38</v>
      </c>
      <c r="AJ15" s="22" t="s">
        <v>39</v>
      </c>
      <c r="AK15" s="23" t="s">
        <v>35</v>
      </c>
      <c r="AL15" s="23" t="s">
        <v>36</v>
      </c>
      <c r="AM15" s="23" t="s">
        <v>37</v>
      </c>
      <c r="AN15" s="23" t="s">
        <v>38</v>
      </c>
      <c r="AO15" s="23" t="s">
        <v>39</v>
      </c>
      <c r="AP15" s="4" t="s">
        <v>35</v>
      </c>
      <c r="AQ15" s="4" t="s">
        <v>36</v>
      </c>
      <c r="AR15" s="4" t="s">
        <v>37</v>
      </c>
      <c r="AS15" s="4" t="s">
        <v>38</v>
      </c>
    </row>
    <row r="16" spans="1:45" s="29" customFormat="1" ht="209.25" customHeight="1">
      <c r="A16" s="20">
        <v>2</v>
      </c>
      <c r="B16" s="56" t="s">
        <v>65</v>
      </c>
      <c r="C16" s="57" t="s">
        <v>66</v>
      </c>
      <c r="D16" s="56" t="s">
        <v>67</v>
      </c>
      <c r="E16" s="56" t="s">
        <v>68</v>
      </c>
      <c r="F16" s="56" t="s">
        <v>69</v>
      </c>
      <c r="G16" s="56" t="s">
        <v>70</v>
      </c>
      <c r="H16" s="56" t="s">
        <v>71</v>
      </c>
      <c r="I16" s="56" t="s">
        <v>72</v>
      </c>
      <c r="J16" s="56" t="s">
        <v>73</v>
      </c>
      <c r="K16" s="57">
        <v>20</v>
      </c>
      <c r="L16" s="57">
        <v>20</v>
      </c>
      <c r="M16" s="57">
        <v>20</v>
      </c>
      <c r="N16" s="57">
        <v>20</v>
      </c>
      <c r="O16" s="57">
        <v>20</v>
      </c>
      <c r="P16" s="56" t="s">
        <v>74</v>
      </c>
      <c r="Q16" s="19" t="s">
        <v>75</v>
      </c>
      <c r="R16" s="19" t="s">
        <v>76</v>
      </c>
      <c r="S16" s="56" t="s">
        <v>77</v>
      </c>
      <c r="T16" s="56" t="s">
        <v>78</v>
      </c>
      <c r="U16" s="56" t="s">
        <v>79</v>
      </c>
      <c r="V16" s="86">
        <f t="shared" ref="V16:V28" si="0">K16</f>
        <v>20</v>
      </c>
      <c r="W16" s="88">
        <v>19</v>
      </c>
      <c r="X16" s="82">
        <f>IFERROR(IF(W16/V16&gt;100%,100%,W16/V16),0)</f>
        <v>0.95</v>
      </c>
      <c r="Y16" s="90" t="s">
        <v>80</v>
      </c>
      <c r="Z16" s="19" t="s">
        <v>81</v>
      </c>
      <c r="AA16" s="86">
        <f t="shared" ref="AA16:AA28" si="1">L16</f>
        <v>20</v>
      </c>
      <c r="AB16" s="88">
        <v>20</v>
      </c>
      <c r="AC16" s="82">
        <f>IFERROR(IF(AB16/AA16&gt;100%,100%,AB16/AA16),0)</f>
        <v>1</v>
      </c>
      <c r="AD16" s="90" t="s">
        <v>82</v>
      </c>
      <c r="AE16" s="90" t="s">
        <v>83</v>
      </c>
      <c r="AF16" s="86">
        <f t="shared" ref="AF16:AF28" si="2">M16</f>
        <v>20</v>
      </c>
      <c r="AG16" s="86">
        <v>20</v>
      </c>
      <c r="AH16" s="82">
        <f>IFERROR(IF(AG16/AF16&gt;100%,100%,AG16/AF16),0)</f>
        <v>1</v>
      </c>
      <c r="AI16" s="19" t="s">
        <v>84</v>
      </c>
      <c r="AJ16" s="19" t="s">
        <v>85</v>
      </c>
      <c r="AK16" s="86">
        <f t="shared" ref="AK16:AK28" si="3">N16</f>
        <v>20</v>
      </c>
      <c r="AL16" s="86">
        <v>20</v>
      </c>
      <c r="AM16" s="82">
        <f>IFERROR(IF(AL16/AK16&gt;100%,100%,AL16/AK16),0)</f>
        <v>1</v>
      </c>
      <c r="AN16" s="19" t="s">
        <v>86</v>
      </c>
      <c r="AO16" s="19" t="s">
        <v>87</v>
      </c>
      <c r="AP16" s="84">
        <f t="shared" ref="AP16:AP28" si="4">O16</f>
        <v>20</v>
      </c>
      <c r="AQ16" s="81">
        <f>IFERROR(AVERAGE(W16,AB16,AG16,AL16),0)</f>
        <v>19.75</v>
      </c>
      <c r="AR16" s="82">
        <f>IFERROR(IF(AQ16/AP16&gt;100%,100%,AQ16/AP16),0)</f>
        <v>0.98750000000000004</v>
      </c>
      <c r="AS16" s="19" t="s">
        <v>88</v>
      </c>
    </row>
    <row r="17" spans="1:129" s="59" customFormat="1" ht="209.25" customHeight="1">
      <c r="A17" s="20">
        <v>2</v>
      </c>
      <c r="B17" s="56" t="s">
        <v>65</v>
      </c>
      <c r="C17" s="57" t="s">
        <v>89</v>
      </c>
      <c r="D17" s="56" t="s">
        <v>90</v>
      </c>
      <c r="E17" s="56" t="s">
        <v>68</v>
      </c>
      <c r="F17" s="56" t="s">
        <v>91</v>
      </c>
      <c r="G17" s="56" t="s">
        <v>91</v>
      </c>
      <c r="H17" s="56">
        <v>0</v>
      </c>
      <c r="I17" s="56" t="s">
        <v>92</v>
      </c>
      <c r="J17" s="56" t="s">
        <v>93</v>
      </c>
      <c r="K17" s="62">
        <v>20</v>
      </c>
      <c r="L17" s="62">
        <v>20</v>
      </c>
      <c r="M17" s="62">
        <v>20</v>
      </c>
      <c r="N17" s="62">
        <v>20</v>
      </c>
      <c r="O17" s="62">
        <v>20</v>
      </c>
      <c r="P17" s="56" t="s">
        <v>74</v>
      </c>
      <c r="Q17" s="19" t="s">
        <v>94</v>
      </c>
      <c r="R17" s="19" t="s">
        <v>76</v>
      </c>
      <c r="S17" s="19" t="s">
        <v>95</v>
      </c>
      <c r="T17" s="19" t="s">
        <v>96</v>
      </c>
      <c r="U17" s="19" t="s">
        <v>79</v>
      </c>
      <c r="V17" s="85">
        <f t="shared" si="0"/>
        <v>20</v>
      </c>
      <c r="W17" s="89">
        <v>20</v>
      </c>
      <c r="X17" s="82">
        <f>IFERROR(IF(W17/V17&gt;100%,100%,W17/V17),0)</f>
        <v>1</v>
      </c>
      <c r="Y17" s="90" t="s">
        <v>97</v>
      </c>
      <c r="Z17" s="90" t="s">
        <v>98</v>
      </c>
      <c r="AA17" s="85">
        <f t="shared" si="1"/>
        <v>20</v>
      </c>
      <c r="AB17" s="89">
        <v>20</v>
      </c>
      <c r="AC17" s="82">
        <f>IFERROR(IF(AB17/AA17&gt;100%,100%,AB17/AA17),0)</f>
        <v>1</v>
      </c>
      <c r="AD17" s="90" t="s">
        <v>99</v>
      </c>
      <c r="AE17" s="90" t="s">
        <v>100</v>
      </c>
      <c r="AF17" s="85">
        <f t="shared" si="2"/>
        <v>20</v>
      </c>
      <c r="AG17" s="92">
        <v>20</v>
      </c>
      <c r="AH17" s="82">
        <f>IFERROR(IF(AG17/AF17&gt;100%,100%,AG17/AF17),0)</f>
        <v>1</v>
      </c>
      <c r="AI17" s="19" t="s">
        <v>101</v>
      </c>
      <c r="AJ17" s="19" t="s">
        <v>102</v>
      </c>
      <c r="AK17" s="85">
        <f t="shared" si="3"/>
        <v>20</v>
      </c>
      <c r="AL17" s="92">
        <v>20</v>
      </c>
      <c r="AM17" s="82">
        <f>IFERROR(IF(AL17/AK17&gt;100%,100%,AL17/AK17),0)</f>
        <v>1</v>
      </c>
      <c r="AN17" s="19" t="s">
        <v>103</v>
      </c>
      <c r="AO17" s="19" t="s">
        <v>104</v>
      </c>
      <c r="AP17" s="85">
        <f t="shared" si="4"/>
        <v>20</v>
      </c>
      <c r="AQ17" s="81">
        <f>IFERROR(AVERAGE(W17,AB17,AG17,AL17),0)</f>
        <v>20</v>
      </c>
      <c r="AR17" s="82">
        <f>IFERROR(IF(AQ17/AP17&gt;100%,100%,AQ17/AP17),0)</f>
        <v>1</v>
      </c>
      <c r="AS17" s="19" t="s">
        <v>105</v>
      </c>
      <c r="AT17" s="29"/>
      <c r="AU17" s="29"/>
      <c r="AV17" s="29"/>
      <c r="AW17" s="29"/>
      <c r="AX17" s="29"/>
      <c r="AY17" s="29"/>
      <c r="AZ17" s="29"/>
      <c r="BA17" s="29"/>
      <c r="BB17" s="29"/>
      <c r="BC17" s="29"/>
      <c r="BD17" s="29"/>
      <c r="BE17" s="29"/>
      <c r="BF17" s="29"/>
      <c r="BG17" s="29"/>
      <c r="BH17" s="29"/>
      <c r="BI17" s="29"/>
      <c r="BJ17" s="29"/>
      <c r="BK17" s="29"/>
      <c r="BL17" s="29"/>
      <c r="BM17" s="29"/>
      <c r="BN17" s="29"/>
      <c r="BO17" s="29"/>
      <c r="BP17" s="29"/>
      <c r="BQ17" s="29"/>
      <c r="BR17" s="29"/>
      <c r="BS17" s="29"/>
      <c r="BT17" s="29"/>
      <c r="BU17" s="29"/>
      <c r="BV17" s="29"/>
      <c r="BW17" s="29"/>
      <c r="BX17" s="29"/>
      <c r="BY17" s="29"/>
      <c r="BZ17" s="29"/>
      <c r="CA17" s="29"/>
      <c r="CB17" s="29"/>
      <c r="CC17" s="29"/>
      <c r="CD17" s="29"/>
      <c r="CE17" s="29"/>
      <c r="CF17" s="29"/>
      <c r="CG17" s="29"/>
      <c r="CH17" s="29"/>
      <c r="CI17" s="29"/>
      <c r="CJ17" s="29"/>
      <c r="CK17" s="29"/>
      <c r="CL17" s="29"/>
    </row>
    <row r="18" spans="1:129" s="59" customFormat="1" ht="209.25" customHeight="1">
      <c r="A18" s="20">
        <v>2</v>
      </c>
      <c r="B18" s="56" t="s">
        <v>65</v>
      </c>
      <c r="C18" s="57" t="s">
        <v>106</v>
      </c>
      <c r="D18" s="56" t="s">
        <v>107</v>
      </c>
      <c r="E18" s="56" t="s">
        <v>68</v>
      </c>
      <c r="F18" s="56" t="s">
        <v>108</v>
      </c>
      <c r="G18" s="56" t="s">
        <v>109</v>
      </c>
      <c r="H18" s="56">
        <v>1</v>
      </c>
      <c r="I18" s="56" t="s">
        <v>110</v>
      </c>
      <c r="J18" s="56" t="s">
        <v>111</v>
      </c>
      <c r="K18" s="57">
        <v>1</v>
      </c>
      <c r="L18" s="57">
        <v>1</v>
      </c>
      <c r="M18" s="57">
        <v>1</v>
      </c>
      <c r="N18" s="57">
        <v>1</v>
      </c>
      <c r="O18" s="57">
        <v>4</v>
      </c>
      <c r="P18" s="56" t="s">
        <v>74</v>
      </c>
      <c r="Q18" s="19" t="s">
        <v>94</v>
      </c>
      <c r="R18" s="19" t="s">
        <v>76</v>
      </c>
      <c r="S18" s="56" t="s">
        <v>112</v>
      </c>
      <c r="T18" s="56" t="s">
        <v>113</v>
      </c>
      <c r="U18" s="56" t="s">
        <v>114</v>
      </c>
      <c r="V18" s="85">
        <f t="shared" si="0"/>
        <v>1</v>
      </c>
      <c r="W18" s="89">
        <v>0</v>
      </c>
      <c r="X18" s="82">
        <f>IFERROR(IF(W18/V18&gt;100%,100%,W18/V18),0)</f>
        <v>0</v>
      </c>
      <c r="Y18" s="90" t="s">
        <v>115</v>
      </c>
      <c r="Z18" s="19" t="s">
        <v>116</v>
      </c>
      <c r="AA18" s="85">
        <f t="shared" si="1"/>
        <v>1</v>
      </c>
      <c r="AB18" s="89">
        <v>1</v>
      </c>
      <c r="AC18" s="82">
        <f>IFERROR(IF(AB18/AA18&gt;100%,100%,AB18/AA18),0)</f>
        <v>1</v>
      </c>
      <c r="AD18" s="90" t="s">
        <v>117</v>
      </c>
      <c r="AE18" s="90" t="s">
        <v>118</v>
      </c>
      <c r="AF18" s="85">
        <f t="shared" si="2"/>
        <v>1</v>
      </c>
      <c r="AG18" s="92">
        <v>1</v>
      </c>
      <c r="AH18" s="82">
        <f>IFERROR(IF(AG18/AF18&gt;100%,100%,AG18/AF18),0)</f>
        <v>1</v>
      </c>
      <c r="AI18" s="19" t="s">
        <v>119</v>
      </c>
      <c r="AJ18" s="19" t="s">
        <v>120</v>
      </c>
      <c r="AK18" s="85">
        <f t="shared" si="3"/>
        <v>1</v>
      </c>
      <c r="AL18" s="92">
        <v>1</v>
      </c>
      <c r="AM18" s="82">
        <f>IFERROR(IF(AL18/AK18&gt;100%,100%,AL18/AK18),0)</f>
        <v>1</v>
      </c>
      <c r="AN18" s="19" t="s">
        <v>121</v>
      </c>
      <c r="AO18" s="19" t="s">
        <v>122</v>
      </c>
      <c r="AP18" s="85">
        <f t="shared" si="4"/>
        <v>4</v>
      </c>
      <c r="AQ18" s="81">
        <f>IFERROR(SUM(W18,AB18,AG18,AL18),0)</f>
        <v>3</v>
      </c>
      <c r="AR18" s="82">
        <f>IFERROR(IF(AQ18/AP18&gt;100%,100%,AQ18/AP18),0)</f>
        <v>0.75</v>
      </c>
      <c r="AS18" s="19" t="s">
        <v>123</v>
      </c>
      <c r="AT18" s="29"/>
      <c r="AU18" s="29"/>
      <c r="AV18" s="29"/>
      <c r="AW18" s="29"/>
      <c r="AX18" s="29"/>
      <c r="AY18" s="29"/>
      <c r="AZ18" s="29"/>
      <c r="BA18" s="29"/>
      <c r="BB18" s="29"/>
      <c r="BC18" s="29"/>
      <c r="BD18" s="29"/>
      <c r="BE18" s="29"/>
      <c r="BF18" s="29"/>
      <c r="BG18" s="29"/>
      <c r="BH18" s="29"/>
      <c r="BI18" s="29"/>
      <c r="BJ18" s="29"/>
      <c r="BK18" s="29"/>
      <c r="BL18" s="29"/>
      <c r="BM18" s="29"/>
      <c r="BN18" s="29"/>
      <c r="BO18" s="29"/>
      <c r="BP18" s="29"/>
      <c r="BQ18" s="29"/>
      <c r="BR18" s="29"/>
      <c r="BS18" s="29"/>
      <c r="BT18" s="29"/>
      <c r="BU18" s="29"/>
      <c r="BV18" s="29"/>
      <c r="BW18" s="29"/>
      <c r="BX18" s="29"/>
      <c r="BY18" s="29"/>
      <c r="BZ18" s="29"/>
      <c r="CA18" s="29"/>
      <c r="CB18" s="29"/>
      <c r="CC18" s="29"/>
      <c r="CD18" s="29"/>
      <c r="CE18" s="29"/>
      <c r="CF18" s="29"/>
      <c r="CG18" s="29"/>
      <c r="CH18" s="29"/>
      <c r="CI18" s="29"/>
      <c r="CJ18" s="29"/>
      <c r="CK18" s="29"/>
      <c r="CL18" s="29"/>
    </row>
    <row r="19" spans="1:129" s="59" customFormat="1" ht="209.25" customHeight="1">
      <c r="A19" s="20">
        <v>2</v>
      </c>
      <c r="B19" s="56" t="s">
        <v>65</v>
      </c>
      <c r="C19" s="57" t="s">
        <v>124</v>
      </c>
      <c r="D19" s="56" t="s">
        <v>125</v>
      </c>
      <c r="E19" s="56" t="s">
        <v>68</v>
      </c>
      <c r="F19" s="56" t="s">
        <v>126</v>
      </c>
      <c r="G19" s="56" t="s">
        <v>126</v>
      </c>
      <c r="H19" s="56">
        <v>0</v>
      </c>
      <c r="I19" s="56" t="s">
        <v>127</v>
      </c>
      <c r="J19" s="56" t="s">
        <v>128</v>
      </c>
      <c r="K19" s="57">
        <v>1</v>
      </c>
      <c r="L19" s="57">
        <v>1</v>
      </c>
      <c r="M19" s="57">
        <v>1</v>
      </c>
      <c r="N19" s="57">
        <v>1</v>
      </c>
      <c r="O19" s="57">
        <v>4</v>
      </c>
      <c r="P19" s="56" t="s">
        <v>74</v>
      </c>
      <c r="Q19" s="19" t="s">
        <v>94</v>
      </c>
      <c r="R19" s="19" t="s">
        <v>76</v>
      </c>
      <c r="S19" s="56" t="s">
        <v>129</v>
      </c>
      <c r="T19" s="56" t="s">
        <v>96</v>
      </c>
      <c r="U19" s="56" t="s">
        <v>114</v>
      </c>
      <c r="V19" s="85">
        <f t="shared" si="0"/>
        <v>1</v>
      </c>
      <c r="W19" s="89">
        <v>1</v>
      </c>
      <c r="X19" s="82">
        <f>IFERROR(IF(W19/V19&gt;100%,100%,W19/V19),0)</f>
        <v>1</v>
      </c>
      <c r="Y19" s="90" t="s">
        <v>130</v>
      </c>
      <c r="Z19" s="19" t="s">
        <v>131</v>
      </c>
      <c r="AA19" s="85">
        <f t="shared" si="1"/>
        <v>1</v>
      </c>
      <c r="AB19" s="89">
        <v>1</v>
      </c>
      <c r="AC19" s="82">
        <f>IFERROR(IF(AB19/AA19&gt;100%,100%,AB19/AA19),0)</f>
        <v>1</v>
      </c>
      <c r="AD19" s="90" t="s">
        <v>132</v>
      </c>
      <c r="AE19" s="90" t="s">
        <v>133</v>
      </c>
      <c r="AF19" s="85">
        <f t="shared" si="2"/>
        <v>1</v>
      </c>
      <c r="AG19" s="92">
        <v>1</v>
      </c>
      <c r="AH19" s="82">
        <f>IFERROR(IF(AG19/AF19&gt;100%,100%,AG19/AF19),0)</f>
        <v>1</v>
      </c>
      <c r="AI19" s="19" t="s">
        <v>134</v>
      </c>
      <c r="AJ19" s="19" t="s">
        <v>135</v>
      </c>
      <c r="AK19" s="85">
        <f t="shared" si="3"/>
        <v>1</v>
      </c>
      <c r="AL19" s="92">
        <v>1</v>
      </c>
      <c r="AM19" s="82">
        <f>IFERROR(IF(AL19/AK19&gt;100%,100%,AL19/AK19),0)</f>
        <v>1</v>
      </c>
      <c r="AN19" s="90" t="s">
        <v>136</v>
      </c>
      <c r="AO19" s="19" t="s">
        <v>137</v>
      </c>
      <c r="AP19" s="85">
        <f t="shared" si="4"/>
        <v>4</v>
      </c>
      <c r="AQ19" s="81">
        <f>IFERROR(SUM(W19,AB19,AG19,AL19),0)</f>
        <v>4</v>
      </c>
      <c r="AR19" s="82">
        <f>IFERROR(IF(AQ19/AP19&gt;100%,100%,AQ19/AP19),0)</f>
        <v>1</v>
      </c>
      <c r="AS19" s="19" t="s">
        <v>105</v>
      </c>
      <c r="AT19" s="29"/>
      <c r="AU19" s="29"/>
      <c r="AV19" s="29"/>
      <c r="AW19" s="29"/>
      <c r="AX19" s="29"/>
      <c r="AY19" s="29"/>
      <c r="AZ19" s="29"/>
      <c r="BA19" s="29"/>
      <c r="BB19" s="29"/>
      <c r="BC19" s="29"/>
      <c r="BD19" s="29"/>
      <c r="BE19" s="29"/>
      <c r="BF19" s="29"/>
      <c r="BG19" s="29"/>
      <c r="BH19" s="29"/>
      <c r="BI19" s="29"/>
      <c r="BJ19" s="29"/>
      <c r="BK19" s="29"/>
      <c r="BL19" s="29"/>
      <c r="BM19" s="29"/>
      <c r="BN19" s="29"/>
      <c r="BO19" s="29"/>
      <c r="BP19" s="29"/>
      <c r="BQ19" s="29"/>
      <c r="BR19" s="29"/>
      <c r="BS19" s="29"/>
      <c r="BT19" s="29"/>
      <c r="BU19" s="29"/>
      <c r="BV19" s="29"/>
      <c r="BW19" s="29"/>
      <c r="BX19" s="29"/>
      <c r="BY19" s="29"/>
      <c r="BZ19" s="29"/>
      <c r="CA19" s="29"/>
      <c r="CB19" s="29"/>
      <c r="CC19" s="29"/>
      <c r="CD19" s="29"/>
      <c r="CE19" s="29"/>
      <c r="CF19" s="29"/>
      <c r="CG19" s="29"/>
      <c r="CH19" s="29"/>
      <c r="CI19" s="29"/>
      <c r="CJ19" s="29"/>
      <c r="CK19" s="29"/>
      <c r="CL19" s="29"/>
    </row>
    <row r="20" spans="1:129" s="29" customFormat="1" ht="209.25" customHeight="1">
      <c r="A20" s="20">
        <v>2</v>
      </c>
      <c r="B20" s="56" t="s">
        <v>65</v>
      </c>
      <c r="C20" s="57" t="s">
        <v>138</v>
      </c>
      <c r="D20" s="56" t="s">
        <v>139</v>
      </c>
      <c r="E20" s="56" t="s">
        <v>68</v>
      </c>
      <c r="F20" s="56" t="s">
        <v>140</v>
      </c>
      <c r="G20" s="56" t="s">
        <v>140</v>
      </c>
      <c r="H20" s="56">
        <v>3</v>
      </c>
      <c r="I20" s="56" t="s">
        <v>127</v>
      </c>
      <c r="J20" s="56" t="s">
        <v>141</v>
      </c>
      <c r="K20" s="57">
        <v>1</v>
      </c>
      <c r="L20" s="57">
        <v>1</v>
      </c>
      <c r="M20" s="57">
        <v>1</v>
      </c>
      <c r="N20" s="57">
        <v>1</v>
      </c>
      <c r="O20" s="57">
        <v>4</v>
      </c>
      <c r="P20" s="56" t="s">
        <v>74</v>
      </c>
      <c r="Q20" s="19" t="s">
        <v>142</v>
      </c>
      <c r="R20" s="19" t="s">
        <v>76</v>
      </c>
      <c r="S20" s="56" t="s">
        <v>143</v>
      </c>
      <c r="T20" s="56" t="s">
        <v>144</v>
      </c>
      <c r="U20" s="56" t="s">
        <v>145</v>
      </c>
      <c r="V20" s="85">
        <f t="shared" si="0"/>
        <v>1</v>
      </c>
      <c r="W20" s="89">
        <v>1</v>
      </c>
      <c r="X20" s="82">
        <f>IFERROR(IF(W20/V20&gt;100%,100%,W20/V20),0)</f>
        <v>1</v>
      </c>
      <c r="Y20" s="90" t="s">
        <v>146</v>
      </c>
      <c r="Z20" s="19" t="s">
        <v>147</v>
      </c>
      <c r="AA20" s="85">
        <f t="shared" si="1"/>
        <v>1</v>
      </c>
      <c r="AB20" s="89">
        <v>1</v>
      </c>
      <c r="AC20" s="82">
        <f>IFERROR(IF(AB20/AA20&gt;100%,100%,AB20/AA20),0)</f>
        <v>1</v>
      </c>
      <c r="AD20" s="90" t="s">
        <v>148</v>
      </c>
      <c r="AE20" s="90" t="s">
        <v>149</v>
      </c>
      <c r="AF20" s="85">
        <f t="shared" si="2"/>
        <v>1</v>
      </c>
      <c r="AG20" s="92">
        <v>1</v>
      </c>
      <c r="AH20" s="82">
        <f>IFERROR(IF(AG20/AF20&gt;100%,100%,AG20/AF20),0)</f>
        <v>1</v>
      </c>
      <c r="AI20" s="19" t="s">
        <v>148</v>
      </c>
      <c r="AJ20" s="19" t="s">
        <v>149</v>
      </c>
      <c r="AK20" s="85">
        <f t="shared" si="3"/>
        <v>1</v>
      </c>
      <c r="AL20" s="92">
        <v>1</v>
      </c>
      <c r="AM20" s="82">
        <f>IFERROR(IF(AL20/AK20&gt;100%,100%,AL20/AK20),0)</f>
        <v>1</v>
      </c>
      <c r="AN20" s="90" t="s">
        <v>150</v>
      </c>
      <c r="AO20" s="19" t="s">
        <v>149</v>
      </c>
      <c r="AP20" s="85">
        <f t="shared" si="4"/>
        <v>4</v>
      </c>
      <c r="AQ20" s="81">
        <f>IFERROR(SUM(W20,AB20,AG20,AL20),0)</f>
        <v>4</v>
      </c>
      <c r="AR20" s="82">
        <f>IFERROR(IF(AQ20/AP20&gt;100%,100%,AQ20/AP20),0)</f>
        <v>1</v>
      </c>
      <c r="AS20" s="19" t="s">
        <v>105</v>
      </c>
    </row>
    <row r="21" spans="1:129" s="59" customFormat="1" ht="209.25" customHeight="1">
      <c r="A21" s="20">
        <v>2</v>
      </c>
      <c r="B21" s="56" t="s">
        <v>65</v>
      </c>
      <c r="C21" s="57" t="s">
        <v>151</v>
      </c>
      <c r="D21" s="56" t="s">
        <v>152</v>
      </c>
      <c r="E21" s="56" t="s">
        <v>68</v>
      </c>
      <c r="F21" s="56" t="s">
        <v>153</v>
      </c>
      <c r="G21" s="56" t="s">
        <v>153</v>
      </c>
      <c r="H21" s="56">
        <v>0</v>
      </c>
      <c r="I21" s="56" t="s">
        <v>127</v>
      </c>
      <c r="J21" s="56" t="s">
        <v>154</v>
      </c>
      <c r="K21" s="57">
        <v>1</v>
      </c>
      <c r="L21" s="57">
        <v>1</v>
      </c>
      <c r="M21" s="57">
        <v>1</v>
      </c>
      <c r="N21" s="57">
        <v>1</v>
      </c>
      <c r="O21" s="57">
        <v>4</v>
      </c>
      <c r="P21" s="56" t="s">
        <v>74</v>
      </c>
      <c r="Q21" s="19" t="s">
        <v>94</v>
      </c>
      <c r="R21" s="19" t="s">
        <v>76</v>
      </c>
      <c r="S21" s="56" t="s">
        <v>155</v>
      </c>
      <c r="T21" s="56" t="s">
        <v>96</v>
      </c>
      <c r="U21" s="56" t="s">
        <v>156</v>
      </c>
      <c r="V21" s="85">
        <f t="shared" si="0"/>
        <v>1</v>
      </c>
      <c r="W21" s="89">
        <v>1</v>
      </c>
      <c r="X21" s="82">
        <f>IFERROR(IF(W21/V21&gt;100%,100%,W21/V21),0)</f>
        <v>1</v>
      </c>
      <c r="Y21" s="90" t="s">
        <v>157</v>
      </c>
      <c r="Z21" s="19" t="s">
        <v>158</v>
      </c>
      <c r="AA21" s="85">
        <f t="shared" si="1"/>
        <v>1</v>
      </c>
      <c r="AB21" s="89">
        <v>1</v>
      </c>
      <c r="AC21" s="82">
        <f>IFERROR(IF(AB21/AA21&gt;100%,100%,AB21/AA21),0)</f>
        <v>1</v>
      </c>
      <c r="AD21" s="90" t="s">
        <v>159</v>
      </c>
      <c r="AE21" s="90" t="s">
        <v>160</v>
      </c>
      <c r="AF21" s="85">
        <f t="shared" si="2"/>
        <v>1</v>
      </c>
      <c r="AG21" s="92">
        <v>1</v>
      </c>
      <c r="AH21" s="82">
        <f>IFERROR(IF(AG21/AF21&gt;100%,100%,AG21/AF21),0)</f>
        <v>1</v>
      </c>
      <c r="AI21" s="19" t="s">
        <v>161</v>
      </c>
      <c r="AJ21" s="19" t="s">
        <v>162</v>
      </c>
      <c r="AK21" s="85">
        <f t="shared" si="3"/>
        <v>1</v>
      </c>
      <c r="AL21" s="92">
        <v>1</v>
      </c>
      <c r="AM21" s="82">
        <f>IFERROR(IF(AL21/AK21&gt;100%,100%,AL21/AK21),0)</f>
        <v>1</v>
      </c>
      <c r="AN21" s="90" t="s">
        <v>163</v>
      </c>
      <c r="AO21" s="19" t="s">
        <v>164</v>
      </c>
      <c r="AP21" s="85">
        <f t="shared" si="4"/>
        <v>4</v>
      </c>
      <c r="AQ21" s="81">
        <f>IFERROR(SUM(W21,AB21,AG21,AL21),0)</f>
        <v>4</v>
      </c>
      <c r="AR21" s="82">
        <f>IFERROR(IF(AQ21/AP21&gt;100%,100%,AQ21/AP21),0)</f>
        <v>1</v>
      </c>
      <c r="AS21" s="19" t="s">
        <v>105</v>
      </c>
      <c r="AT21" s="29"/>
      <c r="AU21" s="29"/>
      <c r="AV21" s="29"/>
      <c r="AW21" s="29"/>
      <c r="AX21" s="29"/>
      <c r="AY21" s="29"/>
      <c r="AZ21" s="29"/>
      <c r="BA21" s="29"/>
      <c r="BB21" s="29"/>
      <c r="BC21" s="29"/>
      <c r="BD21" s="29"/>
      <c r="BE21" s="29"/>
      <c r="BF21" s="29"/>
      <c r="BG21" s="29"/>
      <c r="BH21" s="29"/>
      <c r="BI21" s="29"/>
      <c r="BJ21" s="29"/>
      <c r="BK21" s="29"/>
      <c r="BL21" s="29"/>
      <c r="BM21" s="29"/>
      <c r="BN21" s="29"/>
      <c r="BO21" s="29"/>
      <c r="BP21" s="29"/>
      <c r="BQ21" s="29"/>
      <c r="BR21" s="29"/>
      <c r="BS21" s="29"/>
      <c r="BT21" s="29"/>
      <c r="BU21" s="29"/>
      <c r="BV21" s="29"/>
      <c r="BW21" s="29"/>
      <c r="BX21" s="29"/>
      <c r="BY21" s="29"/>
      <c r="BZ21" s="29"/>
      <c r="CA21" s="29"/>
      <c r="CB21" s="29"/>
      <c r="CC21" s="29"/>
      <c r="CD21" s="29"/>
      <c r="CE21" s="29"/>
      <c r="CF21" s="29"/>
      <c r="CG21" s="29"/>
      <c r="CH21" s="29"/>
      <c r="CI21" s="29"/>
      <c r="CJ21" s="29"/>
      <c r="CK21" s="29"/>
      <c r="CL21" s="29"/>
    </row>
    <row r="22" spans="1:129" s="29" customFormat="1" ht="209.25" customHeight="1">
      <c r="A22" s="20">
        <v>2</v>
      </c>
      <c r="B22" s="56" t="s">
        <v>65</v>
      </c>
      <c r="C22" s="57" t="s">
        <v>165</v>
      </c>
      <c r="D22" s="56" t="s">
        <v>166</v>
      </c>
      <c r="E22" s="56" t="s">
        <v>68</v>
      </c>
      <c r="F22" s="56" t="s">
        <v>167</v>
      </c>
      <c r="G22" s="56" t="s">
        <v>168</v>
      </c>
      <c r="H22" s="56">
        <v>0</v>
      </c>
      <c r="I22" s="56" t="s">
        <v>127</v>
      </c>
      <c r="J22" s="56" t="s">
        <v>169</v>
      </c>
      <c r="K22" s="57">
        <v>0</v>
      </c>
      <c r="L22" s="57">
        <v>1</v>
      </c>
      <c r="M22" s="57">
        <v>0</v>
      </c>
      <c r="N22" s="57">
        <v>1</v>
      </c>
      <c r="O22" s="57">
        <v>2</v>
      </c>
      <c r="P22" s="56" t="s">
        <v>74</v>
      </c>
      <c r="Q22" s="19" t="s">
        <v>94</v>
      </c>
      <c r="R22" s="19" t="s">
        <v>76</v>
      </c>
      <c r="S22" s="56" t="s">
        <v>170</v>
      </c>
      <c r="T22" s="56" t="s">
        <v>171</v>
      </c>
      <c r="U22" s="56" t="s">
        <v>172</v>
      </c>
      <c r="V22" s="85">
        <f t="shared" si="0"/>
        <v>0</v>
      </c>
      <c r="W22" s="89">
        <v>0</v>
      </c>
      <c r="X22" s="82">
        <f>IFERROR(IF(W22/V22&gt;100%,100%,W22/V22),0)</f>
        <v>0</v>
      </c>
      <c r="Y22" s="87" t="s">
        <v>173</v>
      </c>
      <c r="Z22" s="87" t="s">
        <v>174</v>
      </c>
      <c r="AA22" s="85">
        <f t="shared" si="1"/>
        <v>1</v>
      </c>
      <c r="AB22" s="89">
        <v>1</v>
      </c>
      <c r="AC22" s="82">
        <f>IFERROR(IF(AB22/AA22&gt;100%,100%,AB22/AA22),0)</f>
        <v>1</v>
      </c>
      <c r="AD22" s="90" t="s">
        <v>175</v>
      </c>
      <c r="AE22" s="90" t="s">
        <v>176</v>
      </c>
      <c r="AF22" s="85">
        <f t="shared" si="2"/>
        <v>0</v>
      </c>
      <c r="AG22" s="92">
        <v>0</v>
      </c>
      <c r="AH22" s="82">
        <f>IFERROR(IF(AG22/AF22&gt;100%,100%,AG22/AF22),0)</f>
        <v>0</v>
      </c>
      <c r="AI22" s="19" t="s">
        <v>177</v>
      </c>
      <c r="AJ22" s="19" t="s">
        <v>177</v>
      </c>
      <c r="AK22" s="85">
        <f t="shared" si="3"/>
        <v>1</v>
      </c>
      <c r="AL22" s="92">
        <v>1</v>
      </c>
      <c r="AM22" s="82">
        <f>IFERROR(IF(AL22/AK22&gt;100%,100%,AL22/AK22),0)</f>
        <v>1</v>
      </c>
      <c r="AN22" s="19" t="s">
        <v>178</v>
      </c>
      <c r="AO22" s="19" t="s">
        <v>179</v>
      </c>
      <c r="AP22" s="85">
        <f t="shared" si="4"/>
        <v>2</v>
      </c>
      <c r="AQ22" s="81">
        <f>IFERROR(SUM(W22,AB22,AG22,AL22),0)</f>
        <v>2</v>
      </c>
      <c r="AR22" s="82">
        <f>IFERROR(IF(AQ22/AP22&gt;100%,100%,AQ22/AP22),0)</f>
        <v>1</v>
      </c>
      <c r="AS22" s="19" t="s">
        <v>105</v>
      </c>
    </row>
    <row r="23" spans="1:129" s="29" customFormat="1" ht="209.25" customHeight="1">
      <c r="A23" s="20">
        <v>2</v>
      </c>
      <c r="B23" s="56" t="s">
        <v>65</v>
      </c>
      <c r="C23" s="57" t="s">
        <v>180</v>
      </c>
      <c r="D23" s="56" t="s">
        <v>181</v>
      </c>
      <c r="E23" s="56" t="s">
        <v>68</v>
      </c>
      <c r="F23" s="56" t="s">
        <v>182</v>
      </c>
      <c r="G23" s="56" t="s">
        <v>182</v>
      </c>
      <c r="H23" s="56">
        <v>2</v>
      </c>
      <c r="I23" s="56" t="s">
        <v>127</v>
      </c>
      <c r="J23" s="56" t="s">
        <v>183</v>
      </c>
      <c r="K23" s="57">
        <v>0</v>
      </c>
      <c r="L23" s="57">
        <v>1</v>
      </c>
      <c r="M23" s="57">
        <v>0</v>
      </c>
      <c r="N23" s="57">
        <v>1</v>
      </c>
      <c r="O23" s="57">
        <v>2</v>
      </c>
      <c r="P23" s="56" t="s">
        <v>74</v>
      </c>
      <c r="Q23" s="19" t="s">
        <v>94</v>
      </c>
      <c r="R23" s="19" t="s">
        <v>76</v>
      </c>
      <c r="S23" s="56" t="s">
        <v>184</v>
      </c>
      <c r="T23" s="56" t="s">
        <v>144</v>
      </c>
      <c r="U23" s="56" t="s">
        <v>185</v>
      </c>
      <c r="V23" s="85">
        <f t="shared" si="0"/>
        <v>0</v>
      </c>
      <c r="W23" s="89">
        <v>0</v>
      </c>
      <c r="X23" s="82">
        <f>IFERROR(IF(W23/V23&gt;100%,100%,W23/V23),0)</f>
        <v>0</v>
      </c>
      <c r="Y23" s="87" t="s">
        <v>177</v>
      </c>
      <c r="Z23" s="87" t="s">
        <v>177</v>
      </c>
      <c r="AA23" s="85">
        <f t="shared" si="1"/>
        <v>1</v>
      </c>
      <c r="AB23" s="89">
        <v>1</v>
      </c>
      <c r="AC23" s="82">
        <f>IFERROR(IF(AB23/AA23&gt;100%,100%,AB23/AA23),0)</f>
        <v>1</v>
      </c>
      <c r="AD23" s="90" t="s">
        <v>186</v>
      </c>
      <c r="AE23" s="90" t="s">
        <v>187</v>
      </c>
      <c r="AF23" s="85">
        <f t="shared" si="2"/>
        <v>0</v>
      </c>
      <c r="AG23" s="92">
        <v>0</v>
      </c>
      <c r="AH23" s="82">
        <f>IFERROR(IF(AG23/AF23&gt;100%,100%,AG23/AF23),0)</f>
        <v>0</v>
      </c>
      <c r="AI23" s="19" t="s">
        <v>177</v>
      </c>
      <c r="AJ23" s="19" t="s">
        <v>177</v>
      </c>
      <c r="AK23" s="85">
        <f t="shared" si="3"/>
        <v>1</v>
      </c>
      <c r="AL23" s="92">
        <v>1</v>
      </c>
      <c r="AM23" s="82">
        <f>IFERROR(IF(AL23/AK23&gt;100%,100%,AL23/AK23),0)</f>
        <v>1</v>
      </c>
      <c r="AN23" s="90" t="s">
        <v>188</v>
      </c>
      <c r="AO23" s="19" t="s">
        <v>189</v>
      </c>
      <c r="AP23" s="85">
        <f t="shared" si="4"/>
        <v>2</v>
      </c>
      <c r="AQ23" s="81">
        <f>IFERROR(SUM(W23,AB23,AG23,AL23),0)</f>
        <v>2</v>
      </c>
      <c r="AR23" s="82">
        <f>IFERROR(IF(AQ23/AP23&gt;100%,100%,AQ23/AP23),0)</f>
        <v>1</v>
      </c>
      <c r="AS23" s="19" t="s">
        <v>105</v>
      </c>
    </row>
    <row r="24" spans="1:129" s="29" customFormat="1" ht="209.25" customHeight="1">
      <c r="A24" s="20">
        <v>2</v>
      </c>
      <c r="B24" s="56" t="s">
        <v>65</v>
      </c>
      <c r="C24" s="57" t="s">
        <v>190</v>
      </c>
      <c r="D24" s="56" t="s">
        <v>191</v>
      </c>
      <c r="E24" s="56" t="s">
        <v>68</v>
      </c>
      <c r="F24" s="56" t="s">
        <v>192</v>
      </c>
      <c r="G24" s="56" t="s">
        <v>192</v>
      </c>
      <c r="H24" s="56">
        <v>3</v>
      </c>
      <c r="I24" s="56" t="s">
        <v>127</v>
      </c>
      <c r="J24" s="56" t="s">
        <v>193</v>
      </c>
      <c r="K24" s="57">
        <v>0</v>
      </c>
      <c r="L24" s="57">
        <v>1</v>
      </c>
      <c r="M24" s="57">
        <v>1</v>
      </c>
      <c r="N24" s="57">
        <v>1</v>
      </c>
      <c r="O24" s="57">
        <v>3</v>
      </c>
      <c r="P24" s="56" t="s">
        <v>74</v>
      </c>
      <c r="Q24" s="19" t="s">
        <v>94</v>
      </c>
      <c r="R24" s="19" t="s">
        <v>76</v>
      </c>
      <c r="S24" s="56" t="s">
        <v>194</v>
      </c>
      <c r="T24" s="56" t="s">
        <v>144</v>
      </c>
      <c r="U24" s="56" t="s">
        <v>195</v>
      </c>
      <c r="V24" s="85">
        <f t="shared" si="0"/>
        <v>0</v>
      </c>
      <c r="W24" s="89">
        <v>0</v>
      </c>
      <c r="X24" s="82">
        <f>IFERROR(IF(W24/V24&gt;100%,100%,W24/V24),0)</f>
        <v>0</v>
      </c>
      <c r="Y24" s="87" t="s">
        <v>177</v>
      </c>
      <c r="Z24" s="87" t="s">
        <v>177</v>
      </c>
      <c r="AA24" s="85">
        <f t="shared" si="1"/>
        <v>1</v>
      </c>
      <c r="AB24" s="89">
        <v>1</v>
      </c>
      <c r="AC24" s="82">
        <f>IFERROR(IF(AB24/AA24&gt;100%,100%,AB24/AA24),0)</f>
        <v>1</v>
      </c>
      <c r="AD24" s="90" t="s">
        <v>196</v>
      </c>
      <c r="AE24" s="90" t="s">
        <v>187</v>
      </c>
      <c r="AF24" s="85">
        <f t="shared" si="2"/>
        <v>1</v>
      </c>
      <c r="AG24" s="92">
        <v>1</v>
      </c>
      <c r="AH24" s="82">
        <f>IFERROR(IF(AG24/AF24&gt;100%,100%,AG24/AF24),0)</f>
        <v>1</v>
      </c>
      <c r="AI24" s="19" t="s">
        <v>197</v>
      </c>
      <c r="AJ24" s="19" t="s">
        <v>198</v>
      </c>
      <c r="AK24" s="85">
        <f t="shared" si="3"/>
        <v>1</v>
      </c>
      <c r="AL24" s="92">
        <v>1</v>
      </c>
      <c r="AM24" s="82">
        <f>IFERROR(IF(AL24/AK24&gt;100%,100%,AL24/AK24),0)</f>
        <v>1</v>
      </c>
      <c r="AN24" s="19" t="s">
        <v>199</v>
      </c>
      <c r="AO24" s="19" t="s">
        <v>198</v>
      </c>
      <c r="AP24" s="85">
        <f t="shared" si="4"/>
        <v>3</v>
      </c>
      <c r="AQ24" s="81">
        <f>IFERROR(SUM(W24,AB24,AG24,AL24),0)</f>
        <v>3</v>
      </c>
      <c r="AR24" s="82">
        <f>IFERROR(IF(AQ24/AP24&gt;100%,100%,AQ24/AP24),0)</f>
        <v>1</v>
      </c>
      <c r="AS24" s="19" t="s">
        <v>105</v>
      </c>
    </row>
    <row r="25" spans="1:129" s="59" customFormat="1" ht="209.25" customHeight="1">
      <c r="A25" s="20">
        <v>2</v>
      </c>
      <c r="B25" s="56" t="s">
        <v>65</v>
      </c>
      <c r="C25" s="57" t="s">
        <v>200</v>
      </c>
      <c r="D25" s="56" t="s">
        <v>201</v>
      </c>
      <c r="E25" s="56" t="s">
        <v>68</v>
      </c>
      <c r="F25" s="56" t="s">
        <v>202</v>
      </c>
      <c r="G25" s="56" t="s">
        <v>202</v>
      </c>
      <c r="H25" s="56">
        <v>0</v>
      </c>
      <c r="I25" s="56" t="s">
        <v>110</v>
      </c>
      <c r="J25" s="56" t="s">
        <v>203</v>
      </c>
      <c r="K25" s="57">
        <v>1</v>
      </c>
      <c r="L25" s="57">
        <v>1</v>
      </c>
      <c r="M25" s="57">
        <v>1</v>
      </c>
      <c r="N25" s="57">
        <v>1</v>
      </c>
      <c r="O25" s="57">
        <v>4</v>
      </c>
      <c r="P25" s="56" t="s">
        <v>74</v>
      </c>
      <c r="Q25" s="19" t="s">
        <v>94</v>
      </c>
      <c r="R25" s="19" t="s">
        <v>76</v>
      </c>
      <c r="S25" s="56" t="s">
        <v>204</v>
      </c>
      <c r="T25" s="56" t="s">
        <v>96</v>
      </c>
      <c r="U25" s="56" t="s">
        <v>205</v>
      </c>
      <c r="V25" s="85">
        <f t="shared" si="0"/>
        <v>1</v>
      </c>
      <c r="W25" s="89">
        <v>1</v>
      </c>
      <c r="X25" s="82">
        <f>IFERROR(IF(W25/V25&gt;100%,100%,W25/V25),0)</f>
        <v>1</v>
      </c>
      <c r="Y25" s="19" t="s">
        <v>206</v>
      </c>
      <c r="Z25" s="19" t="s">
        <v>207</v>
      </c>
      <c r="AA25" s="85">
        <f t="shared" si="1"/>
        <v>1</v>
      </c>
      <c r="AB25" s="89">
        <v>1</v>
      </c>
      <c r="AC25" s="82">
        <f>IFERROR(IF(AB25/AA25&gt;100%,100%,AB25/AA25),0)</f>
        <v>1</v>
      </c>
      <c r="AD25" s="90" t="s">
        <v>208</v>
      </c>
      <c r="AE25" s="90" t="s">
        <v>209</v>
      </c>
      <c r="AF25" s="85">
        <f t="shared" si="2"/>
        <v>1</v>
      </c>
      <c r="AG25" s="92">
        <v>1</v>
      </c>
      <c r="AH25" s="82">
        <f>IFERROR(IF(AG25/AF25&gt;100%,100%,AG25/AF25),0)</f>
        <v>1</v>
      </c>
      <c r="AI25" s="19" t="s">
        <v>210</v>
      </c>
      <c r="AJ25" s="19" t="s">
        <v>209</v>
      </c>
      <c r="AK25" s="85">
        <f t="shared" si="3"/>
        <v>1</v>
      </c>
      <c r="AL25" s="92">
        <v>1</v>
      </c>
      <c r="AM25" s="82">
        <f>IFERROR(IF(AL25/AK25&gt;100%,100%,AL25/AK25),0)</f>
        <v>1</v>
      </c>
      <c r="AN25" s="19" t="s">
        <v>211</v>
      </c>
      <c r="AO25" s="19" t="s">
        <v>212</v>
      </c>
      <c r="AP25" s="85">
        <f t="shared" si="4"/>
        <v>4</v>
      </c>
      <c r="AQ25" s="81">
        <f>IFERROR(SUM(W25,AB25,AG25,AL25),0)</f>
        <v>4</v>
      </c>
      <c r="AR25" s="82">
        <f>IFERROR(IF(AQ25/AP25&gt;100%,100%,AQ25/AP25),0)</f>
        <v>1</v>
      </c>
      <c r="AS25" s="19" t="s">
        <v>105</v>
      </c>
      <c r="AT25" s="29"/>
      <c r="AU25" s="29"/>
      <c r="AV25" s="29"/>
      <c r="AW25" s="29"/>
      <c r="AX25" s="29"/>
      <c r="AY25" s="29"/>
      <c r="AZ25" s="29"/>
      <c r="BA25" s="29"/>
      <c r="BB25" s="29"/>
      <c r="BC25" s="29"/>
      <c r="BD25" s="29"/>
      <c r="BE25" s="29"/>
      <c r="BF25" s="29"/>
      <c r="BG25" s="29"/>
      <c r="BH25" s="29"/>
      <c r="BI25" s="29"/>
      <c r="BJ25" s="29"/>
      <c r="BK25" s="29"/>
      <c r="BL25" s="29"/>
      <c r="BM25" s="29"/>
      <c r="BN25" s="29"/>
      <c r="BO25" s="29"/>
      <c r="BP25" s="29"/>
      <c r="BQ25" s="29"/>
      <c r="BR25" s="29"/>
      <c r="BS25" s="29"/>
      <c r="BT25" s="29"/>
      <c r="BU25" s="29"/>
      <c r="BV25" s="29"/>
      <c r="BW25" s="29"/>
      <c r="BX25" s="29"/>
      <c r="BY25" s="29"/>
      <c r="BZ25" s="29"/>
      <c r="CA25" s="29"/>
      <c r="CB25" s="29"/>
      <c r="CC25" s="29"/>
      <c r="CD25" s="29"/>
      <c r="CE25" s="29"/>
      <c r="CF25" s="29"/>
      <c r="CG25" s="29"/>
      <c r="CH25" s="29"/>
      <c r="CI25" s="29"/>
      <c r="CJ25" s="29"/>
      <c r="CK25" s="29"/>
      <c r="CL25" s="29"/>
      <c r="CM25" s="29"/>
      <c r="CN25" s="29"/>
      <c r="CO25" s="29"/>
      <c r="CP25" s="29"/>
      <c r="CQ25" s="29"/>
      <c r="CR25" s="29"/>
      <c r="CS25" s="29"/>
      <c r="CT25" s="29"/>
      <c r="CU25" s="29"/>
      <c r="CV25" s="29"/>
      <c r="CW25" s="29"/>
      <c r="CX25" s="29"/>
      <c r="CY25" s="29"/>
      <c r="CZ25" s="29"/>
      <c r="DA25" s="29"/>
      <c r="DB25" s="29"/>
      <c r="DC25" s="29"/>
      <c r="DD25" s="29"/>
      <c r="DE25" s="29"/>
      <c r="DF25" s="29"/>
      <c r="DG25" s="29"/>
      <c r="DH25" s="29"/>
      <c r="DI25" s="29"/>
      <c r="DJ25" s="29"/>
      <c r="DK25" s="29"/>
      <c r="DL25" s="29"/>
      <c r="DM25" s="29"/>
      <c r="DN25" s="29"/>
      <c r="DO25" s="29"/>
      <c r="DP25" s="29"/>
      <c r="DQ25" s="29"/>
      <c r="DR25" s="29"/>
      <c r="DS25" s="29"/>
      <c r="DT25" s="29"/>
      <c r="DU25" s="29"/>
      <c r="DV25" s="29"/>
      <c r="DW25" s="29"/>
      <c r="DX25" s="29"/>
      <c r="DY25" s="29"/>
    </row>
    <row r="26" spans="1:129" s="29" customFormat="1" ht="209.25" customHeight="1">
      <c r="A26" s="20">
        <v>2</v>
      </c>
      <c r="B26" s="56" t="s">
        <v>65</v>
      </c>
      <c r="C26" s="57">
        <v>11</v>
      </c>
      <c r="D26" s="56" t="s">
        <v>213</v>
      </c>
      <c r="E26" s="56" t="s">
        <v>68</v>
      </c>
      <c r="F26" s="56" t="s">
        <v>214</v>
      </c>
      <c r="G26" s="56" t="s">
        <v>215</v>
      </c>
      <c r="H26" s="56" t="s">
        <v>216</v>
      </c>
      <c r="I26" s="56" t="s">
        <v>127</v>
      </c>
      <c r="J26" s="56" t="s">
        <v>217</v>
      </c>
      <c r="K26" s="57">
        <v>2</v>
      </c>
      <c r="L26" s="57">
        <v>4</v>
      </c>
      <c r="M26" s="57">
        <v>4</v>
      </c>
      <c r="N26" s="57">
        <v>2</v>
      </c>
      <c r="O26" s="57">
        <v>12</v>
      </c>
      <c r="P26" s="56" t="s">
        <v>74</v>
      </c>
      <c r="Q26" s="19" t="s">
        <v>94</v>
      </c>
      <c r="R26" s="19" t="s">
        <v>76</v>
      </c>
      <c r="S26" s="56" t="s">
        <v>218</v>
      </c>
      <c r="T26" s="56" t="s">
        <v>219</v>
      </c>
      <c r="U26" s="56" t="s">
        <v>220</v>
      </c>
      <c r="V26" s="85">
        <f t="shared" si="0"/>
        <v>2</v>
      </c>
      <c r="W26" s="89">
        <v>2</v>
      </c>
      <c r="X26" s="82">
        <f>IFERROR(IF(W26/V26&gt;100%,100%,W26/V26),0)</f>
        <v>1</v>
      </c>
      <c r="Y26" s="90" t="s">
        <v>221</v>
      </c>
      <c r="Z26" s="19" t="s">
        <v>222</v>
      </c>
      <c r="AA26" s="85">
        <f t="shared" si="1"/>
        <v>4</v>
      </c>
      <c r="AB26" s="89">
        <v>4</v>
      </c>
      <c r="AC26" s="82">
        <f>IFERROR(IF(AB26/AA26&gt;100%,100%,AB26/AA26),0)</f>
        <v>1</v>
      </c>
      <c r="AD26" s="90" t="s">
        <v>223</v>
      </c>
      <c r="AE26" s="90" t="s">
        <v>224</v>
      </c>
      <c r="AF26" s="85">
        <f t="shared" si="2"/>
        <v>4</v>
      </c>
      <c r="AG26" s="92">
        <v>4</v>
      </c>
      <c r="AH26" s="82">
        <f>IFERROR(IF(AG26/AF26&gt;100%,100%,AG26/AF26),0)</f>
        <v>1</v>
      </c>
      <c r="AI26" s="19" t="s">
        <v>225</v>
      </c>
      <c r="AJ26" s="19" t="s">
        <v>226</v>
      </c>
      <c r="AK26" s="85">
        <f t="shared" si="3"/>
        <v>2</v>
      </c>
      <c r="AL26" s="92">
        <v>2</v>
      </c>
      <c r="AM26" s="82">
        <f>IFERROR(IF(AL26/AK26&gt;100%,100%,AL26/AK26),0)</f>
        <v>1</v>
      </c>
      <c r="AN26" s="19" t="s">
        <v>227</v>
      </c>
      <c r="AO26" s="19" t="s">
        <v>228</v>
      </c>
      <c r="AP26" s="85">
        <f t="shared" si="4"/>
        <v>12</v>
      </c>
      <c r="AQ26" s="81">
        <f>IFERROR(SUM(W26,AB26,AG26,AL26),0)</f>
        <v>12</v>
      </c>
      <c r="AR26" s="82">
        <f>IFERROR(IF(AQ26/AP26&gt;100%,100%,AQ26/AP26),0)</f>
        <v>1</v>
      </c>
      <c r="AS26" s="19" t="s">
        <v>105</v>
      </c>
    </row>
    <row r="27" spans="1:129" s="29" customFormat="1" ht="209.25" customHeight="1">
      <c r="A27" s="20">
        <v>2</v>
      </c>
      <c r="B27" s="56" t="s">
        <v>65</v>
      </c>
      <c r="C27" s="57">
        <v>12</v>
      </c>
      <c r="D27" s="60" t="s">
        <v>229</v>
      </c>
      <c r="E27" s="61" t="s">
        <v>68</v>
      </c>
      <c r="F27" s="60" t="s">
        <v>230</v>
      </c>
      <c r="G27" s="56" t="s">
        <v>231</v>
      </c>
      <c r="H27" s="56" t="s">
        <v>232</v>
      </c>
      <c r="I27" s="56" t="s">
        <v>127</v>
      </c>
      <c r="J27" s="56" t="s">
        <v>233</v>
      </c>
      <c r="K27" s="57">
        <v>1</v>
      </c>
      <c r="L27" s="57">
        <v>1</v>
      </c>
      <c r="M27" s="57">
        <v>1</v>
      </c>
      <c r="N27" s="57">
        <v>1</v>
      </c>
      <c r="O27" s="57">
        <v>4</v>
      </c>
      <c r="P27" s="58" t="s">
        <v>74</v>
      </c>
      <c r="Q27" s="19" t="s">
        <v>75</v>
      </c>
      <c r="R27" s="19" t="s">
        <v>76</v>
      </c>
      <c r="S27" s="58" t="s">
        <v>234</v>
      </c>
      <c r="T27" s="62" t="s">
        <v>144</v>
      </c>
      <c r="U27" s="57" t="s">
        <v>220</v>
      </c>
      <c r="V27" s="85">
        <f t="shared" si="0"/>
        <v>1</v>
      </c>
      <c r="W27" s="89">
        <v>1</v>
      </c>
      <c r="X27" s="82">
        <f>IFERROR(IF(W27/V27&gt;100%,100%,W27/V27),0)</f>
        <v>1</v>
      </c>
      <c r="Y27" s="90" t="s">
        <v>235</v>
      </c>
      <c r="Z27" s="19" t="s">
        <v>236</v>
      </c>
      <c r="AA27" s="85">
        <f t="shared" si="1"/>
        <v>1</v>
      </c>
      <c r="AB27" s="89">
        <v>1</v>
      </c>
      <c r="AC27" s="82">
        <f>IFERROR(IF(AB27/AA27&gt;100%,100%,AB27/AA27),0)</f>
        <v>1</v>
      </c>
      <c r="AD27" s="90" t="s">
        <v>237</v>
      </c>
      <c r="AE27" s="90" t="s">
        <v>238</v>
      </c>
      <c r="AF27" s="85">
        <f t="shared" si="2"/>
        <v>1</v>
      </c>
      <c r="AG27" s="92">
        <v>1</v>
      </c>
      <c r="AH27" s="82">
        <f>IFERROR(IF(AG27/AF27&gt;100%,100%,AG27/AF27),0)</f>
        <v>1</v>
      </c>
      <c r="AI27" s="19" t="s">
        <v>239</v>
      </c>
      <c r="AJ27" s="19" t="s">
        <v>240</v>
      </c>
      <c r="AK27" s="85">
        <f t="shared" si="3"/>
        <v>1</v>
      </c>
      <c r="AL27" s="92">
        <v>1</v>
      </c>
      <c r="AM27" s="82">
        <f>IFERROR(IF(AL27/AK27&gt;100%,100%,AL27/AK27),0)</f>
        <v>1</v>
      </c>
      <c r="AN27" s="90" t="s">
        <v>241</v>
      </c>
      <c r="AO27" s="19" t="s">
        <v>242</v>
      </c>
      <c r="AP27" s="85">
        <f t="shared" si="4"/>
        <v>4</v>
      </c>
      <c r="AQ27" s="81">
        <f>IFERROR(SUM(W27,AB27,AG27,AL27),0)</f>
        <v>4</v>
      </c>
      <c r="AR27" s="82">
        <f>IFERROR(IF(AQ27/AP27&gt;100%,100%,AQ27/AP27),0)</f>
        <v>1</v>
      </c>
      <c r="AS27" s="19" t="s">
        <v>105</v>
      </c>
    </row>
    <row r="28" spans="1:129" s="29" customFormat="1" ht="209.25" customHeight="1">
      <c r="A28" s="20">
        <v>2</v>
      </c>
      <c r="B28" s="56" t="s">
        <v>65</v>
      </c>
      <c r="C28" s="57">
        <v>13</v>
      </c>
      <c r="D28" s="60" t="s">
        <v>243</v>
      </c>
      <c r="E28" s="61" t="s">
        <v>68</v>
      </c>
      <c r="F28" s="60" t="s">
        <v>244</v>
      </c>
      <c r="G28" s="56" t="s">
        <v>245</v>
      </c>
      <c r="H28" s="56" t="s">
        <v>246</v>
      </c>
      <c r="I28" s="60" t="s">
        <v>127</v>
      </c>
      <c r="J28" s="56" t="s">
        <v>247</v>
      </c>
      <c r="K28" s="57">
        <v>1</v>
      </c>
      <c r="L28" s="57">
        <v>1</v>
      </c>
      <c r="M28" s="57">
        <v>1</v>
      </c>
      <c r="N28" s="57">
        <v>1</v>
      </c>
      <c r="O28" s="63">
        <v>4</v>
      </c>
      <c r="P28" s="64" t="s">
        <v>74</v>
      </c>
      <c r="Q28" s="19" t="s">
        <v>94</v>
      </c>
      <c r="R28" s="19" t="s">
        <v>76</v>
      </c>
      <c r="S28" s="58" t="s">
        <v>248</v>
      </c>
      <c r="T28" s="62" t="s">
        <v>144</v>
      </c>
      <c r="U28" s="57" t="s">
        <v>220</v>
      </c>
      <c r="V28" s="85">
        <f t="shared" si="0"/>
        <v>1</v>
      </c>
      <c r="W28" s="89">
        <v>1</v>
      </c>
      <c r="X28" s="82">
        <f>IFERROR(IF(W28/V28&gt;100%,100%,W28/V28),0)</f>
        <v>1</v>
      </c>
      <c r="Y28" s="90" t="s">
        <v>249</v>
      </c>
      <c r="Z28" s="19" t="s">
        <v>250</v>
      </c>
      <c r="AA28" s="85">
        <f t="shared" si="1"/>
        <v>1</v>
      </c>
      <c r="AB28" s="89">
        <v>1</v>
      </c>
      <c r="AC28" s="82">
        <f>IFERROR(IF(AB28/AA28&gt;100%,100%,AB28/AA28),0)</f>
        <v>1</v>
      </c>
      <c r="AD28" s="90" t="s">
        <v>251</v>
      </c>
      <c r="AE28" s="90" t="s">
        <v>252</v>
      </c>
      <c r="AF28" s="85">
        <f t="shared" si="2"/>
        <v>1</v>
      </c>
      <c r="AG28" s="92">
        <v>1</v>
      </c>
      <c r="AH28" s="82">
        <f>IFERROR(IF(AG28/AF28&gt;100%,100%,AG28/AF28),0)</f>
        <v>1</v>
      </c>
      <c r="AI28" s="19" t="s">
        <v>253</v>
      </c>
      <c r="AJ28" s="19" t="s">
        <v>254</v>
      </c>
      <c r="AK28" s="85">
        <f t="shared" si="3"/>
        <v>1</v>
      </c>
      <c r="AL28" s="92">
        <v>1</v>
      </c>
      <c r="AM28" s="82">
        <f>IFERROR(IF(AL28/AK28&gt;100%,100%,AL28/AK28),0)</f>
        <v>1</v>
      </c>
      <c r="AN28" s="19" t="s">
        <v>255</v>
      </c>
      <c r="AO28" s="19" t="s">
        <v>256</v>
      </c>
      <c r="AP28" s="85">
        <f t="shared" si="4"/>
        <v>4</v>
      </c>
      <c r="AQ28" s="81">
        <f>IFERROR(SUM(W28,AB28,AG28,AL28),0)</f>
        <v>4</v>
      </c>
      <c r="AR28" s="82">
        <f>IFERROR(IF(AQ28/AP28&gt;100%,100%,AQ28/AP28),0)</f>
        <v>1</v>
      </c>
      <c r="AS28" s="19" t="s">
        <v>105</v>
      </c>
    </row>
    <row r="29" spans="1:129" s="5" customFormat="1" ht="15.75">
      <c r="A29" s="9"/>
      <c r="B29" s="9"/>
      <c r="C29" s="9"/>
      <c r="D29" s="65" t="s">
        <v>257</v>
      </c>
      <c r="E29" s="9"/>
      <c r="F29" s="9"/>
      <c r="G29" s="9"/>
      <c r="H29" s="9"/>
      <c r="I29" s="9"/>
      <c r="J29" s="9"/>
      <c r="K29" s="13"/>
      <c r="L29" s="13"/>
      <c r="M29" s="13"/>
      <c r="N29" s="13"/>
      <c r="O29" s="13"/>
      <c r="P29" s="9"/>
      <c r="Q29" s="9"/>
      <c r="R29" s="9"/>
      <c r="S29" s="9"/>
      <c r="T29" s="9"/>
      <c r="U29" s="9"/>
      <c r="V29" s="14"/>
      <c r="W29" s="14"/>
      <c r="X29" s="83">
        <f>AVERAGE(X16,X17,X18,X19,X20,X21,X25,X26,X27,X28)*80%</f>
        <v>0.71599999999999997</v>
      </c>
      <c r="Y29" s="13"/>
      <c r="Z29" s="13"/>
      <c r="AA29" s="14"/>
      <c r="AB29" s="14"/>
      <c r="AC29" s="83">
        <f>AVERAGE(AC16:AC28)*80%</f>
        <v>0.8</v>
      </c>
      <c r="AD29" s="13"/>
      <c r="AE29" s="13"/>
      <c r="AF29" s="14"/>
      <c r="AG29" s="14"/>
      <c r="AH29" s="83">
        <f>AVERAGE(AH16,AH17,AH18,AH19,AH20,AH21,AH24,AH25,AH26,AH27,AH28)*80%</f>
        <v>0.8</v>
      </c>
      <c r="AI29" s="13"/>
      <c r="AJ29" s="13"/>
      <c r="AK29" s="14"/>
      <c r="AL29" s="14"/>
      <c r="AM29" s="83">
        <f>AVERAGE(AM16:AM28)*80%</f>
        <v>0.8</v>
      </c>
      <c r="AN29" s="9"/>
      <c r="AO29" s="9"/>
      <c r="AP29" s="14"/>
      <c r="AQ29" s="14"/>
      <c r="AR29" s="83">
        <f>AVERAGE(AR16:AR28)*80%</f>
        <v>0.78384615384615397</v>
      </c>
      <c r="AS29" s="9"/>
    </row>
    <row r="30" spans="1:129" s="29" customFormat="1" ht="270.75" customHeight="1">
      <c r="A30" s="37">
        <v>3</v>
      </c>
      <c r="B30" s="24" t="s">
        <v>258</v>
      </c>
      <c r="C30" s="37" t="s">
        <v>259</v>
      </c>
      <c r="D30" s="25" t="s">
        <v>260</v>
      </c>
      <c r="E30" s="24" t="s">
        <v>261</v>
      </c>
      <c r="F30" s="24" t="s">
        <v>262</v>
      </c>
      <c r="G30" s="24" t="s">
        <v>263</v>
      </c>
      <c r="H30" s="46" t="s">
        <v>264</v>
      </c>
      <c r="I30" s="25" t="s">
        <v>92</v>
      </c>
      <c r="J30" s="37" t="s">
        <v>265</v>
      </c>
      <c r="K30" s="47" t="s">
        <v>266</v>
      </c>
      <c r="L30" s="47">
        <v>0.8</v>
      </c>
      <c r="M30" s="47" t="s">
        <v>266</v>
      </c>
      <c r="N30" s="47">
        <v>0.8</v>
      </c>
      <c r="O30" s="47">
        <v>0.8</v>
      </c>
      <c r="P30" s="37" t="s">
        <v>74</v>
      </c>
      <c r="Q30" s="48" t="s">
        <v>94</v>
      </c>
      <c r="R30" s="48" t="s">
        <v>267</v>
      </c>
      <c r="S30" s="24" t="s">
        <v>268</v>
      </c>
      <c r="T30" s="48" t="s">
        <v>269</v>
      </c>
      <c r="U30" s="48" t="s">
        <v>270</v>
      </c>
      <c r="V30" s="70" t="str">
        <f>K30</f>
        <v>No programada</v>
      </c>
      <c r="W30" s="71">
        <v>0</v>
      </c>
      <c r="X30" s="94">
        <f>IFERROR(IF(W30/V30&gt;100%,100%,W30/V30),0)</f>
        <v>0</v>
      </c>
      <c r="Y30" s="49" t="s">
        <v>177</v>
      </c>
      <c r="Z30" s="49" t="s">
        <v>177</v>
      </c>
      <c r="AA30" s="93">
        <f>L30</f>
        <v>0.8</v>
      </c>
      <c r="AB30" s="71">
        <v>0.57999999999999996</v>
      </c>
      <c r="AC30" s="94">
        <f>IFERROR(IF(AB30/AA30&gt;100%,100%,AB30/AA30),0)</f>
        <v>0.72499999999999987</v>
      </c>
      <c r="AD30" s="24" t="s">
        <v>271</v>
      </c>
      <c r="AE30" s="24" t="s">
        <v>272</v>
      </c>
      <c r="AF30" s="91" t="str">
        <f>M30</f>
        <v>No programada</v>
      </c>
      <c r="AG30" s="71">
        <v>0</v>
      </c>
      <c r="AH30" s="94">
        <f>IFERROR(IF(AG30/AF30&gt;100%,100%,AG30/AF30),0)</f>
        <v>0</v>
      </c>
      <c r="AI30" s="24" t="s">
        <v>177</v>
      </c>
      <c r="AJ30" s="24" t="s">
        <v>177</v>
      </c>
      <c r="AK30" s="93">
        <f>N30</f>
        <v>0.8</v>
      </c>
      <c r="AL30" s="71">
        <v>0.67</v>
      </c>
      <c r="AM30" s="94">
        <f>IFERROR(IF(AL30/AK30&gt;100%,100%,AL30/AK30),0)</f>
        <v>0.83750000000000002</v>
      </c>
      <c r="AN30" s="24" t="s">
        <v>273</v>
      </c>
      <c r="AO30" s="24" t="s">
        <v>274</v>
      </c>
      <c r="AP30" s="70">
        <f>O30</f>
        <v>0.8</v>
      </c>
      <c r="AQ30" s="71">
        <f>IFERROR(AVERAGE(AB30,AL30),0)</f>
        <v>0.625</v>
      </c>
      <c r="AR30" s="94">
        <f>IFERROR(IF(AQ30/AP30&gt;100%,100%,AQ30/AP30),0)</f>
        <v>0.78125</v>
      </c>
      <c r="AS30" s="24" t="s">
        <v>275</v>
      </c>
    </row>
    <row r="31" spans="1:129" s="29" customFormat="1" ht="133.5">
      <c r="A31" s="37">
        <v>3</v>
      </c>
      <c r="B31" s="24" t="s">
        <v>258</v>
      </c>
      <c r="C31" s="37" t="s">
        <v>276</v>
      </c>
      <c r="D31" s="24" t="s">
        <v>277</v>
      </c>
      <c r="E31" s="24" t="s">
        <v>261</v>
      </c>
      <c r="F31" s="24" t="s">
        <v>278</v>
      </c>
      <c r="G31" s="24" t="s">
        <v>279</v>
      </c>
      <c r="H31" s="50" t="s">
        <v>280</v>
      </c>
      <c r="I31" s="25" t="s">
        <v>110</v>
      </c>
      <c r="J31" s="37" t="s">
        <v>278</v>
      </c>
      <c r="K31" s="51">
        <v>0</v>
      </c>
      <c r="L31" s="51">
        <v>0.38</v>
      </c>
      <c r="M31" s="51">
        <v>0.63</v>
      </c>
      <c r="N31" s="51">
        <v>0</v>
      </c>
      <c r="O31" s="51">
        <v>1</v>
      </c>
      <c r="P31" s="37" t="s">
        <v>74</v>
      </c>
      <c r="Q31" s="24" t="s">
        <v>281</v>
      </c>
      <c r="R31" s="24" t="s">
        <v>282</v>
      </c>
      <c r="S31" s="48" t="s">
        <v>283</v>
      </c>
      <c r="T31" s="48" t="s">
        <v>284</v>
      </c>
      <c r="U31" s="48" t="s">
        <v>285</v>
      </c>
      <c r="V31" s="70">
        <f>K31</f>
        <v>0</v>
      </c>
      <c r="W31" s="70">
        <v>0</v>
      </c>
      <c r="X31" s="94">
        <f>IFERROR(IF(W31/V31&gt;100%,100%,W31/V31),0)</f>
        <v>0</v>
      </c>
      <c r="Y31" s="49" t="s">
        <v>177</v>
      </c>
      <c r="Z31" s="49" t="s">
        <v>177</v>
      </c>
      <c r="AA31" s="93">
        <f>L31</f>
        <v>0.38</v>
      </c>
      <c r="AB31" s="71">
        <v>0.38</v>
      </c>
      <c r="AC31" s="94">
        <f>IFERROR(IF(AB31/AA31&gt;100%,100%,AB31/AA31),0)</f>
        <v>1</v>
      </c>
      <c r="AD31" s="24" t="s">
        <v>286</v>
      </c>
      <c r="AE31" s="24" t="s">
        <v>287</v>
      </c>
      <c r="AF31" s="93">
        <f>M31</f>
        <v>0.63</v>
      </c>
      <c r="AG31" s="70">
        <v>0</v>
      </c>
      <c r="AH31" s="94">
        <f>IFERROR(IF(AG31/AF31&gt;100%,100%,AG31/AF31),0)</f>
        <v>0</v>
      </c>
      <c r="AI31" s="24" t="s">
        <v>288</v>
      </c>
      <c r="AJ31" s="24" t="s">
        <v>289</v>
      </c>
      <c r="AK31" s="93">
        <f>N31</f>
        <v>0</v>
      </c>
      <c r="AL31" s="71">
        <v>0</v>
      </c>
      <c r="AM31" s="94">
        <f>IFERROR(IF(AL31/AK31&gt;100%,100%,AL31/AK31),0)</f>
        <v>0</v>
      </c>
      <c r="AN31" s="24" t="s">
        <v>290</v>
      </c>
      <c r="AO31" s="24" t="s">
        <v>291</v>
      </c>
      <c r="AP31" s="70">
        <f>O31</f>
        <v>1</v>
      </c>
      <c r="AQ31" s="71">
        <f>IFERROR(SUM(W31,AB31,AG31,AL31),0)</f>
        <v>0.38</v>
      </c>
      <c r="AR31" s="94">
        <f>IFERROR(IF(AQ31/AP31&gt;100%,100%,AQ31/AP31),0)</f>
        <v>0.38</v>
      </c>
      <c r="AS31" s="24" t="s">
        <v>292</v>
      </c>
    </row>
    <row r="32" spans="1:129" s="29" customFormat="1" ht="150">
      <c r="A32" s="37">
        <v>3</v>
      </c>
      <c r="B32" s="24" t="s">
        <v>258</v>
      </c>
      <c r="C32" s="37" t="s">
        <v>293</v>
      </c>
      <c r="D32" s="24" t="s">
        <v>294</v>
      </c>
      <c r="E32" s="24" t="s">
        <v>261</v>
      </c>
      <c r="F32" s="24" t="s">
        <v>295</v>
      </c>
      <c r="G32" s="24" t="s">
        <v>296</v>
      </c>
      <c r="H32" s="37" t="s">
        <v>297</v>
      </c>
      <c r="I32" s="25" t="s">
        <v>127</v>
      </c>
      <c r="J32" s="37" t="s">
        <v>295</v>
      </c>
      <c r="K32" s="52">
        <v>0</v>
      </c>
      <c r="L32" s="52">
        <v>1</v>
      </c>
      <c r="M32" s="52">
        <v>0</v>
      </c>
      <c r="N32" s="52">
        <v>1</v>
      </c>
      <c r="O32" s="52">
        <v>2</v>
      </c>
      <c r="P32" s="37" t="s">
        <v>74</v>
      </c>
      <c r="Q32" s="24" t="s">
        <v>281</v>
      </c>
      <c r="R32" s="24" t="s">
        <v>282</v>
      </c>
      <c r="S32" s="48" t="s">
        <v>298</v>
      </c>
      <c r="T32" s="48" t="s">
        <v>298</v>
      </c>
      <c r="U32" s="24" t="s">
        <v>299</v>
      </c>
      <c r="V32" s="70">
        <f>K32</f>
        <v>0</v>
      </c>
      <c r="W32" s="91" t="s">
        <v>177</v>
      </c>
      <c r="X32" s="94">
        <f>IFERROR(IF(W32/V32&gt;100%,100%,W32/V32),0)</f>
        <v>0</v>
      </c>
      <c r="Y32" s="49" t="s">
        <v>177</v>
      </c>
      <c r="Z32" s="49" t="s">
        <v>177</v>
      </c>
      <c r="AA32" s="91">
        <f>L32</f>
        <v>1</v>
      </c>
      <c r="AB32" s="79">
        <v>1</v>
      </c>
      <c r="AC32" s="94">
        <f>IFERROR(IF(AB32/AA32&gt;100%,100%,AB32/AA32),0)</f>
        <v>1</v>
      </c>
      <c r="AD32" s="24" t="s">
        <v>300</v>
      </c>
      <c r="AE32" s="24" t="s">
        <v>301</v>
      </c>
      <c r="AF32" s="91">
        <f>M32</f>
        <v>0</v>
      </c>
      <c r="AG32" s="71">
        <v>0</v>
      </c>
      <c r="AH32" s="94">
        <f>IFERROR(IF(AG32/AF32&gt;100%,100%,AG32/AF32),0)</f>
        <v>0</v>
      </c>
      <c r="AI32" s="24" t="s">
        <v>177</v>
      </c>
      <c r="AJ32" s="24" t="s">
        <v>177</v>
      </c>
      <c r="AK32" s="91">
        <f>N32</f>
        <v>1</v>
      </c>
      <c r="AL32" s="78">
        <v>1</v>
      </c>
      <c r="AM32" s="94">
        <f>IFERROR(IF(AL32/AK32&gt;100%,100%,AL32/AK32),0)</f>
        <v>1</v>
      </c>
      <c r="AN32" s="24" t="s">
        <v>302</v>
      </c>
      <c r="AO32" s="24" t="s">
        <v>291</v>
      </c>
      <c r="AP32" s="78">
        <f>O32</f>
        <v>2</v>
      </c>
      <c r="AQ32" s="79">
        <f>IFERROR(SUM(W32,AB32,AG32,AL32),0)</f>
        <v>2</v>
      </c>
      <c r="AR32" s="94">
        <f>IFERROR(IF(AQ32/AP32&gt;100%,100%,AQ32/AP32),0)</f>
        <v>1</v>
      </c>
      <c r="AS32" s="24" t="s">
        <v>105</v>
      </c>
    </row>
    <row r="33" spans="1:45" s="29" customFormat="1" ht="199.5">
      <c r="A33" s="37">
        <v>3</v>
      </c>
      <c r="B33" s="24" t="s">
        <v>258</v>
      </c>
      <c r="C33" s="37" t="s">
        <v>303</v>
      </c>
      <c r="D33" s="48" t="s">
        <v>304</v>
      </c>
      <c r="E33" s="48" t="s">
        <v>261</v>
      </c>
      <c r="F33" s="48" t="s">
        <v>305</v>
      </c>
      <c r="G33" s="48" t="s">
        <v>306</v>
      </c>
      <c r="H33" s="48" t="s">
        <v>307</v>
      </c>
      <c r="I33" s="48" t="s">
        <v>127</v>
      </c>
      <c r="J33" s="37" t="s">
        <v>305</v>
      </c>
      <c r="K33" s="53">
        <v>1</v>
      </c>
      <c r="L33" s="53">
        <v>0</v>
      </c>
      <c r="M33" s="53">
        <v>0</v>
      </c>
      <c r="N33" s="53">
        <v>0</v>
      </c>
      <c r="O33" s="53">
        <v>1</v>
      </c>
      <c r="P33" s="37" t="s">
        <v>74</v>
      </c>
      <c r="Q33" s="48" t="s">
        <v>308</v>
      </c>
      <c r="R33" s="48" t="s">
        <v>267</v>
      </c>
      <c r="S33" s="48" t="s">
        <v>309</v>
      </c>
      <c r="T33" s="48" t="s">
        <v>310</v>
      </c>
      <c r="U33" s="48" t="s">
        <v>311</v>
      </c>
      <c r="V33" s="70">
        <f>K33</f>
        <v>1</v>
      </c>
      <c r="W33" s="71">
        <f>(2+3+0)/(2+3+0)</f>
        <v>1</v>
      </c>
      <c r="X33" s="94">
        <f>IFERROR(IF(W33/V33&gt;100%,100%,W33/V33),0)</f>
        <v>1</v>
      </c>
      <c r="Y33" s="24" t="s">
        <v>312</v>
      </c>
      <c r="Z33" s="24" t="s">
        <v>313</v>
      </c>
      <c r="AA33" s="93">
        <f>L33</f>
        <v>0</v>
      </c>
      <c r="AB33" s="71">
        <v>0</v>
      </c>
      <c r="AC33" s="94">
        <f>IFERROR(IF(AB33/AA33&gt;100%,100%,AB33/AA33),0)</f>
        <v>0</v>
      </c>
      <c r="AD33" s="24" t="s">
        <v>177</v>
      </c>
      <c r="AE33" s="24" t="s">
        <v>177</v>
      </c>
      <c r="AF33" s="93">
        <f>M33</f>
        <v>0</v>
      </c>
      <c r="AG33" s="71">
        <v>0</v>
      </c>
      <c r="AH33" s="94">
        <f>IFERROR(IF(AG33/AF33&gt;100%,100%,AG33/AF33),0)</f>
        <v>0</v>
      </c>
      <c r="AI33" s="24" t="s">
        <v>177</v>
      </c>
      <c r="AJ33" s="24" t="s">
        <v>177</v>
      </c>
      <c r="AK33" s="93">
        <f>N33</f>
        <v>0</v>
      </c>
      <c r="AL33" s="71">
        <v>0</v>
      </c>
      <c r="AM33" s="94">
        <f>IFERROR(IF(AL33/AK33&gt;100%,100%,AL33/AK33),0)</f>
        <v>0</v>
      </c>
      <c r="AN33" s="24" t="s">
        <v>177</v>
      </c>
      <c r="AO33" s="24" t="s">
        <v>177</v>
      </c>
      <c r="AP33" s="70">
        <f>O33</f>
        <v>1</v>
      </c>
      <c r="AQ33" s="71">
        <f>IFERROR(SUM(W33,AB33,AG33,AL33),0)</f>
        <v>1</v>
      </c>
      <c r="AR33" s="94">
        <f>IFERROR(IF(AQ33/AP33&gt;100%,100%,AQ33/AP33),0)</f>
        <v>1</v>
      </c>
      <c r="AS33" s="24" t="s">
        <v>105</v>
      </c>
    </row>
    <row r="34" spans="1:45" s="29" customFormat="1" ht="232.5">
      <c r="A34" s="37">
        <v>3</v>
      </c>
      <c r="B34" s="24" t="s">
        <v>258</v>
      </c>
      <c r="C34" s="37" t="s">
        <v>314</v>
      </c>
      <c r="D34" s="54" t="s">
        <v>315</v>
      </c>
      <c r="E34" s="48" t="s">
        <v>261</v>
      </c>
      <c r="F34" s="48" t="s">
        <v>316</v>
      </c>
      <c r="G34" s="48" t="s">
        <v>317</v>
      </c>
      <c r="H34" s="48" t="s">
        <v>318</v>
      </c>
      <c r="I34" s="48" t="s">
        <v>92</v>
      </c>
      <c r="J34" s="37" t="s">
        <v>319</v>
      </c>
      <c r="K34" s="53">
        <v>1</v>
      </c>
      <c r="L34" s="53">
        <v>1</v>
      </c>
      <c r="M34" s="53">
        <v>1</v>
      </c>
      <c r="N34" s="53">
        <v>1</v>
      </c>
      <c r="O34" s="53">
        <v>1</v>
      </c>
      <c r="P34" s="37" t="s">
        <v>320</v>
      </c>
      <c r="Q34" s="48" t="s">
        <v>308</v>
      </c>
      <c r="R34" s="48" t="s">
        <v>267</v>
      </c>
      <c r="S34" s="48" t="s">
        <v>309</v>
      </c>
      <c r="T34" s="48" t="s">
        <v>310</v>
      </c>
      <c r="U34" s="48" t="s">
        <v>311</v>
      </c>
      <c r="V34" s="70">
        <f>K34</f>
        <v>1</v>
      </c>
      <c r="W34" s="71">
        <f>(10+2+1)/(11+5+1)</f>
        <v>0.76470588235294112</v>
      </c>
      <c r="X34" s="94">
        <f>IFERROR(IF(W34/V34&gt;100%,100%,W34/V34),0)</f>
        <v>0.76470588235294112</v>
      </c>
      <c r="Y34" s="24" t="s">
        <v>321</v>
      </c>
      <c r="Z34" s="24" t="s">
        <v>313</v>
      </c>
      <c r="AA34" s="93">
        <f>L34</f>
        <v>1</v>
      </c>
      <c r="AB34" s="71">
        <f>29/35</f>
        <v>0.82857142857142863</v>
      </c>
      <c r="AC34" s="94">
        <f>IFERROR(IF(AB34/AA34&gt;100%,100%,AB34/AA34),0)</f>
        <v>0.82857142857142863</v>
      </c>
      <c r="AD34" s="24" t="s">
        <v>322</v>
      </c>
      <c r="AE34" s="24" t="s">
        <v>323</v>
      </c>
      <c r="AF34" s="93">
        <f>M34</f>
        <v>1</v>
      </c>
      <c r="AG34" s="70">
        <v>0.75</v>
      </c>
      <c r="AH34" s="94">
        <f>IFERROR(IF(AG34/AF34&gt;100%,100%,AG34/AF34),0)</f>
        <v>0.75</v>
      </c>
      <c r="AI34" s="24" t="s">
        <v>324</v>
      </c>
      <c r="AJ34" s="24" t="s">
        <v>325</v>
      </c>
      <c r="AK34" s="93">
        <f>N34</f>
        <v>1</v>
      </c>
      <c r="AL34" s="71">
        <f>(23+10+32)/(29+11+35)</f>
        <v>0.8666666666666667</v>
      </c>
      <c r="AM34" s="94">
        <f>IFERROR(IF(AL34/AK34&gt;100%,100%,AL34/AK34),0)</f>
        <v>0.8666666666666667</v>
      </c>
      <c r="AN34" s="24" t="s">
        <v>326</v>
      </c>
      <c r="AO34" s="24" t="s">
        <v>327</v>
      </c>
      <c r="AP34" s="70">
        <f>O34</f>
        <v>1</v>
      </c>
      <c r="AQ34" s="71">
        <f>IFERROR(AVERAGE(W34,AB34,AG34,AL34),0)</f>
        <v>0.80248599439775914</v>
      </c>
      <c r="AR34" s="94">
        <f>IFERROR(IF(AQ34/AP34&gt;100%,100%,AQ34/AP34),0)</f>
        <v>0.80248599439775914</v>
      </c>
      <c r="AS34" s="24" t="s">
        <v>328</v>
      </c>
    </row>
    <row r="35" spans="1:45" s="29" customFormat="1" ht="182.25">
      <c r="A35" s="37">
        <v>3</v>
      </c>
      <c r="B35" s="24" t="s">
        <v>258</v>
      </c>
      <c r="C35" s="66" t="s">
        <v>329</v>
      </c>
      <c r="D35" s="67" t="s">
        <v>330</v>
      </c>
      <c r="E35" s="67" t="s">
        <v>261</v>
      </c>
      <c r="F35" s="67" t="s">
        <v>331</v>
      </c>
      <c r="G35" s="67" t="s">
        <v>332</v>
      </c>
      <c r="H35" s="67" t="s">
        <v>94</v>
      </c>
      <c r="I35" s="67" t="s">
        <v>127</v>
      </c>
      <c r="J35" s="66" t="s">
        <v>331</v>
      </c>
      <c r="K35" s="68">
        <v>0</v>
      </c>
      <c r="L35" s="68">
        <v>1</v>
      </c>
      <c r="M35" s="68">
        <v>0</v>
      </c>
      <c r="N35" s="68">
        <v>0</v>
      </c>
      <c r="O35" s="68">
        <v>1</v>
      </c>
      <c r="P35" s="66" t="s">
        <v>74</v>
      </c>
      <c r="Q35" s="67" t="s">
        <v>333</v>
      </c>
      <c r="R35" s="24" t="s">
        <v>282</v>
      </c>
      <c r="S35" s="67" t="s">
        <v>331</v>
      </c>
      <c r="T35" s="67" t="s">
        <v>334</v>
      </c>
      <c r="U35" s="48" t="s">
        <v>335</v>
      </c>
      <c r="V35" s="91">
        <f>K35</f>
        <v>0</v>
      </c>
      <c r="W35" s="79">
        <v>0</v>
      </c>
      <c r="X35" s="94">
        <f>IFERROR(IF(W35/V35&gt;100%,100%,W35/V35),0)</f>
        <v>0</v>
      </c>
      <c r="Y35" s="49" t="s">
        <v>177</v>
      </c>
      <c r="Z35" s="49" t="s">
        <v>177</v>
      </c>
      <c r="AA35" s="95">
        <f>L35</f>
        <v>1</v>
      </c>
      <c r="AB35" s="79">
        <f>3/3</f>
        <v>1</v>
      </c>
      <c r="AC35" s="94">
        <f>IFERROR(IF(AB35/AA35&gt;100%,100%,AB35/AA35),0)</f>
        <v>1</v>
      </c>
      <c r="AD35" s="49" t="s">
        <v>336</v>
      </c>
      <c r="AE35" s="49" t="s">
        <v>337</v>
      </c>
      <c r="AF35" s="91">
        <f t="shared" ref="AF35:AF36" si="5">M35</f>
        <v>0</v>
      </c>
      <c r="AG35" s="79">
        <v>0</v>
      </c>
      <c r="AH35" s="94">
        <f>IFERROR(IF(AG35/AF35&gt;100%,100%,AG35/AF35),0)</f>
        <v>0</v>
      </c>
      <c r="AI35" s="49" t="s">
        <v>177</v>
      </c>
      <c r="AJ35" s="49"/>
      <c r="AK35" s="91">
        <f t="shared" ref="AK35:AK36" si="6">N35</f>
        <v>0</v>
      </c>
      <c r="AL35" s="79">
        <v>0</v>
      </c>
      <c r="AM35" s="94">
        <f>IFERROR(IF(AL35/AK35&gt;100%,100%,AL35/AK35),0)</f>
        <v>0</v>
      </c>
      <c r="AN35" s="49" t="s">
        <v>177</v>
      </c>
      <c r="AO35" s="105" t="s">
        <v>177</v>
      </c>
      <c r="AP35" s="80">
        <f>O35</f>
        <v>1</v>
      </c>
      <c r="AQ35" s="79">
        <f>IFERROR(SUM(W35,AB35,AG35,AL35),0)</f>
        <v>1</v>
      </c>
      <c r="AR35" s="94">
        <f>IFERROR(IF(AQ35/AP35&gt;100%,100%,AQ35/AP35),0)</f>
        <v>1</v>
      </c>
      <c r="AS35" s="24" t="s">
        <v>105</v>
      </c>
    </row>
    <row r="36" spans="1:45" s="29" customFormat="1" ht="282.75">
      <c r="A36" s="37">
        <v>3</v>
      </c>
      <c r="B36" s="24" t="s">
        <v>258</v>
      </c>
      <c r="C36" s="37" t="s">
        <v>338</v>
      </c>
      <c r="D36" s="24" t="s">
        <v>339</v>
      </c>
      <c r="E36" s="24" t="s">
        <v>261</v>
      </c>
      <c r="F36" s="24" t="s">
        <v>340</v>
      </c>
      <c r="G36" s="24" t="s">
        <v>341</v>
      </c>
      <c r="H36" s="24" t="s">
        <v>94</v>
      </c>
      <c r="I36" s="25" t="s">
        <v>127</v>
      </c>
      <c r="J36" s="55" t="s">
        <v>340</v>
      </c>
      <c r="K36" s="68">
        <v>0</v>
      </c>
      <c r="L36" s="68">
        <v>0</v>
      </c>
      <c r="M36" s="68">
        <v>0</v>
      </c>
      <c r="N36" s="68">
        <v>1</v>
      </c>
      <c r="O36" s="68">
        <v>1</v>
      </c>
      <c r="P36" s="37" t="s">
        <v>74</v>
      </c>
      <c r="Q36" s="67" t="s">
        <v>333</v>
      </c>
      <c r="R36" s="24" t="s">
        <v>282</v>
      </c>
      <c r="S36" s="67" t="s">
        <v>342</v>
      </c>
      <c r="T36" s="67" t="s">
        <v>343</v>
      </c>
      <c r="U36" s="48" t="s">
        <v>335</v>
      </c>
      <c r="V36" s="91">
        <f>K36</f>
        <v>0</v>
      </c>
      <c r="W36" s="79">
        <v>0</v>
      </c>
      <c r="X36" s="94">
        <f>IFERROR(IF(W36/V36&gt;100%,100%,W36/V36),0)</f>
        <v>0</v>
      </c>
      <c r="Y36" s="49" t="s">
        <v>177</v>
      </c>
      <c r="Z36" s="49" t="s">
        <v>177</v>
      </c>
      <c r="AA36" s="95">
        <f>L36</f>
        <v>0</v>
      </c>
      <c r="AB36" s="79">
        <v>0</v>
      </c>
      <c r="AC36" s="94">
        <f>IFERROR(IF(AB36/AA36&gt;100%,100%,AB36/AA36),0)</f>
        <v>0</v>
      </c>
      <c r="AD36" s="49" t="s">
        <v>177</v>
      </c>
      <c r="AE36" s="49" t="s">
        <v>177</v>
      </c>
      <c r="AF36" s="91">
        <f t="shared" si="5"/>
        <v>0</v>
      </c>
      <c r="AG36" s="79">
        <v>0</v>
      </c>
      <c r="AH36" s="94">
        <f>IFERROR(IF(AG36/AF36&gt;100%,100%,AG36/AF36),0)</f>
        <v>0</v>
      </c>
      <c r="AI36" s="49" t="s">
        <v>177</v>
      </c>
      <c r="AJ36" s="49" t="s">
        <v>177</v>
      </c>
      <c r="AK36" s="91">
        <f t="shared" si="6"/>
        <v>1</v>
      </c>
      <c r="AL36" s="71">
        <f>(0.2+0.7+1)/3</f>
        <v>0.6333333333333333</v>
      </c>
      <c r="AM36" s="94">
        <f>IFERROR(IF(AL36/AK36&gt;100%,100%,AL36/AK36),0)</f>
        <v>0.6333333333333333</v>
      </c>
      <c r="AN36" s="24" t="s">
        <v>344</v>
      </c>
      <c r="AO36" s="24" t="s">
        <v>345</v>
      </c>
      <c r="AP36" s="80">
        <f>O36</f>
        <v>1</v>
      </c>
      <c r="AQ36" s="79">
        <f>IFERROR(SUM(W36,AB36,AG36,AL36),0)</f>
        <v>0.6333333333333333</v>
      </c>
      <c r="AR36" s="94">
        <f>IFERROR(IF(AQ36/AP36&gt;100%,100%,AQ36/AP36),0)</f>
        <v>0.6333333333333333</v>
      </c>
      <c r="AS36" s="24" t="s">
        <v>346</v>
      </c>
    </row>
    <row r="37" spans="1:45" s="5" customFormat="1" ht="17.25">
      <c r="A37" s="9"/>
      <c r="B37" s="9"/>
      <c r="C37" s="9"/>
      <c r="D37" s="10" t="s">
        <v>347</v>
      </c>
      <c r="E37" s="10"/>
      <c r="F37" s="10"/>
      <c r="G37" s="10"/>
      <c r="H37" s="10"/>
      <c r="I37" s="10"/>
      <c r="J37" s="10"/>
      <c r="K37" s="11"/>
      <c r="L37" s="11"/>
      <c r="M37" s="11"/>
      <c r="N37" s="11"/>
      <c r="O37" s="11"/>
      <c r="P37" s="10"/>
      <c r="Q37" s="10"/>
      <c r="R37" s="10"/>
      <c r="S37" s="9"/>
      <c r="T37" s="9"/>
      <c r="U37" s="9"/>
      <c r="V37" s="72"/>
      <c r="W37" s="72"/>
      <c r="X37" s="73">
        <f>AVERAGE(X33,X34)*20%</f>
        <v>0.17647058823529413</v>
      </c>
      <c r="Y37" s="74"/>
      <c r="Z37" s="74"/>
      <c r="AA37" s="15"/>
      <c r="AB37" s="15"/>
      <c r="AC37" s="96">
        <f>AVERAGE(AC30,AC31,AC32,AC34,AC35)*20%</f>
        <v>0.18214285714285716</v>
      </c>
      <c r="AD37" s="9"/>
      <c r="AE37" s="9"/>
      <c r="AF37" s="15"/>
      <c r="AG37" s="15"/>
      <c r="AH37" s="96">
        <f>AVERAGE(AH31,AH34)*20%</f>
        <v>7.5000000000000011E-2</v>
      </c>
      <c r="AI37" s="9"/>
      <c r="AJ37" s="9"/>
      <c r="AK37" s="15"/>
      <c r="AL37" s="15"/>
      <c r="AM37" s="96">
        <f>AVERAGE(AM30,AM32,AM34,AM36)*20%</f>
        <v>0.166875</v>
      </c>
      <c r="AN37" s="9"/>
      <c r="AO37" s="9"/>
      <c r="AP37" s="72"/>
      <c r="AQ37" s="72"/>
      <c r="AR37" s="73">
        <f>AVERAGE(AR30:AR36)*20%</f>
        <v>0.15991626650660262</v>
      </c>
      <c r="AS37" s="74"/>
    </row>
    <row r="38" spans="1:45" s="8" customFormat="1" ht="20.25">
      <c r="A38" s="6"/>
      <c r="B38" s="6"/>
      <c r="C38" s="6"/>
      <c r="D38" s="69" t="s">
        <v>348</v>
      </c>
      <c r="E38" s="6"/>
      <c r="F38" s="6"/>
      <c r="G38" s="6"/>
      <c r="H38" s="6"/>
      <c r="I38" s="6"/>
      <c r="J38" s="6"/>
      <c r="K38" s="7"/>
      <c r="L38" s="7"/>
      <c r="M38" s="7"/>
      <c r="N38" s="7"/>
      <c r="O38" s="7"/>
      <c r="P38" s="6"/>
      <c r="Q38" s="6"/>
      <c r="R38" s="6"/>
      <c r="S38" s="6"/>
      <c r="T38" s="6"/>
      <c r="U38" s="6"/>
      <c r="V38" s="75"/>
      <c r="W38" s="75"/>
      <c r="X38" s="76">
        <f>X29+X37</f>
        <v>0.89247058823529413</v>
      </c>
      <c r="Y38" s="77"/>
      <c r="Z38" s="77"/>
      <c r="AA38" s="16"/>
      <c r="AB38" s="16"/>
      <c r="AC38" s="97">
        <f>AC29+AC37</f>
        <v>0.98214285714285721</v>
      </c>
      <c r="AD38" s="6"/>
      <c r="AE38" s="6"/>
      <c r="AF38" s="16"/>
      <c r="AG38" s="16"/>
      <c r="AH38" s="97">
        <f>AH29+AH37</f>
        <v>0.875</v>
      </c>
      <c r="AI38" s="6"/>
      <c r="AJ38" s="6"/>
      <c r="AK38" s="16"/>
      <c r="AL38" s="16"/>
      <c r="AM38" s="97">
        <f>AM29+AM37</f>
        <v>0.96687500000000004</v>
      </c>
      <c r="AN38" s="6"/>
      <c r="AO38" s="6"/>
      <c r="AP38" s="75"/>
      <c r="AQ38" s="75"/>
      <c r="AR38" s="76">
        <f>AR29+AR37</f>
        <v>0.94376242035275659</v>
      </c>
      <c r="AS38" s="77"/>
    </row>
  </sheetData>
  <mergeCells count="24">
    <mergeCell ref="V13:Z14"/>
    <mergeCell ref="AA13:AE14"/>
    <mergeCell ref="AF13:AJ14"/>
    <mergeCell ref="AK13:AO14"/>
    <mergeCell ref="AP13:AS14"/>
    <mergeCell ref="A13:B14"/>
    <mergeCell ref="A1:J1"/>
    <mergeCell ref="K1:O1"/>
    <mergeCell ref="C13:E14"/>
    <mergeCell ref="F13:P14"/>
    <mergeCell ref="A2:J2"/>
    <mergeCell ref="G9:J9"/>
    <mergeCell ref="G10:J10"/>
    <mergeCell ref="G11:J11"/>
    <mergeCell ref="A4:C11"/>
    <mergeCell ref="D4:D11"/>
    <mergeCell ref="S13:U14"/>
    <mergeCell ref="E4:J4"/>
    <mergeCell ref="G5:J5"/>
    <mergeCell ref="G6:J6"/>
    <mergeCell ref="G7:J7"/>
    <mergeCell ref="G8:J8"/>
    <mergeCell ref="Q13:Q15"/>
    <mergeCell ref="R13:R15"/>
  </mergeCells>
  <dataValidations count="2">
    <dataValidation allowBlank="1" showInputMessage="1" showErrorMessage="1" error="Escriba un texto " promptTitle="Cualquier contenido" sqref="E15 E3:E12" xr:uid="{AB2F453D-9BA8-4F99-93AD-20B9F2FA7BA6}"/>
    <dataValidation type="list" allowBlank="1" showInputMessage="1" showErrorMessage="1" sqref="P16:P18 P22 P20" xr:uid="{2FDF46F6-3C86-4078-AEE8-967243011855}">
      <formula1>$BW$16:$BW$16</formula1>
    </dataValidation>
  </dataValidations>
  <pageMargins left="0.7" right="0.7" top="0.75" bottom="0.75" header="0.3" footer="0.3"/>
  <pageSetup paperSize="9"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error="Escriba un texto " promptTitle="Cualquier contenido" xr:uid="{9E76F605-6537-463A-8FDD-F1BFB46BF568}">
          <x14:formula1>
            <xm:f>Listas!$A$2:$A$4</xm:f>
          </x14:formula1>
          <xm:sqref>E1 E13:E14 E29 E37:E1048576</xm:sqref>
        </x14:dataValidation>
        <x14:dataValidation type="list" allowBlank="1" showInputMessage="1" showErrorMessage="1" xr:uid="{188A35B9-5011-475E-9BC5-F80C130E6708}">
          <x14:formula1>
            <xm:f>Listas!$D$1:$D$20</xm:f>
          </x14:formula1>
          <xm:sqref>Q16:Q28</xm:sqref>
        </x14:dataValidation>
        <x14:dataValidation type="list" allowBlank="1" showInputMessage="1" showErrorMessage="1" xr:uid="{7DA81430-7AFC-4B0D-A630-84A0186D7298}">
          <x14:formula1>
            <xm:f>Listas!$F$1:$F$12</xm:f>
          </x14:formula1>
          <xm:sqref>R16:R28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34FBBA-B3EC-4E04-BA2E-A8645D311BC6}">
  <dimension ref="B1:D19"/>
  <sheetViews>
    <sheetView workbookViewId="0">
      <selection activeCell="B23" sqref="B23"/>
    </sheetView>
  </sheetViews>
  <sheetFormatPr defaultColWidth="11.42578125" defaultRowHeight="15"/>
  <cols>
    <col min="1" max="1" width="13.5703125" style="43" customWidth="1"/>
    <col min="2" max="2" width="98.5703125" style="43" customWidth="1"/>
    <col min="3" max="3" width="11.42578125" style="43"/>
    <col min="4" max="4" width="74.7109375" style="43" customWidth="1"/>
    <col min="5" max="16384" width="11.42578125" style="43"/>
  </cols>
  <sheetData>
    <row r="1" spans="2:4" ht="30">
      <c r="B1" s="42" t="s">
        <v>349</v>
      </c>
      <c r="D1" s="43" t="s">
        <v>350</v>
      </c>
    </row>
    <row r="2" spans="2:4">
      <c r="B2" s="42" t="s">
        <v>351</v>
      </c>
      <c r="D2" s="43" t="s">
        <v>352</v>
      </c>
    </row>
    <row r="3" spans="2:4" ht="45">
      <c r="B3" s="42" t="s">
        <v>353</v>
      </c>
      <c r="D3" s="43" t="s">
        <v>76</v>
      </c>
    </row>
    <row r="4" spans="2:4" ht="30">
      <c r="B4" s="42" t="s">
        <v>354</v>
      </c>
      <c r="D4" s="43" t="s">
        <v>355</v>
      </c>
    </row>
    <row r="5" spans="2:4" ht="30">
      <c r="B5" s="42" t="s">
        <v>356</v>
      </c>
      <c r="D5" s="43" t="s">
        <v>357</v>
      </c>
    </row>
    <row r="6" spans="2:4" ht="30">
      <c r="B6" s="42" t="s">
        <v>281</v>
      </c>
      <c r="D6" s="43" t="s">
        <v>358</v>
      </c>
    </row>
    <row r="7" spans="2:4" ht="45">
      <c r="B7" s="42" t="s">
        <v>308</v>
      </c>
      <c r="D7" s="43" t="s">
        <v>359</v>
      </c>
    </row>
    <row r="8" spans="2:4" ht="45">
      <c r="B8" s="42" t="s">
        <v>360</v>
      </c>
      <c r="D8" s="43" t="s">
        <v>361</v>
      </c>
    </row>
    <row r="9" spans="2:4" ht="30">
      <c r="B9" s="42" t="s">
        <v>75</v>
      </c>
      <c r="D9" s="43" t="s">
        <v>362</v>
      </c>
    </row>
    <row r="10" spans="2:4" ht="30">
      <c r="B10" s="42" t="s">
        <v>363</v>
      </c>
      <c r="D10" s="43" t="s">
        <v>364</v>
      </c>
    </row>
    <row r="11" spans="2:4" ht="30">
      <c r="B11" s="42" t="s">
        <v>365</v>
      </c>
      <c r="D11" s="43" t="s">
        <v>267</v>
      </c>
    </row>
    <row r="12" spans="2:4">
      <c r="B12" s="42" t="s">
        <v>333</v>
      </c>
      <c r="D12" s="43" t="s">
        <v>366</v>
      </c>
    </row>
    <row r="13" spans="2:4">
      <c r="B13" s="42" t="s">
        <v>367</v>
      </c>
    </row>
    <row r="14" spans="2:4">
      <c r="B14" s="42" t="s">
        <v>368</v>
      </c>
    </row>
    <row r="15" spans="2:4">
      <c r="B15" s="42" t="s">
        <v>369</v>
      </c>
    </row>
    <row r="16" spans="2:4">
      <c r="B16" s="42" t="s">
        <v>142</v>
      </c>
    </row>
    <row r="17" spans="2:2">
      <c r="B17" s="42" t="s">
        <v>370</v>
      </c>
    </row>
    <row r="18" spans="2:2">
      <c r="B18" s="42" t="s">
        <v>371</v>
      </c>
    </row>
    <row r="19" spans="2:2">
      <c r="B19" s="42" t="s">
        <v>372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8DBC16-EE94-42F6-8D1F-8473F6A8481E}">
  <dimension ref="A1:F20"/>
  <sheetViews>
    <sheetView topLeftCell="B8" workbookViewId="0">
      <selection activeCell="F12" sqref="F12"/>
    </sheetView>
  </sheetViews>
  <sheetFormatPr defaultColWidth="11.42578125" defaultRowHeight="15"/>
  <cols>
    <col min="1" max="1" width="34.5703125" bestFit="1" customWidth="1"/>
    <col min="4" max="4" width="96.28515625" customWidth="1"/>
    <col min="6" max="6" width="45.85546875" customWidth="1"/>
  </cols>
  <sheetData>
    <row r="1" spans="1:6" ht="30">
      <c r="A1" t="s">
        <v>62</v>
      </c>
      <c r="D1" s="42" t="s">
        <v>349</v>
      </c>
      <c r="F1" s="43" t="s">
        <v>350</v>
      </c>
    </row>
    <row r="2" spans="1:6" ht="30">
      <c r="A2" t="s">
        <v>68</v>
      </c>
      <c r="D2" s="42" t="s">
        <v>351</v>
      </c>
      <c r="F2" s="43" t="s">
        <v>352</v>
      </c>
    </row>
    <row r="3" spans="1:6" ht="75">
      <c r="A3" t="s">
        <v>373</v>
      </c>
      <c r="D3" s="42" t="s">
        <v>353</v>
      </c>
      <c r="F3" s="43" t="s">
        <v>76</v>
      </c>
    </row>
    <row r="4" spans="1:6" ht="60">
      <c r="A4" t="s">
        <v>261</v>
      </c>
      <c r="D4" s="42" t="s">
        <v>354</v>
      </c>
      <c r="F4" s="43" t="s">
        <v>355</v>
      </c>
    </row>
    <row r="5" spans="1:6" ht="45">
      <c r="D5" s="42" t="s">
        <v>356</v>
      </c>
      <c r="F5" s="43" t="s">
        <v>357</v>
      </c>
    </row>
    <row r="6" spans="1:6" ht="45">
      <c r="D6" s="42" t="s">
        <v>281</v>
      </c>
      <c r="F6" s="43" t="s">
        <v>358</v>
      </c>
    </row>
    <row r="7" spans="1:6" ht="60">
      <c r="D7" s="42" t="s">
        <v>308</v>
      </c>
      <c r="F7" s="43" t="s">
        <v>359</v>
      </c>
    </row>
    <row r="8" spans="1:6" ht="75">
      <c r="D8" s="42" t="s">
        <v>360</v>
      </c>
      <c r="F8" s="43" t="s">
        <v>361</v>
      </c>
    </row>
    <row r="9" spans="1:6" ht="45">
      <c r="D9" s="42" t="s">
        <v>75</v>
      </c>
      <c r="F9" s="43" t="s">
        <v>362</v>
      </c>
    </row>
    <row r="10" spans="1:6" ht="45">
      <c r="D10" s="42" t="s">
        <v>363</v>
      </c>
      <c r="F10" s="43" t="s">
        <v>364</v>
      </c>
    </row>
    <row r="11" spans="1:6" ht="45">
      <c r="D11" s="42" t="s">
        <v>365</v>
      </c>
      <c r="F11" s="43" t="s">
        <v>267</v>
      </c>
    </row>
    <row r="12" spans="1:6">
      <c r="D12" s="42" t="s">
        <v>333</v>
      </c>
      <c r="F12" s="43" t="s">
        <v>282</v>
      </c>
    </row>
    <row r="13" spans="1:6">
      <c r="D13" s="42" t="s">
        <v>367</v>
      </c>
    </row>
    <row r="14" spans="1:6">
      <c r="D14" s="42" t="s">
        <v>368</v>
      </c>
    </row>
    <row r="15" spans="1:6">
      <c r="D15" s="42" t="s">
        <v>369</v>
      </c>
    </row>
    <row r="16" spans="1:6">
      <c r="D16" s="42" t="s">
        <v>142</v>
      </c>
    </row>
    <row r="17" spans="4:4">
      <c r="D17" s="42" t="s">
        <v>370</v>
      </c>
    </row>
    <row r="18" spans="4:4">
      <c r="D18" s="42" t="s">
        <v>371</v>
      </c>
    </row>
    <row r="19" spans="4:4">
      <c r="D19" s="42" t="s">
        <v>372</v>
      </c>
    </row>
    <row r="20" spans="4:4">
      <c r="D20" s="42" t="s">
        <v>94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Flow_SignoffStatus xmlns="4d1d2e24-7be0-47eb-a1db-99cc6d75caff" xsi:nil="true"/>
    <lcf76f155ced4ddcb4097134ff3c332f xmlns="4d1d2e24-7be0-47eb-a1db-99cc6d75caff">
      <Terms xmlns="http://schemas.microsoft.com/office/infopath/2007/PartnerControls"/>
    </lcf76f155ced4ddcb4097134ff3c332f>
    <TaxCatchAll xmlns="d6eaa91c-3afb-4015-aba1-5ff992c1a5ca"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41BFFB4411CFC54CA6A3FA228255AE4E" ma:contentTypeVersion="20" ma:contentTypeDescription="Crear nuevo documento." ma:contentTypeScope="" ma:versionID="e2c61d711546a8d177325e865e6eca1a">
  <xsd:schema xmlns:xsd="http://www.w3.org/2001/XMLSchema" xmlns:xs="http://www.w3.org/2001/XMLSchema" xmlns:p="http://schemas.microsoft.com/office/2006/metadata/properties" xmlns:ns2="4d1d2e24-7be0-47eb-a1db-99cc6d75caff" xmlns:ns3="d6eaa91c-3afb-4015-aba1-5ff992c1a5ca" targetNamespace="http://schemas.microsoft.com/office/2006/metadata/properties" ma:root="true" ma:fieldsID="f0f8f8eb9048146977135574a6b0b1e3" ns2:_="" ns3:_="">
    <xsd:import namespace="4d1d2e24-7be0-47eb-a1db-99cc6d75caff"/>
    <xsd:import namespace="d6eaa91c-3afb-4015-aba1-5ff992c1a5c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1d2e24-7be0-47eb-a1db-99cc6d75ca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Estado de aprobación" ma:internalName="Estado_x0020_de_x0020_aprobaci_x00f3_n">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1310d8ee-99bf-4ea4-9dbe-e9e068685e8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6eaa91c-3afb-4015-aba1-5ff992c1a5ca"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4" nillable="true" ma:displayName="Taxonomy Catch All Column" ma:hidden="true" ma:list="{3879f101-e3f4-43e5-bfb2-af477e66da4d}" ma:internalName="TaxCatchAll" ma:showField="CatchAllData" ma:web="d6eaa91c-3afb-4015-aba1-5ff992c1a5c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BD912C2-67FF-4F74-B857-B8D2F5FE6CA6}"/>
</file>

<file path=customXml/itemProps2.xml><?xml version="1.0" encoding="utf-8"?>
<ds:datastoreItem xmlns:ds="http://schemas.openxmlformats.org/officeDocument/2006/customXml" ds:itemID="{265251AB-C88B-4079-B78F-2291AC2E7ABC}"/>
</file>

<file path=customXml/itemProps3.xml><?xml version="1.0" encoding="utf-8"?>
<ds:datastoreItem xmlns:ds="http://schemas.openxmlformats.org/officeDocument/2006/customXml" ds:itemID="{27A3F01C-1EE4-43E4-BFB9-14E499DB608C}"/>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liliana casas</dc:creator>
  <cp:keywords/>
  <dc:description/>
  <cp:lastModifiedBy>Diego Luis Buelvas Ramirez</cp:lastModifiedBy>
  <cp:revision/>
  <dcterms:created xsi:type="dcterms:W3CDTF">2021-01-25T18:44:53Z</dcterms:created>
  <dcterms:modified xsi:type="dcterms:W3CDTF">2026-01-14T20:22:47Z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0x01010041BFFB4411CFC54CA6A3FA228255AE4E</vt:lpwstr>
  </property>
  <property fmtid="{D5CDD505-2E9C-101B-9397-08002B2CF9AE}" pid="3" name="MediaServiceImageTags">
    <vt:lpwstr/>
  </property>
</Properties>
</file>