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defaultThemeVersion="124226"/>
  <mc:AlternateContent xmlns:mc="http://schemas.openxmlformats.org/markup-compatibility/2006">
    <mc:Choice Requires="x15">
      <x15ac:absPath xmlns:x15ac="http://schemas.microsoft.com/office/spreadsheetml/2010/11/ac" url="C:\Users\johan\Downloads\publicación\"/>
    </mc:Choice>
  </mc:AlternateContent>
  <xr:revisionPtr revIDLastSave="0" documentId="8_{409E5332-19C1-401E-AA3B-CF8CFF63A119}" xr6:coauthVersionLast="47" xr6:coauthVersionMax="47" xr10:uidLastSave="{00000000-0000-0000-0000-000000000000}"/>
  <bookViews>
    <workbookView xWindow="-110" yWindow="-110" windowWidth="19420" windowHeight="10300" xr2:uid="{00000000-000D-0000-FFFF-FFFF00000000}"/>
  </bookViews>
  <sheets>
    <sheet name="Formato" sheetId="4" r:id="rId1"/>
    <sheet name="Hoja1" sheetId="5" state="hidden" r:id="rId2"/>
  </sheets>
  <definedNames>
    <definedName name="_xlnm._FilterDatabase" localSheetId="0" hidden="1">Formato!$A$11:$DY$19</definedName>
    <definedName name="_xlnm.Print_Area" localSheetId="0">Formato!$A$1:$X$11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 i="4" l="1"/>
  <c r="AH18" i="4"/>
  <c r="AK14" i="4"/>
  <c r="AK17" i="4"/>
  <c r="AF18" i="4"/>
  <c r="AF17" i="4"/>
  <c r="AH17" i="4" s="1"/>
  <c r="AF16" i="4"/>
  <c r="AH16" i="4" s="1"/>
  <c r="AH15" i="4"/>
  <c r="AH14" i="4"/>
  <c r="AH13" i="4"/>
  <c r="AH12" i="4"/>
  <c r="AC13" i="4" l="1"/>
  <c r="AC14" i="4"/>
  <c r="AC15" i="4"/>
  <c r="AC16" i="4"/>
  <c r="AC17" i="4"/>
  <c r="AC18" i="4"/>
  <c r="AC12" i="4"/>
  <c r="AK12" i="4" l="1"/>
  <c r="AK18" i="4"/>
  <c r="AL18" i="4" s="1"/>
  <c r="AL17" i="4"/>
  <c r="AK16" i="4"/>
  <c r="AL16" i="4" s="1"/>
  <c r="AK15" i="4"/>
  <c r="AL15" i="4" s="1"/>
  <c r="AL14" i="4"/>
  <c r="AL13" i="4"/>
  <c r="AL12" i="4"/>
  <c r="M16" i="4" l="1"/>
  <c r="M18" i="4"/>
  <c r="M17" i="4"/>
  <c r="M15" i="4"/>
  <c r="M14" i="4"/>
  <c r="M13" i="4"/>
  <c r="M12" i="4"/>
  <c r="AL1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<sst xmlns="http://schemas.openxmlformats.org/spreadsheetml/2006/main" count="207" uniqueCount="131">
  <si>
    <t>FORMULACIÓN Y SEGUIMIENTO A PLANES INSTITUCIONALES</t>
  </si>
  <si>
    <t>Código: PLE-PIN-F055</t>
  </si>
  <si>
    <t>Versión: 02</t>
  </si>
  <si>
    <t>Vigencia: 20 de enero de 2025</t>
  </si>
  <si>
    <t>Caso Hola: 113130</t>
  </si>
  <si>
    <r>
      <t xml:space="preserve">PLAN:    </t>
    </r>
    <r>
      <rPr>
        <b/>
        <sz val="11"/>
        <color theme="0"/>
        <rFont val="Calibri Light"/>
        <family val="2"/>
      </rPr>
      <t>.</t>
    </r>
  </si>
  <si>
    <t>Plan Estratégico de Seguridad Vial</t>
  </si>
  <si>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</si>
  <si>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</si>
  <si>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</si>
  <si>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</si>
  <si>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</si>
  <si>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</si>
  <si>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</si>
  <si>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</si>
  <si>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</si>
  <si>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</si>
  <si>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</si>
  <si>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</si>
  <si>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</si>
  <si>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</si>
  <si>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</si>
  <si>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</si>
  <si>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</si>
  <si>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</si>
  <si>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</si>
  <si>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</si>
  <si>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</si>
  <si>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</si>
  <si>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</si>
  <si>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</si>
  <si>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</si>
  <si>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</si>
  <si>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Propiciar la revolución del servicio público con criterios de calidad, calidez, eficacia, oportunidad, sostenibilidad y transformación digital.</t>
  </si>
  <si>
    <t>Gestión Corporativa Institucional/Gerencia del Talento Humano</t>
  </si>
  <si>
    <t>Diseñar un (1) manual para el PESV.</t>
  </si>
  <si>
    <t>Manual diseñado y publicado en MATIZ</t>
  </si>
  <si>
    <t>Dirección Administrativa 
Dirección de Gestión del Talento Humano</t>
  </si>
  <si>
    <t>Suma</t>
  </si>
  <si>
    <t>No programada</t>
  </si>
  <si>
    <t>Documento normalizado en el sistema de gestión</t>
  </si>
  <si>
    <t>No aplica</t>
  </si>
  <si>
    <t>Funcionamiento - Inversión</t>
  </si>
  <si>
    <t xml:space="preserve">No aplica para este trimestre </t>
  </si>
  <si>
    <r>
      <t xml:space="preserve">Se envía la primera versión del Manual a la OAP para su revisión.
</t>
    </r>
    <r>
      <rPr>
        <b/>
        <i/>
        <sz val="11"/>
        <color theme="1"/>
        <rFont val="Calibri Light"/>
        <family val="2"/>
      </rPr>
      <t>Nota OAP:</t>
    </r>
    <r>
      <rPr>
        <i/>
        <sz val="11"/>
        <color theme="1"/>
        <rFont val="Calibri Light"/>
        <family val="2"/>
      </rPr>
      <t xml:space="preserve"> El documento previsto en la meta no fue anexado como evidencia y no se encuentra publicado en Matiz, en lugar de ello, se aportó un correo de envío de una versión preliminar para revisión en la OAP. En tal sentido, no puede avalarse como meta cumplida, quedando un porcentaje ejecutado de 0% y total ejecutado de la vigencia de 0%. Cabe mencionr, que se deberá reportar en el cuarto trimestre el Manual normalizado, dado que hace parte de uno de los compromisos del plan.</t>
    </r>
  </si>
  <si>
    <t>Correo electrónico donde se evidencia él envió del documento.</t>
  </si>
  <si>
    <t>Ejecutar mínimo el 80% de las actividades programadas durante el periodo formuladas en el plan de trabajo del Plan Estratégico de Seguridad Vial 2024, en la fase del Hacer.</t>
  </si>
  <si>
    <t>(Número de actividades cumplidas del plan de trabajo de la fase del Hacer.
/ Número total de actividades del plan de trabajo programadas de la fase del Hacer) × 100</t>
  </si>
  <si>
    <t>Constante</t>
  </si>
  <si>
    <t>Evidencias de la ejecución de las actividades que podrían ser:
• Registro fotográfico.
• Registros de asistencia.
• Actas de reunión.
• Informes de inspección.
• Registros de información</t>
  </si>
  <si>
    <t xml:space="preserve">Durante el trimestre se desarrollaron las siguientes actividades:
1. Se realizó reunión con el subcomité de Seguridad Vial de Nivel Central en las Alcaldías Locales de Chapinero y Santa Fe donde se explica las responsabilidades de estas frente a la implementación y ejecución del PESV. 
2. Se realizó seguimiento a la jornada laboral de los conductores de la SDG nivel central  y la relación de horas extras pagadas a cada uno.
3. Se realizaron 6 pruebas de alcoholimetría y SPA a los conductores de Nivel Central para dar cumplimiento al plan de trabajo.
4. Se realizó capacitación y/o o sensibilización a conductores tanto de planta como contratistas por medio de realidad virtual sobre prevención de la distracción.
 5. Se realizó seguimiento de las infracciones de tránsito de los conductores de planta de la SDG de Nivel Central.
6.  Se realizó el seguimiento a las inspecciones preoperacionales de los vehículos de la SDG de Nivel Central </t>
  </si>
  <si>
    <t>1. Registro de asistencia de las reuniones sostenidas en Alcaldías Locales
2. PDF del correo electrónico de solicitud de la relación de horas extras de los conductores de la SDG de nivel central  al área correspondiente.
3. PDF de correo electrónico de programación de la IPS encargada de tomar las pruebas y listado de conductores a los cuales se les aplico pruebas de alcohol y Sustancias Psicoactivas (SPA)
4. Listados de asistencia de los conductores capacitados y/o sensibilizados.
5. PDF de los seguimiento de las infracciones de transito de los conductores de la SDG de Nivel Central.
6. PDF de los formatos preoperacionales realizados.</t>
  </si>
  <si>
    <t xml:space="preserve">1.	Se realizó reunión con el subcomité de Seguridad Vial de Nivel Central en las alcaldías de Suba y Rafael Uribe Uribe con el fin de realizar seguimiento al PESV y explicar las fichas de los indicadores. 
2.	Se realizó seguimiento a la jornada laboral de los conductores de la SDG nivel central y la relación de horas extras pagadas a cada uno.
3.	Se realizaron pruebas de alcoholimetría y SPA a los conductores de Nivel Central para dar cumplimiento al plan de trabajo y a lo establecido en la Resolución 40595 de 2022. 
4.	Se realizaron capacitaciones y/o sensibilizaciones a conductores de planta y contratistas sobre gestión de la velocidad Segura, prevención de la fatiga, prevención de la distracción, cero tolerancia a la conducción bajo los efectos de la alcohol y Sustancias Psicoactivas (SPA) y actores viales vulnerables. 
5.	Se realiza seguimiento al PESV de las alcaldías locales de Suba y Rafael Uribe Uribe   
</t>
  </si>
  <si>
    <t xml:space="preserve">1.	Registro de asistencia de las reuniones sostenidas en Alcaldías Locales 
2. PDF del correo con la solicitud del formato de horas extras de los conductores de planta, hoja de Excel con el seguimiento de las horas extras de los conductores de planta de nivel central. 
3.	PDF de correo electrónico de programación de la IPS encargada de tomar las pruebas y listado de conductores a los cuales se les aplico pruebas de alcohol y Sustancias Psicoactivas (SPA)
4.	Listados de asistencia y/o fotografías de los conductores capacitados y/o sensibilizados. 
5.	Listado de asistencia de las alcaldías locales visitadas. 
</t>
  </si>
  <si>
    <r>
      <t xml:space="preserve">Durante el trimestre se desarrollaron las siguientes actividades:
1. Se realizó reunión con el subcomité de Seguridad Vial de Nivel Central.
2. Se realizo el seguimiento de las infracciones de transito de los conductores de Nivel Central
3. Se realizó seguimiento a la jornada laboral de los conductores de la SDG nivel central y la relación de horas extras pagadas a cada uno.
4. Se realizo la programación con la IPS encargada para la toma de pruebas alcoholimetría y SPA de Nivel Central
5. Se realizó el seguimiento a las inspecciones preoperacionales de los vehículos de la SDG de Nivel Central
6. En el marco de la semana de la salud se realizo el simulacro de emergencias viales con énfasis en atropellamiento de peatón.
7. Se realizo capacitación enfocada a la prevención sobre excesos de velocidad.
8. Se solicita a la oficina asesora comunicación la divulgación de la política de Seguridad Vial por diferentes medios de comunicación, para ello se envió el formato correspondiente por medio de correo electrónico.
9. Se realiza divulgación de la política de alcohol y drogas a los conductores de planta de la SDG Nivel Central.
10. Se realiza seguimiento al PESV de la alcaldía local de San Cristóbal, adicional se realiza reunión con todos los referentes de las alcaldías locales en donde se dan lineamientos generales para la implantación del PESV.
</t>
    </r>
    <r>
      <rPr>
        <b/>
        <i/>
        <sz val="11"/>
        <color rgb="FF000000"/>
        <rFont val="Calibri Light"/>
        <family val="2"/>
      </rPr>
      <t xml:space="preserve">Nota OAP: </t>
    </r>
    <r>
      <rPr>
        <i/>
        <sz val="11"/>
        <color rgb="FF000000"/>
        <rFont val="Calibri Light"/>
        <family val="2"/>
      </rPr>
      <t>Se valida la realización de las 13 actividades programadas. El área organiza las evidencias por número de actividad, con el fin de facilitar la visualización y garantizar la claridad de los soportes. En tal sentido, se valida el cumplimiento al 100% de la acción.</t>
    </r>
    <r>
      <rPr>
        <sz val="11"/>
        <color rgb="FF000000"/>
        <rFont val="Calibri Light"/>
        <family val="2"/>
      </rPr>
      <t xml:space="preserve">
</t>
    </r>
  </si>
  <si>
    <r>
      <t xml:space="preserve">1. Registro de asistencia de las reuniones mencionadas.
2. Formato establecido por la entidad para el seguimiento de infracciones de transito y PDF del SIMIT
3. PDF del correo electrónico de solicitud de la relación de horas extras de los conductores de la SDG de nivel central al área correspondiente.
4. PDF de correo electrónico de programación de la IPS encargada de tomar las pruebas y listado de conductores a los cuales se les aplico pruebas de alcohol y Sustancias Psicoactivas (SPA)
5. PDF de los formatos preoperacionales realizados.
6. PDF con registro fotográfico de la actividad realizada en el sótano del Nivel Central.
7. PDF con registro de asistencia de los conductores que asistieron a la capacitación sobre velocidad segura. 
8. PDF del correo electrónico de la solicitud para la divulgación de la política más el PDF del formato correspondiente.
9. Registro de asistencia de los conductores
10. PDF del registro de asistencia del seguimiento del PESV.
</t>
    </r>
    <r>
      <rPr>
        <i/>
        <sz val="11"/>
        <color rgb="FF000000"/>
        <rFont val="Calibri Light"/>
        <family val="2"/>
      </rPr>
      <t xml:space="preserve">
</t>
    </r>
    <r>
      <rPr>
        <b/>
        <i/>
        <sz val="11"/>
        <color rgb="FF000000"/>
        <rFont val="Calibri Light"/>
        <family val="2"/>
      </rPr>
      <t xml:space="preserve">Nota OAP: </t>
    </r>
    <r>
      <rPr>
        <i/>
        <sz val="11"/>
        <color rgb="FF000000"/>
        <rFont val="Calibri Light"/>
        <family val="2"/>
      </rPr>
      <t>El área organiza las evidencias por número de actividad, con el fin de facilitar la visualización y garantizar la claridad de los soportes.</t>
    </r>
  </si>
  <si>
    <t>Realizar la divulgación y seguimiento mínimo al 80% de las actividades programadas en la fase del Verificar como estrategia de monitoreo al cumplimiento de los lineamientos del Plan Estratégico de Seguridad Vial de acuerdo con la normativa vigente.</t>
  </si>
  <si>
    <t>(Número de actividades cumplidas del plan de trabajo en la fase del Verificar 
/ Número total de actividades del plan de trabajo programadas de la fase Verificar) × 100.</t>
  </si>
  <si>
    <t>Evidencias de la ejecución de las actividades que podrían ser:
• Actas de reunión.
• Informes de inspección.
• Registros de información</t>
  </si>
  <si>
    <t>Conforme al cronograma del plan anual del PESV 2025, para el primer trimestre no se tenían programadas actividades en la fase del Verificar.</t>
  </si>
  <si>
    <t xml:space="preserve">No aplica para este trimestre, se adjunta plan de trabajo como evidencia. </t>
  </si>
  <si>
    <t xml:space="preserve">1. Se realizó el seguimiento de los indicadores del PESV.
2. Se envió presentación para su revisión con los avances del PESV.
</t>
  </si>
  <si>
    <t xml:space="preserve">1. Formato establecido con los indicadores del PESV. 
2. Correo electrónico donde se evidencia el envío de la presentación y presentación en PDF
</t>
  </si>
  <si>
    <r>
      <t xml:space="preserve">Se agrega un informe ejecutivo junto con el acta de reunión donde se realizo la socialización las actividades correspondientes al avance en el trimestre correspondiente.
</t>
    </r>
    <r>
      <rPr>
        <b/>
        <i/>
        <sz val="11"/>
        <color rgb="FF000000"/>
        <rFont val="Calibri Light"/>
        <family val="2"/>
      </rPr>
      <t>Nota OAP:</t>
    </r>
    <r>
      <rPr>
        <i/>
        <sz val="11"/>
        <color rgb="FF000000"/>
        <rFont val="Calibri Light"/>
        <family val="2"/>
      </rPr>
      <t xml:space="preserve"> De acuerdo con la programación establecida en el Plan Estratégico de Seguridad Vial (PESV GCO-GCIPL001) para el tercer trimestre de 2025, y dentro de la FASE VERIFICAR, se encuentra programada la siguiente actividad para el mes de septiembre: “Realizar informe de revisión por la dirección del PESV.”</t>
    </r>
  </si>
  <si>
    <t>Se agrega un informe ejecutivo junto con el acta de reunión donde se realizo la socialización las actividades correspondientes al avance en el trimestre correspondiente.</t>
  </si>
  <si>
    <t>Realizar la medición mínima del 80% de los indicadores del Plan Estratégico de Seguridad Vial durante el periodo para garantizar su cumplimiento.</t>
  </si>
  <si>
    <t>(Número de indicadores cumplidos / Número total de indicadores del PESV) ×100</t>
  </si>
  <si>
    <t>Archivo Excel con las fichas técnicas de los indicadores diligenciada.</t>
  </si>
  <si>
    <t>Se realiza el diligenciamiento de los indicadores del PESV,  # 1, 2, 4, 5, 7,8,9,10, 11,12,13 lo cual se puede evidenciar en las fichas de los indicadores adjuntadas en total se diligenciaron 11 indicadores.</t>
  </si>
  <si>
    <t>Formato de Excel con la ficha de los indicadores mencionados  diligenciados a la fecha.</t>
  </si>
  <si>
    <t xml:space="preserve">Se realiza el diligenciamiento de los indicadores del PESV #  4, 5, 6, 11,12,13, lo cual se puede evidenciar en las fichas de los indicadores adjuntadas, los demás indicadores serán diligenciados por el área Administrativa. </t>
  </si>
  <si>
    <t xml:space="preserve">Formato de Excel con los indicadores diligenciados a la fecha. </t>
  </si>
  <si>
    <t>Se realiza el diligenciamiento de la ficha de los indicadores del PESV.</t>
  </si>
  <si>
    <t xml:space="preserve">Formato de Excel con la ficha de los indicadores mencionados diligenciados a la fecha </t>
  </si>
  <si>
    <t xml:space="preserve">Formato GCO-GCI-F200 Ficha de indicador PESV con los indicadores diligenciados. </t>
  </si>
  <si>
    <t>Realizar una (1) presentación trimestral de los avances del PESV al Comité Institucional de Gestión y Desempeño.</t>
  </si>
  <si>
    <t>(Número de presentaciones realizadas en CIGD/Número total de presentaciones programadas en CIGD) × 100</t>
  </si>
  <si>
    <t>Subsecretaría de Gestión Institucional
Dirección Administrativa
Dirección de Gestión de Talento Humano</t>
  </si>
  <si>
    <t>Evidencias de la presentación ante CIGD que podrían ser:
• Grabación de la sesión.
• Presentación power point.
• Acta de reunión.</t>
  </si>
  <si>
    <t xml:space="preserve">En la sesión del 28 de marzo del Comité Institucional de Gestión y Desempeño, se presentaron los avances del primer trimestre del PESV 2025. </t>
  </si>
  <si>
    <t>1. PDF del correo enviado con la presentación a la promotora de mejora del proceso.
2. Power point de la presentación.
3. PDF del correo de solicitud de inclusión de un punto en la agenda del CIGD.</t>
  </si>
  <si>
    <t>Se realiza presentación con los avances de PESV para el periodo</t>
  </si>
  <si>
    <t>PDF del correo enviado con la presentación y power point de la presentación enviada y consolidada para el Comité Institucional de Gestión y Desempeño</t>
  </si>
  <si>
    <r>
      <t xml:space="preserve">Se realiza presentación con los avances de PESV para el periodo, sin embargo esta no fue solicitada.
</t>
    </r>
    <r>
      <rPr>
        <b/>
        <sz val="11"/>
        <color rgb="FF000000"/>
        <rFont val="Calibri Light"/>
        <family val="2"/>
      </rPr>
      <t xml:space="preserve">
</t>
    </r>
    <r>
      <rPr>
        <b/>
        <i/>
        <sz val="11"/>
        <color rgb="FF000000"/>
        <rFont val="Calibri Light"/>
        <family val="2"/>
      </rPr>
      <t>Nota OAP:</t>
    </r>
    <r>
      <rPr>
        <i/>
        <sz val="11"/>
        <color rgb="FF000000"/>
        <rFont val="Calibri Light"/>
        <family val="2"/>
      </rPr>
      <t xml:space="preserve"> La información reportada no puede ser avalada como avance respecto a la actividad programada ya que no se relizó la presentación trimestral de los avances del PESV al Comité Institucional de Gestión y Desempeño. En este sentido, el porcentaje de ejecución para el presente corte es del 0%.</t>
    </r>
  </si>
  <si>
    <t>Presentación en PowerPoint</t>
  </si>
  <si>
    <t>Para el trimestre se dio cumplimiento, realizando la presentación requerida donde se expuso los avances realizados en la implementacion del PESV en nivel central y Alcaldias, igualmente la formulación y aseguramiento del Manual-</t>
  </si>
  <si>
    <t>Presentación trimestral y correo de envio a la OAP.</t>
  </si>
  <si>
    <t>Gestionar el 100% de los hallazgos identificados en los procesos de auditoría internas y externas asociadas al PESV.</t>
  </si>
  <si>
    <t>(Número de hallazgos gestionados durante el periodo.
/ Total de hallazgos de auditoría) ×100</t>
  </si>
  <si>
    <t>Subsecretaría de Gestión Institucional</t>
  </si>
  <si>
    <t>Para el primer trimestre no se presentan hallazgos ya que a la fecha no se han presentado auditorías internas ni externas.
Sin embargo, en la auditoría realizada en la vigencia 2024 quedaron algunas observaciones de las cuales se atendieron las siguientes.
1. Se recomienda generar un Manual donde se definan roles y responsabilidades al personal con responsabilidades en seguridad vial en Nivel central y en los FDL.
2. Vincular los Fondos de Desarrollo Local en la implementación del Plan y generar sinergias que permitan un solo modelo de operación.
3. Firma de la política PESV por parte de la Subsecretaria de Gestión Institucional. 
4. Se recomienda documentar los siniestros viales y realizar todo el ciclo de investigación y toma de acciones.
5. Se recomienda alinear los indicadores del PESV con los indicadores del SGSST, oficializarlos en el sistema para garantizar el control operacional y seguimiento, así como generar el análisis pertinente del resultado de los indicadores y presentar el informe al comité directivo sobre los resultados del PESV.</t>
  </si>
  <si>
    <t>1. La creación de este manual se incluyó dentro de las metas propuestas para el del PESV y se encuentra programado para el III trimestre, la evidencia es la meta # 1 del PESV
2. A partir de la auditoria del 2024 se inicio recorrido por las diferentes Fondos de desarrollo Local en donde participaron alcaldes, profesionales 222-24, referentes de SST y los encargados de la flota vehicular en donde se capacito sobre la implementación y ejecución del PESV, se cargan actas de reunión, y para la vigencia 2025 se continúan con las capacitaciones.
3. PDF de la política firmada por el ordenador del gasto de la SDG-Nivel Central
4. Esta actividad está incluida dentro del plan de trabajo anual del PESV.
5. Para esta observación se crearon las fichas de los 13 indicadores establecidos en la Resolución 40595, se carga el libro de Excel asegurado con los indicadores mencionados.</t>
  </si>
  <si>
    <t xml:space="preserve">Para el segundo trimestre no se presentan hallazgos ya que a la fecha no se han presentado auditorías internas ni externas y las observaciones presentadas en la auditoria del año anterior se explicaron en el reporte del primer trimestre. </t>
  </si>
  <si>
    <t>No se presentan hallazgos ya que a la fecha no se han presentado auditorías internas ni externas y las observaciones presentadas en la auditoria del año anterior se explicaron en el reporte del primer trimestre.</t>
  </si>
  <si>
    <t>Para el tercer trimestre se presentan 2 hallazgos productos de la auditoría realizada por control interno, sin embargo, nos encontramos a espera del informe final.</t>
  </si>
  <si>
    <t>Informe preliminar de la auditoria, a espera que estos se encuentran en la plataforma para realizar su respectiva.</t>
  </si>
  <si>
    <t>Documentar un (1) procedimiento para la gestión de los planes operativos normalizados viales (PONS) y el Plan de emergencias viales de las Alcaldías.</t>
  </si>
  <si>
    <t>Procedimiento publicado en el sistema de gestión MATIZ.</t>
  </si>
  <si>
    <t>Subsecretaria de Gestión Institucional</t>
  </si>
  <si>
    <t xml:space="preserve">Se inicia el proceso de articulación de los planes operativos normalizado (PONS) del PESV con el plan de emergencia del SG-SST dichos avances están propuestos para ser aprobados en la vigencia del III trimestre </t>
  </si>
  <si>
    <t xml:space="preserve">Excel con la estructura de los PONS los cuales se incluirán en el procedimiento del plan de emergencias del SG-SST </t>
  </si>
  <si>
    <r>
      <t xml:space="preserve">Meta no programada para el período.
</t>
    </r>
    <r>
      <rPr>
        <b/>
        <i/>
        <sz val="11"/>
        <color rgb="FF000000"/>
        <rFont val="Calibri Light"/>
        <family val="2"/>
      </rPr>
      <t xml:space="preserve">Nota OAP: </t>
    </r>
    <r>
      <rPr>
        <i/>
        <sz val="11"/>
        <color rgb="FF000000"/>
        <rFont val="Calibri Light"/>
        <family val="2"/>
      </rPr>
      <t>Se debe tramitar el procedimiento utilizando la plantilla vigente y garantizar su publicación en Matiz durante el cuarto trimestre, conforme a lo programado. La meta no se encuentra programada para el período evaluado; no obstante, se presenta un documento que no corresponde al formato de procedimiento establecido. El cumplimiento del 100% de la meta será evaluado en el cuarto trimestre de 2025.</t>
    </r>
  </si>
  <si>
    <t> No aplica.</t>
  </si>
  <si>
    <t>Para esta meta no se es posible cargar los PONS ya que a la fecha no están asegurados.</t>
  </si>
  <si>
    <t>TOTAL</t>
  </si>
  <si>
    <t>Control de cambios</t>
  </si>
  <si>
    <t xml:space="preserve">Versión </t>
  </si>
  <si>
    <t>Fecha</t>
  </si>
  <si>
    <t>Descripción del cambio</t>
  </si>
  <si>
    <t>28 de enero de 2025</t>
  </si>
  <si>
    <t>Publicación del plan aprobado. Caso HOLA: 116080</t>
  </si>
  <si>
    <t>11 de abril de 2025</t>
  </si>
  <si>
    <t xml:space="preserve">Se publica seguimiento al plan con corte a 31 de marzo de 2025, el cual presenta un avance acumulado del 30,4%. </t>
  </si>
  <si>
    <t>17 de julio de 2025</t>
  </si>
  <si>
    <t xml:space="preserve">Se publica seguimiento al plan con corte a 30 de junio de 2025, el cual presenta un avance acumulado del 35,7%. </t>
  </si>
  <si>
    <t>31 de octubre de 2025</t>
  </si>
  <si>
    <t xml:space="preserve">Se publica seguimiento al plan con corte a 30 de septiembre de 2025, el cual presenta un avance acumulado del 52,68%. </t>
  </si>
  <si>
    <t>Creciente</t>
  </si>
  <si>
    <t>Decreciente</t>
  </si>
  <si>
    <t>Se elaboró el Manual de Seguridad Vial, el cual fue debidamente aprobado por la OAP y se encuentra publicado en Matiz para su consulta en el siguiente link: https://gaia.gobiernobogota.gov.co/sites/default/files/sig/manuales/gco-gci-m009_v1.pdf</t>
  </si>
  <si>
    <r>
      <t xml:space="preserve">Documento GCO-GCI-M009 de </t>
    </r>
    <r>
      <rPr>
        <i/>
        <sz val="11"/>
        <rFont val="Calibri Light"/>
        <family val="2"/>
      </rPr>
      <t>"Manual de Seguridad Vial".</t>
    </r>
  </si>
  <si>
    <r>
      <t xml:space="preserve">Se realizó el procedimiento para la gestión de los planes operativos normalizados viales (PONS) y el Plan de emergencias viales de las Alcaldías.
</t>
    </r>
    <r>
      <rPr>
        <b/>
        <i/>
        <sz val="11"/>
        <color theme="1"/>
        <rFont val="Calibri Light"/>
        <family val="2"/>
      </rPr>
      <t xml:space="preserve">Nota OAP: </t>
    </r>
    <r>
      <rPr>
        <i/>
        <sz val="11"/>
        <color theme="1"/>
        <rFont val="Calibri Light"/>
        <family val="2"/>
      </rPr>
      <t xml:space="preserve">El documento aportado no se presenta en la plantilla vigente para la documentación de procedimientos. Adicionalmente, no se evidencia el procedimiento publicado en el sistema de gestión MATIZ, conforme a lo establecido como entregable de la meta.  En tal sentido, no puede avalarse como meta cumplida, quedando un porcentaje ejecutado de 0% y total ejecutado de la vigencia de 0%. 
</t>
    </r>
  </si>
  <si>
    <r>
      <t xml:space="preserve">1. PDF de la pieza de comunicaciones con la que se divulgo el link para la actualización del diagnostico PESV. 
2. Se aportan las actas de reunión de comité de PESV
3. PDF del correo donde se envió el procedimiento y el formato para la actualización de la Matriz de peligros viales.
4. Se aporta documentos de seguimiento de infracciones
5. Se aporta formatos de seguimiento de Jornadas laborales de conductores.
6. Registro de asistencia Capacitación  / Sensibilización Elementos distractores
7. PDF de los correos de solicitud a la IPS para la toma de las pruebas alcoholimetría y SPA, registró de asistencia de los conductores impactados en el mes de octubre, para el mes de diciembre las pruebas están programadas para el día viernes 26 de diciembre de 2025. 
8. Formatos de seguimiento a inspecciones preoperacionales de vehículos y equipos viales.
9. Inspecciones de infraestructura vial interna.
10. Registro de asistencia de la capacitación Sensibilización Velocidad segura la cual se realizó mediante form.
11. Registro de asistencia capacitación/Sensibilización prevención de la fatiga.
12. Registro de asistencia capacitación/Sensibilización prevención de la distracción.
13. Registro de asistencia sensibilización cero tolerancias a la conducción bajo los efectos del alcohol y sustancias psicoactivas.
14. Reporte de siniestros viales Alcaldías Locales.
15. Seguimiento al Plan Estratégico de Seguridad Vial Alcaldías locales - PESV.
</t>
    </r>
    <r>
      <rPr>
        <b/>
        <i/>
        <sz val="11"/>
        <color theme="1"/>
        <rFont val="Calibri Light"/>
        <family val="2"/>
      </rPr>
      <t xml:space="preserve">Nota OAP: </t>
    </r>
    <r>
      <rPr>
        <i/>
        <sz val="11"/>
        <color theme="1"/>
        <rFont val="Calibri Light"/>
        <family val="2"/>
      </rPr>
      <t>El área organiza las evidencias por número de actividad, con el fin de facilitar la visualización y garantizar la claridad de los soportes.</t>
    </r>
  </si>
  <si>
    <t xml:space="preserve">Durante el trimestre se desarrollaron las siguientes actividades en la fase del HACER:
1. Se realizó la actualización Diagnóstico PESV. 
2. Se realizó la programación con la IPS encargada para la toma de pruebas alcoholimetría y SPA de Nivel Central para los meses de octubre y diciembre de 2025. 
3. Se realiza la actualización del procedimiento para identificación y valoración de los peligros viales y se crea el formato para realizar la matriz de peligros.
4. Se realizó sensibilización sobre la gestión de la velocidad segura, elementos distractores, prevención de la fatiga, cero tolerancias a la conducción bajo los efectos del alcohol y sustancias psicoactivas.
5. Se realizo el seguimiento de las infracciones de transito de los conductores de Nivel Central.
6. Se realizó el seguimiento a las Inspecciones Preoperacionales de los vehículos de la SDG de Nivel Central.
7, Seguimiento a reporte de siniestros viales y PESV a las Alcaldías Locales.
8. Se relaizo seguimiento a las jornadas laborales de los conducotres.
</t>
  </si>
  <si>
    <t xml:space="preserve">
Durante el trimestre se desarrollaron las siguientes actividades en la fase del verificar. 
1. Se realizó el seguimiento de los indicadores del PESV mediante el formato GCO-GCI-F200 Ficha de indicador PESV.
2. Se atendió la auditoria realizada al PESV por parte de la oficina de control interno. </t>
  </si>
  <si>
    <t>1. Formato GCO-GCI-F200 Ficha de indicador PESV, donde se evidencia el seguimiento a estos. 
2. Informe de auditoria emitido por la Oficina de Control Interno, esta auditoria es de plena autonomía de la OCI, la fecha propuesta dentro del plan de trabjao de establecio con base a las fechas de las vigencias pasadas, para el 2025 la OCI programó sus auditorías y específicamente la del PESV, se realizó antes de lo acostumbrado, por esta razón se aporta el documento en octubre como cumplimineto de la meta, ya que la fecha de la misma depende exclusivamente de la OCI.</t>
  </si>
  <si>
    <t xml:space="preserve">Se realiza el diligenciamiento de 12 de los 14 indicadores con lo cual se cumple la meta propuesta para el trimestre. </t>
  </si>
  <si>
    <t>Para el cuarto trimestre continuamos con los 3 hallazgos productos de la auditoría realizada por control interno, a los cuales se les dio seguimiento y se formuló el Plan de Mejoramiento en el MIMEC.</t>
  </si>
  <si>
    <r>
      <t xml:space="preserve">1. Informe de auditoria emitido por la Oficina de Control Interno. 
2. Excel con la formulación del Plan de Acción para el cierre de los 3 hallazgos. Se remite soporte MIMEC.
</t>
    </r>
    <r>
      <rPr>
        <b/>
        <i/>
        <sz val="11"/>
        <color theme="1"/>
        <rFont val="Calibri Light"/>
        <family val="2"/>
      </rPr>
      <t xml:space="preserve">Nota OAP: </t>
    </r>
    <r>
      <rPr>
        <i/>
        <sz val="11"/>
        <color theme="1"/>
        <rFont val="Calibri Light"/>
        <family val="2"/>
      </rPr>
      <t>Al verificar las evidencias, se constata que el documento mencionado en el numeral 2 corresponde a un Plan de Mejoramiento.</t>
    </r>
  </si>
  <si>
    <t xml:space="preserve">Se publica seguimiento al plan con corte a 31 de diciembre de 2025, el cual presenta un avance acumulado del 82,14%. </t>
  </si>
  <si>
    <t>19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</si>
</sst>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Light"/>
      <family val="2"/>
    </font>
    <font>
      <b/>
      <i/>
      <sz val="11"/>
      <color theme="1"/>
      <name val="Calibri Light"/>
      <family val="2"/>
    </font>
    <font>
      <i/>
      <sz val="11"/>
      <color theme="1"/>
      <name val="Calibri Light"/>
      <family val="2"/>
    </font>
    <font>
      <b/>
      <sz val="11"/>
      <color rgb="FF000000"/>
      <name val="Calibri Light"/>
      <family val="2"/>
    </font>
    <font>
      <b/>
      <i/>
      <sz val="11"/>
      <color rgb="FF000000"/>
      <name val="Calibri Light"/>
      <family val="2"/>
    </font>
    <font>
      <i/>
      <sz val="11"/>
      <color rgb="FF000000"/>
      <name val="Calibri Light"/>
      <family val="2"/>
    </font>
    <font>
      <i/>
      <sz val="11"/>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8DB4E2"/>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36">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1" xfId="1" applyFont="1" applyFill="1" applyBorder="1" applyAlignment="1">
      <alignment horizontal="justify" vertical="center" wrapText="1"/>
    </xf>
    <xf numFmtId="0" fontId="5" fillId="8" borderId="1" xfId="0" applyFont="1" applyFill="1" applyBorder="1" applyAlignment="1">
      <alignment horizontal="center" vertical="center"/>
    </xf>
    <xf numFmtId="0" fontId="6" fillId="0" borderId="1" xfId="0" applyFont="1" applyBorder="1" applyAlignment="1">
      <alignment horizontal="justify"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justify" vertical="center"/>
    </xf>
    <xf numFmtId="0" fontId="5" fillId="0" borderId="0" xfId="0" applyFont="1" applyAlignment="1">
      <alignment horizontal="justify"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5" fillId="0" borderId="0" xfId="0" applyFont="1" applyAlignment="1">
      <alignment horizontal="center" vertical="center" wrapText="1"/>
    </xf>
    <xf numFmtId="9" fontId="5" fillId="2" borderId="1" xfId="3" applyFont="1" applyFill="1" applyBorder="1" applyAlignment="1">
      <alignment horizontal="center" vertical="center"/>
    </xf>
    <xf numFmtId="9" fontId="5" fillId="2" borderId="1" xfId="1" applyNumberFormat="1" applyFont="1" applyFill="1" applyBorder="1" applyAlignment="1">
      <alignment horizontal="center" vertical="center"/>
    </xf>
    <xf numFmtId="1" fontId="5" fillId="2" borderId="1" xfId="3" applyNumberFormat="1" applyFont="1" applyFill="1" applyBorder="1" applyAlignment="1">
      <alignment horizontal="center" vertical="center"/>
    </xf>
    <xf numFmtId="0" fontId="5" fillId="2" borderId="1" xfId="3" applyNumberFormat="1" applyFont="1" applyFill="1" applyBorder="1" applyAlignment="1">
      <alignment horizontal="center" vertical="center"/>
    </xf>
    <xf numFmtId="0" fontId="5" fillId="0" borderId="1" xfId="3" applyNumberFormat="1" applyFont="1" applyFill="1" applyBorder="1" applyAlignment="1">
      <alignment horizontal="center" vertical="center"/>
    </xf>
    <xf numFmtId="1" fontId="5" fillId="2" borderId="1" xfId="1" applyNumberFormat="1" applyFont="1" applyFill="1" applyBorder="1" applyAlignment="1">
      <alignment horizontal="center" vertical="center"/>
    </xf>
    <xf numFmtId="0" fontId="7" fillId="0" borderId="0" xfId="0" applyFont="1" applyAlignment="1">
      <alignment wrapText="1"/>
    </xf>
    <xf numFmtId="9" fontId="6" fillId="0" borderId="1" xfId="3" applyFont="1" applyBorder="1" applyAlignment="1">
      <alignment horizontal="center" vertical="center"/>
    </xf>
    <xf numFmtId="0" fontId="5" fillId="8" borderId="1" xfId="0" applyFont="1" applyFill="1" applyBorder="1" applyAlignment="1">
      <alignment horizontal="left" vertical="center" wrapText="1"/>
    </xf>
    <xf numFmtId="0" fontId="5" fillId="8" borderId="1" xfId="0" applyFont="1" applyFill="1" applyBorder="1" applyAlignment="1">
      <alignment horizontal="left" vertical="center"/>
    </xf>
    <xf numFmtId="9" fontId="5" fillId="8" borderId="1" xfId="0" applyNumberFormat="1" applyFont="1" applyFill="1" applyBorder="1" applyAlignment="1">
      <alignment horizontal="center" vertical="center"/>
    </xf>
    <xf numFmtId="9" fontId="5" fillId="8" borderId="1" xfId="3" applyFont="1" applyFill="1" applyBorder="1" applyAlignment="1">
      <alignment horizontal="center" vertical="center"/>
    </xf>
    <xf numFmtId="0" fontId="6" fillId="0" borderId="17" xfId="0" applyFont="1" applyBorder="1" applyAlignment="1">
      <alignment horizontal="justify" vertical="center"/>
    </xf>
    <xf numFmtId="0" fontId="6" fillId="0" borderId="1" xfId="0" applyFont="1" applyBorder="1" applyAlignment="1">
      <alignment horizontal="left" vertical="center" wrapText="1"/>
    </xf>
    <xf numFmtId="1" fontId="5" fillId="2" borderId="17" xfId="1" applyNumberFormat="1" applyFont="1" applyFill="1" applyBorder="1" applyAlignment="1">
      <alignment horizontal="center" vertical="center"/>
    </xf>
    <xf numFmtId="9" fontId="5" fillId="2" borderId="17" xfId="3" applyFont="1" applyFill="1" applyBorder="1" applyAlignment="1">
      <alignment horizontal="center" vertical="center"/>
    </xf>
    <xf numFmtId="0" fontId="6" fillId="0" borderId="17" xfId="0" applyFont="1" applyBorder="1" applyAlignment="1">
      <alignment horizontal="justify" vertical="center" wrapText="1"/>
    </xf>
    <xf numFmtId="9" fontId="15" fillId="0" borderId="17" xfId="0" applyNumberFormat="1" applyFont="1" applyBorder="1" applyAlignment="1">
      <alignment horizontal="center" vertical="center"/>
    </xf>
    <xf numFmtId="10" fontId="5" fillId="8" borderId="5" xfId="0" applyNumberFormat="1" applyFont="1" applyFill="1" applyBorder="1" applyAlignment="1">
      <alignment horizontal="center" vertical="center"/>
    </xf>
    <xf numFmtId="0" fontId="15" fillId="0" borderId="17" xfId="0" applyFont="1" applyBorder="1" applyAlignment="1">
      <alignment horizontal="center" vertical="center"/>
    </xf>
    <xf numFmtId="9" fontId="5" fillId="8" borderId="5" xfId="0" applyNumberFormat="1" applyFont="1" applyFill="1" applyBorder="1" applyAlignment="1">
      <alignment horizontal="center" vertical="center"/>
    </xf>
    <xf numFmtId="0" fontId="15" fillId="0" borderId="1" xfId="0" applyFont="1" applyBorder="1" applyAlignment="1">
      <alignment vertical="center" wrapText="1"/>
    </xf>
    <xf numFmtId="9" fontId="6" fillId="0" borderId="1" xfId="0" applyNumberFormat="1" applyFont="1" applyBorder="1" applyAlignment="1">
      <alignment horizontal="center" vertical="center"/>
    </xf>
    <xf numFmtId="0" fontId="15" fillId="0" borderId="10" xfId="0" applyFont="1" applyBorder="1" applyAlignment="1">
      <alignment vertical="center" wrapText="1"/>
    </xf>
    <xf numFmtId="0" fontId="15" fillId="0" borderId="5"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10" xfId="0" applyFont="1" applyBorder="1" applyAlignment="1">
      <alignment horizontal="center" vertical="center"/>
    </xf>
    <xf numFmtId="10" fontId="5" fillId="0" borderId="10" xfId="0" applyNumberFormat="1" applyFont="1" applyBorder="1" applyAlignment="1">
      <alignment horizontal="center" vertical="center"/>
    </xf>
    <xf numFmtId="0" fontId="5" fillId="0" borderId="10" xfId="0" applyFont="1" applyBorder="1" applyAlignment="1">
      <alignment vertical="center" wrapText="1"/>
    </xf>
    <xf numFmtId="0" fontId="15" fillId="0" borderId="18" xfId="0" applyFont="1" applyBorder="1" applyAlignment="1">
      <alignment horizontal="center" vertical="center" wrapText="1"/>
    </xf>
    <xf numFmtId="0" fontId="15" fillId="0" borderId="5" xfId="0" applyFont="1" applyBorder="1" applyAlignment="1">
      <alignment vertical="center" wrapText="1"/>
    </xf>
    <xf numFmtId="0" fontId="15" fillId="0" borderId="10" xfId="0" applyFont="1" applyBorder="1" applyAlignment="1">
      <alignment horizontal="center" vertical="center" wrapText="1"/>
    </xf>
    <xf numFmtId="0" fontId="5" fillId="0" borderId="5" xfId="0" applyFont="1" applyBorder="1" applyAlignment="1">
      <alignment horizontal="center" vertical="center"/>
    </xf>
    <xf numFmtId="0" fontId="15" fillId="0" borderId="0" xfId="0" applyFont="1" applyAlignment="1">
      <alignment vertical="center" wrapText="1"/>
    </xf>
    <xf numFmtId="9" fontId="5" fillId="0" borderId="1" xfId="3" applyFont="1" applyFill="1" applyBorder="1" applyAlignment="1">
      <alignment horizontal="center" vertical="center"/>
    </xf>
    <xf numFmtId="165" fontId="5" fillId="0" borderId="1" xfId="3" applyNumberFormat="1" applyFont="1" applyFill="1" applyBorder="1" applyAlignment="1">
      <alignment horizontal="center" vertical="center"/>
    </xf>
    <xf numFmtId="10" fontId="6" fillId="0" borderId="0" xfId="0" applyNumberFormat="1" applyFont="1" applyAlignment="1">
      <alignment horizontal="center" vertical="center"/>
    </xf>
    <xf numFmtId="10" fontId="5" fillId="2" borderId="1" xfId="3" applyNumberFormat="1" applyFont="1" applyFill="1" applyBorder="1" applyAlignment="1">
      <alignment horizontal="center" vertical="center"/>
    </xf>
    <xf numFmtId="10" fontId="13" fillId="7" borderId="1" xfId="0" applyNumberFormat="1" applyFont="1" applyFill="1" applyBorder="1" applyAlignment="1">
      <alignment horizontal="center" vertical="center"/>
    </xf>
    <xf numFmtId="10" fontId="10" fillId="0" borderId="0" xfId="0" applyNumberFormat="1" applyFont="1" applyAlignment="1">
      <alignment horizontal="center" vertical="center"/>
    </xf>
    <xf numFmtId="164" fontId="5" fillId="8" borderId="5" xfId="0" applyNumberFormat="1" applyFont="1" applyFill="1" applyBorder="1" applyAlignment="1">
      <alignment horizontal="center" vertical="center"/>
    </xf>
    <xf numFmtId="164" fontId="5" fillId="0" borderId="5" xfId="0" applyNumberFormat="1" applyFont="1" applyBorder="1" applyAlignment="1">
      <alignment horizontal="center" vertical="center"/>
    </xf>
    <xf numFmtId="164" fontId="6" fillId="0" borderId="1" xfId="0" applyNumberFormat="1" applyFont="1" applyBorder="1" applyAlignment="1">
      <alignment horizontal="center" vertical="center"/>
    </xf>
    <xf numFmtId="0" fontId="13" fillId="3" borderId="0" xfId="0" applyFont="1" applyFill="1" applyAlignment="1">
      <alignment horizontal="center" vertical="center"/>
    </xf>
    <xf numFmtId="164" fontId="5" fillId="2" borderId="1" xfId="3" applyNumberFormat="1" applyFont="1" applyFill="1" applyBorder="1" applyAlignment="1">
      <alignment horizontal="center" vertical="center"/>
    </xf>
    <xf numFmtId="164" fontId="5" fillId="2" borderId="1" xfId="1" applyNumberFormat="1" applyFont="1" applyFill="1" applyBorder="1" applyAlignment="1">
      <alignment horizontal="center" vertical="center"/>
    </xf>
    <xf numFmtId="164" fontId="5" fillId="0" borderId="1" xfId="3" applyNumberFormat="1" applyFont="1" applyBorder="1" applyAlignment="1">
      <alignment horizontal="center" vertical="center"/>
    </xf>
    <xf numFmtId="165" fontId="5" fillId="0" borderId="1" xfId="0" applyNumberFormat="1" applyFont="1" applyBorder="1" applyAlignment="1">
      <alignment horizontal="center" vertical="center"/>
    </xf>
    <xf numFmtId="0" fontId="15" fillId="0" borderId="0" xfId="0" applyFont="1" applyAlignment="1">
      <alignment horizontal="left" vertical="center" wrapText="1"/>
    </xf>
    <xf numFmtId="164" fontId="5" fillId="0" borderId="1" xfId="3" applyNumberFormat="1" applyFont="1" applyFill="1" applyBorder="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justify" vertical="center" wrapText="1"/>
    </xf>
    <xf numFmtId="10" fontId="10" fillId="7"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18" fillId="9" borderId="14"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justify" vertical="center" wrapText="1"/>
    </xf>
    <xf numFmtId="0" fontId="10" fillId="7"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7" fillId="0" borderId="2" xfId="0" applyFont="1" applyBorder="1" applyAlignment="1">
      <alignment wrapText="1"/>
    </xf>
    <xf numFmtId="0" fontId="7" fillId="0" borderId="8" xfId="0" applyFont="1" applyBorder="1" applyAlignment="1">
      <alignment wrapText="1"/>
    </xf>
    <xf numFmtId="0" fontId="7" fillId="0" borderId="11"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2"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3" xfId="0" applyFont="1" applyBorder="1" applyAlignment="1">
      <alignment wrapText="1"/>
    </xf>
    <xf numFmtId="0" fontId="5" fillId="2" borderId="16"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L29"/>
  <sheetViews>
    <sheetView showGridLines="0" tabSelected="1" topLeftCell="A18" zoomScale="70" zoomScaleNormal="70" zoomScaleSheetLayoutView="100" zoomScalePageLayoutView="70" workbookViewId="0">
      <selection activeCell="AL19" sqref="AL19"/>
    </sheetView>
  </sheetViews>
  <sheetFormatPr baseColWidth="10" defaultColWidth="9" defaultRowHeight="14.5" x14ac:dyDescent="0.35"/>
  <cols>
    <col min="1" max="1" width="5.81640625" style="12" customWidth="1"/>
    <col min="2" max="2" width="40.453125" style="13" customWidth="1"/>
    <col min="3" max="3" width="21.54296875" style="14" customWidth="1"/>
    <col min="4" max="4" width="6.7265625" style="15" customWidth="1"/>
    <col min="5" max="5" width="36.453125" style="14" customWidth="1"/>
    <col min="6" max="6" width="27.26953125" style="14" customWidth="1"/>
    <col min="7" max="7" width="19.81640625" style="14" bestFit="1" customWidth="1"/>
    <col min="8" max="8" width="23.26953125" style="15" customWidth="1"/>
    <col min="9" max="13" width="17.7265625" style="15" customWidth="1"/>
    <col min="14" max="14" width="26.1796875" style="14" customWidth="1"/>
    <col min="15" max="15" width="26.1796875" style="15" customWidth="1"/>
    <col min="16" max="16" width="26.1796875" style="14" customWidth="1"/>
    <col min="17" max="17" width="19" style="15" customWidth="1"/>
    <col min="18" max="18" width="17.81640625" style="15" customWidth="1"/>
    <col min="19" max="19" width="17.81640625" style="29" customWidth="1"/>
    <col min="20" max="20" width="71.7265625" style="16" customWidth="1"/>
    <col min="21" max="21" width="42.453125" style="16" customWidth="1"/>
    <col min="22" max="22" width="19" style="15" customWidth="1"/>
    <col min="23" max="23" width="17.81640625" style="32" customWidth="1"/>
    <col min="24" max="24" width="20" style="30" customWidth="1"/>
    <col min="25" max="25" width="52.453125" style="2" customWidth="1"/>
    <col min="26" max="26" width="40.26953125" style="2" customWidth="1"/>
    <col min="27" max="27" width="20.453125" style="30" customWidth="1"/>
    <col min="28" max="28" width="17.81640625" style="30" customWidth="1"/>
    <col min="29" max="29" width="20" style="30" customWidth="1"/>
    <col min="30" max="30" width="62" style="2" customWidth="1"/>
    <col min="31" max="31" width="45.81640625" style="30" customWidth="1"/>
    <col min="32" max="32" width="15" style="30" customWidth="1"/>
    <col min="33" max="33" width="14.26953125" style="30" customWidth="1"/>
    <col min="34" max="34" width="14.54296875" style="30" customWidth="1"/>
    <col min="35" max="35" width="45.26953125" style="2" customWidth="1"/>
    <col min="36" max="36" width="40.1796875" style="2" customWidth="1"/>
    <col min="37" max="37" width="15.54296875" style="30" customWidth="1"/>
    <col min="38" max="38" width="20.81640625" style="91" customWidth="1"/>
    <col min="39" max="39" width="13" style="2" bestFit="1" customWidth="1"/>
    <col min="40" max="128" width="9" style="2"/>
    <col min="129" max="129" width="9" style="2" customWidth="1"/>
    <col min="130" max="16384" width="9" style="2"/>
  </cols>
  <sheetData>
    <row r="1" spans="1:38" ht="21" customHeight="1" x14ac:dyDescent="0.35">
      <c r="A1" s="21"/>
      <c r="B1" s="22"/>
      <c r="C1" s="129" t="s">
        <v>0</v>
      </c>
      <c r="D1" s="129"/>
      <c r="E1" s="129"/>
      <c r="F1" s="129"/>
      <c r="G1" s="129"/>
      <c r="H1" s="129"/>
      <c r="I1" s="129"/>
      <c r="J1" s="129"/>
      <c r="K1" s="129"/>
      <c r="L1" s="130"/>
      <c r="M1" s="118" t="s">
        <v>1</v>
      </c>
      <c r="N1" s="119"/>
      <c r="O1" s="119"/>
      <c r="P1" s="120"/>
      <c r="Q1" s="61"/>
      <c r="R1" s="61"/>
      <c r="S1" s="61"/>
      <c r="T1" s="5"/>
      <c r="U1" s="5"/>
      <c r="V1" s="10"/>
      <c r="W1" s="10"/>
      <c r="X1" s="10"/>
    </row>
    <row r="2" spans="1:38" x14ac:dyDescent="0.35">
      <c r="A2" s="23"/>
      <c r="B2" s="4"/>
      <c r="C2" s="131"/>
      <c r="D2" s="131"/>
      <c r="E2" s="131"/>
      <c r="F2" s="131"/>
      <c r="G2" s="131"/>
      <c r="H2" s="131"/>
      <c r="I2" s="131"/>
      <c r="J2" s="131"/>
      <c r="K2" s="131"/>
      <c r="L2" s="132"/>
      <c r="M2" s="121" t="s">
        <v>2</v>
      </c>
      <c r="N2" s="122"/>
      <c r="O2" s="122"/>
      <c r="P2" s="123"/>
      <c r="Q2" s="61"/>
      <c r="R2" s="61"/>
      <c r="S2" s="61"/>
      <c r="T2" s="5"/>
      <c r="U2" s="5"/>
      <c r="V2" s="10"/>
      <c r="W2" s="10"/>
      <c r="X2" s="10"/>
    </row>
    <row r="3" spans="1:38" ht="16.5" customHeight="1" x14ac:dyDescent="0.35">
      <c r="A3" s="23"/>
      <c r="B3" s="4"/>
      <c r="C3" s="131"/>
      <c r="D3" s="131"/>
      <c r="E3" s="131"/>
      <c r="F3" s="131"/>
      <c r="G3" s="131"/>
      <c r="H3" s="131"/>
      <c r="I3" s="131"/>
      <c r="J3" s="131"/>
      <c r="K3" s="131"/>
      <c r="L3" s="132"/>
      <c r="M3" s="121" t="s">
        <v>3</v>
      </c>
      <c r="N3" s="122"/>
      <c r="O3" s="122"/>
      <c r="P3" s="123"/>
      <c r="Q3" s="61"/>
      <c r="R3" s="61"/>
      <c r="S3" s="61"/>
      <c r="T3" s="5"/>
      <c r="U3" s="6"/>
      <c r="V3" s="31"/>
      <c r="W3" s="31"/>
      <c r="X3" s="31"/>
    </row>
    <row r="4" spans="1:38" ht="16.5" customHeight="1" x14ac:dyDescent="0.35">
      <c r="A4" s="24"/>
      <c r="B4" s="25"/>
      <c r="C4" s="133"/>
      <c r="D4" s="133"/>
      <c r="E4" s="133"/>
      <c r="F4" s="133"/>
      <c r="G4" s="133"/>
      <c r="H4" s="133"/>
      <c r="I4" s="133"/>
      <c r="J4" s="133"/>
      <c r="K4" s="133"/>
      <c r="L4" s="134"/>
      <c r="M4" s="124" t="s">
        <v>4</v>
      </c>
      <c r="N4" s="125"/>
      <c r="O4" s="125"/>
      <c r="P4" s="126"/>
      <c r="Q4" s="61"/>
      <c r="R4" s="61"/>
      <c r="S4" s="61"/>
      <c r="T4" s="5"/>
      <c r="U4" s="6"/>
      <c r="V4" s="31"/>
      <c r="W4" s="31"/>
      <c r="X4" s="31"/>
    </row>
    <row r="5" spans="1:38" ht="16.5" customHeight="1" x14ac:dyDescent="0.35">
      <c r="A5" s="4"/>
      <c r="B5" s="4"/>
      <c r="C5" s="7"/>
      <c r="D5" s="7"/>
      <c r="E5" s="7"/>
      <c r="F5" s="7"/>
      <c r="G5" s="7"/>
      <c r="H5" s="7"/>
      <c r="I5" s="7"/>
      <c r="J5" s="7"/>
      <c r="K5" s="7"/>
      <c r="L5" s="7"/>
      <c r="M5" s="54"/>
      <c r="N5" s="8"/>
      <c r="O5" s="54"/>
      <c r="P5" s="8"/>
      <c r="Q5" s="10"/>
      <c r="R5" s="10"/>
      <c r="S5" s="27"/>
      <c r="T5" s="5"/>
      <c r="U5" s="6"/>
      <c r="V5" s="31"/>
      <c r="W5" s="31"/>
      <c r="X5" s="31"/>
    </row>
    <row r="6" spans="1:38" ht="16.5" customHeight="1" x14ac:dyDescent="0.35">
      <c r="A6" s="4"/>
      <c r="B6" s="9" t="s">
        <v>5</v>
      </c>
      <c r="C6" s="135" t="s">
        <v>6</v>
      </c>
      <c r="D6" s="135"/>
      <c r="E6" s="135"/>
      <c r="F6" s="135"/>
      <c r="G6" s="135"/>
      <c r="H6" s="135"/>
      <c r="I6" s="135"/>
      <c r="J6" s="135"/>
      <c r="K6" s="135"/>
      <c r="L6" s="135"/>
      <c r="M6" s="135"/>
      <c r="N6" s="135"/>
      <c r="O6" s="98"/>
      <c r="P6" s="20"/>
      <c r="Q6" s="10"/>
      <c r="R6" s="10"/>
      <c r="S6" s="27"/>
      <c r="T6" s="5"/>
      <c r="U6" s="6"/>
      <c r="V6" s="31"/>
      <c r="W6" s="31"/>
      <c r="X6" s="31"/>
    </row>
    <row r="7" spans="1:38" ht="16.5" customHeight="1" x14ac:dyDescent="0.35">
      <c r="A7" s="4"/>
      <c r="B7" s="9" t="s">
        <v>7</v>
      </c>
      <c r="C7" s="20">
        <v>2025</v>
      </c>
      <c r="D7" s="10"/>
      <c r="E7" s="4"/>
      <c r="F7" s="4"/>
      <c r="G7" s="4"/>
      <c r="H7" s="10"/>
      <c r="I7" s="10"/>
      <c r="J7" s="10"/>
      <c r="K7" s="10"/>
      <c r="L7" s="10"/>
      <c r="M7" s="10"/>
      <c r="N7" s="4"/>
      <c r="O7" s="10"/>
      <c r="P7" s="4"/>
      <c r="Q7" s="10"/>
      <c r="R7" s="10"/>
      <c r="S7" s="27"/>
      <c r="T7" s="5"/>
      <c r="U7" s="6"/>
      <c r="V7" s="31"/>
      <c r="W7" s="31"/>
      <c r="X7" s="31"/>
    </row>
    <row r="8" spans="1:38" ht="16.5" customHeight="1" x14ac:dyDescent="0.35">
      <c r="A8" s="4"/>
      <c r="B8" s="4"/>
      <c r="C8" s="11"/>
      <c r="D8" s="10"/>
      <c r="E8" s="4"/>
      <c r="F8" s="4"/>
      <c r="G8" s="4"/>
      <c r="H8" s="10"/>
      <c r="I8" s="10"/>
      <c r="J8" s="10"/>
      <c r="K8" s="10"/>
      <c r="L8" s="10"/>
      <c r="M8" s="10"/>
      <c r="N8" s="4"/>
      <c r="O8" s="10"/>
      <c r="P8" s="4"/>
      <c r="Q8" s="10"/>
      <c r="R8" s="10"/>
      <c r="S8" s="27"/>
      <c r="T8" s="5"/>
      <c r="U8" s="6"/>
      <c r="V8" s="31"/>
      <c r="W8" s="31"/>
      <c r="X8" s="31"/>
    </row>
    <row r="9" spans="1:38" ht="16.5" customHeight="1" x14ac:dyDescent="0.35">
      <c r="A9" s="4"/>
      <c r="B9" s="4"/>
      <c r="C9" s="11"/>
      <c r="D9" s="10"/>
      <c r="E9" s="4"/>
      <c r="F9" s="4"/>
      <c r="G9" s="4"/>
      <c r="H9" s="10"/>
      <c r="I9" s="10"/>
      <c r="J9" s="10"/>
      <c r="K9" s="10"/>
      <c r="L9" s="10"/>
      <c r="M9" s="10"/>
      <c r="N9" s="4"/>
      <c r="O9" s="10"/>
      <c r="P9" s="4"/>
      <c r="Q9" s="10"/>
      <c r="R9" s="10"/>
      <c r="S9" s="27"/>
      <c r="T9" s="5"/>
      <c r="U9" s="6"/>
      <c r="V9" s="31"/>
      <c r="W9" s="31"/>
      <c r="X9" s="31"/>
    </row>
    <row r="10" spans="1:38" ht="32.25" customHeight="1" x14ac:dyDescent="0.35">
      <c r="A10" s="117" t="s">
        <v>8</v>
      </c>
      <c r="B10" s="117"/>
      <c r="C10" s="117"/>
      <c r="D10" s="109" t="s">
        <v>9</v>
      </c>
      <c r="E10" s="109"/>
      <c r="F10" s="109"/>
      <c r="G10" s="109"/>
      <c r="H10" s="109"/>
      <c r="I10" s="109"/>
      <c r="J10" s="109"/>
      <c r="K10" s="109"/>
      <c r="L10" s="109"/>
      <c r="M10" s="109"/>
      <c r="N10" s="109"/>
      <c r="O10" s="111" t="s">
        <v>10</v>
      </c>
      <c r="P10" s="111" t="s">
        <v>11</v>
      </c>
      <c r="Q10" s="108" t="s">
        <v>12</v>
      </c>
      <c r="R10" s="108"/>
      <c r="S10" s="108"/>
      <c r="T10" s="110"/>
      <c r="U10" s="110"/>
      <c r="V10" s="108" t="s">
        <v>13</v>
      </c>
      <c r="W10" s="108"/>
      <c r="X10" s="108"/>
      <c r="Y10" s="108"/>
      <c r="Z10" s="108"/>
      <c r="AA10" s="108" t="s">
        <v>14</v>
      </c>
      <c r="AB10" s="108"/>
      <c r="AC10" s="108"/>
      <c r="AD10" s="108"/>
      <c r="AE10" s="108"/>
      <c r="AF10" s="108" t="s">
        <v>15</v>
      </c>
      <c r="AG10" s="108"/>
      <c r="AH10" s="108"/>
      <c r="AI10" s="108"/>
      <c r="AJ10" s="108"/>
      <c r="AK10" s="116" t="s">
        <v>16</v>
      </c>
      <c r="AL10" s="107" t="s">
        <v>17</v>
      </c>
    </row>
    <row r="11" spans="1:38" s="30" customFormat="1" ht="45.75" customHeight="1" x14ac:dyDescent="0.35">
      <c r="A11" s="38" t="s">
        <v>18</v>
      </c>
      <c r="B11" s="38" t="s">
        <v>19</v>
      </c>
      <c r="C11" s="38" t="s">
        <v>20</v>
      </c>
      <c r="D11" s="39" t="s">
        <v>21</v>
      </c>
      <c r="E11" s="39" t="s">
        <v>22</v>
      </c>
      <c r="F11" s="39" t="s">
        <v>23</v>
      </c>
      <c r="G11" s="39" t="s">
        <v>24</v>
      </c>
      <c r="H11" s="39" t="s">
        <v>25</v>
      </c>
      <c r="I11" s="39" t="s">
        <v>12</v>
      </c>
      <c r="J11" s="39" t="s">
        <v>13</v>
      </c>
      <c r="K11" s="39" t="s">
        <v>14</v>
      </c>
      <c r="L11" s="39" t="s">
        <v>15</v>
      </c>
      <c r="M11" s="39" t="s">
        <v>26</v>
      </c>
      <c r="N11" s="39" t="s">
        <v>27</v>
      </c>
      <c r="O11" s="112"/>
      <c r="P11" s="112"/>
      <c r="Q11" s="17" t="s">
        <v>28</v>
      </c>
      <c r="R11" s="17" t="s">
        <v>29</v>
      </c>
      <c r="S11" s="26" t="s">
        <v>30</v>
      </c>
      <c r="T11" s="17" t="s">
        <v>31</v>
      </c>
      <c r="U11" s="17" t="s">
        <v>32</v>
      </c>
      <c r="V11" s="17" t="s">
        <v>28</v>
      </c>
      <c r="W11" s="17" t="s">
        <v>29</v>
      </c>
      <c r="X11" s="17" t="s">
        <v>30</v>
      </c>
      <c r="Y11" s="17" t="s">
        <v>31</v>
      </c>
      <c r="Z11" s="17" t="s">
        <v>32</v>
      </c>
      <c r="AA11" s="17" t="s">
        <v>28</v>
      </c>
      <c r="AB11" s="17" t="s">
        <v>29</v>
      </c>
      <c r="AC11" s="17" t="s">
        <v>30</v>
      </c>
      <c r="AD11" s="17" t="s">
        <v>31</v>
      </c>
      <c r="AE11" s="17" t="s">
        <v>32</v>
      </c>
      <c r="AF11" s="17" t="s">
        <v>28</v>
      </c>
      <c r="AG11" s="17" t="s">
        <v>29</v>
      </c>
      <c r="AH11" s="17" t="s">
        <v>30</v>
      </c>
      <c r="AI11" s="17" t="s">
        <v>31</v>
      </c>
      <c r="AJ11" s="17" t="s">
        <v>32</v>
      </c>
      <c r="AK11" s="116"/>
      <c r="AL11" s="107"/>
    </row>
    <row r="12" spans="1:38" s="51" customFormat="1" ht="140.15" customHeight="1" x14ac:dyDescent="0.35">
      <c r="A12" s="52">
        <v>3</v>
      </c>
      <c r="B12" s="53" t="s">
        <v>33</v>
      </c>
      <c r="C12" s="41" t="s">
        <v>34</v>
      </c>
      <c r="D12" s="41">
        <v>1</v>
      </c>
      <c r="E12" s="46" t="s">
        <v>35</v>
      </c>
      <c r="F12" s="48" t="s">
        <v>36</v>
      </c>
      <c r="G12" s="46" t="s">
        <v>37</v>
      </c>
      <c r="H12" s="28" t="s">
        <v>38</v>
      </c>
      <c r="I12" s="28" t="s">
        <v>39</v>
      </c>
      <c r="J12" s="28" t="s">
        <v>39</v>
      </c>
      <c r="K12" s="47">
        <v>1</v>
      </c>
      <c r="L12" s="28" t="s">
        <v>39</v>
      </c>
      <c r="M12" s="28">
        <f>SUM(I12:L12)</f>
        <v>1</v>
      </c>
      <c r="N12" s="18" t="s">
        <v>40</v>
      </c>
      <c r="O12" s="28" t="s">
        <v>41</v>
      </c>
      <c r="P12" s="18" t="s">
        <v>42</v>
      </c>
      <c r="Q12" s="44" t="s">
        <v>39</v>
      </c>
      <c r="R12" s="44" t="s">
        <v>41</v>
      </c>
      <c r="S12" s="44" t="s">
        <v>41</v>
      </c>
      <c r="T12" s="64" t="s">
        <v>43</v>
      </c>
      <c r="U12" s="63" t="s">
        <v>43</v>
      </c>
      <c r="V12" s="44" t="s">
        <v>39</v>
      </c>
      <c r="W12" s="44" t="s">
        <v>41</v>
      </c>
      <c r="X12" s="44" t="s">
        <v>41</v>
      </c>
      <c r="Y12" s="64" t="s">
        <v>43</v>
      </c>
      <c r="Z12" s="63" t="s">
        <v>43</v>
      </c>
      <c r="AA12" s="49">
        <v>1</v>
      </c>
      <c r="AB12" s="81">
        <v>0</v>
      </c>
      <c r="AC12" s="82">
        <f>IFERROR(IF(AB12/AA12&gt;100%,100%,AB12/AA12),0)</f>
        <v>0</v>
      </c>
      <c r="AD12" s="83" t="s">
        <v>44</v>
      </c>
      <c r="AE12" s="84" t="s">
        <v>45</v>
      </c>
      <c r="AF12" s="49">
        <v>0</v>
      </c>
      <c r="AG12" s="28">
        <v>1</v>
      </c>
      <c r="AH12" s="82">
        <f>IFERROR(IF(AG12/AF12&gt;100%,100%,AG12/AF12),0)</f>
        <v>0</v>
      </c>
      <c r="AI12" s="50" t="s">
        <v>119</v>
      </c>
      <c r="AJ12" s="50" t="s">
        <v>120</v>
      </c>
      <c r="AK12" s="49">
        <f>SUM(R12,W12,AB12,AG12)</f>
        <v>1</v>
      </c>
      <c r="AL12" s="92">
        <f>IF(AK12/M12&gt;100%,100%,AK12/M12)</f>
        <v>1</v>
      </c>
    </row>
    <row r="13" spans="1:38" s="19" customFormat="1" ht="349.5" customHeight="1" x14ac:dyDescent="0.35">
      <c r="A13" s="52">
        <v>3</v>
      </c>
      <c r="B13" s="53" t="s">
        <v>33</v>
      </c>
      <c r="C13" s="41" t="s">
        <v>34</v>
      </c>
      <c r="D13" s="41">
        <v>2</v>
      </c>
      <c r="E13" s="41" t="s">
        <v>46</v>
      </c>
      <c r="F13" s="42" t="s">
        <v>47</v>
      </c>
      <c r="G13" s="41" t="s">
        <v>37</v>
      </c>
      <c r="H13" s="28" t="s">
        <v>48</v>
      </c>
      <c r="I13" s="55">
        <v>0.8</v>
      </c>
      <c r="J13" s="55">
        <v>0.8</v>
      </c>
      <c r="K13" s="55">
        <v>0.8</v>
      </c>
      <c r="L13" s="55">
        <v>0.8</v>
      </c>
      <c r="M13" s="56">
        <f>AVERAGE(I13:L13)</f>
        <v>0.8</v>
      </c>
      <c r="N13" s="43" t="s">
        <v>49</v>
      </c>
      <c r="O13" s="28" t="s">
        <v>41</v>
      </c>
      <c r="P13" s="18" t="s">
        <v>42</v>
      </c>
      <c r="Q13" s="65">
        <v>0.8</v>
      </c>
      <c r="R13" s="65">
        <v>0.8</v>
      </c>
      <c r="S13" s="65">
        <v>1</v>
      </c>
      <c r="T13" s="63" t="s">
        <v>50</v>
      </c>
      <c r="U13" s="63" t="s">
        <v>51</v>
      </c>
      <c r="V13" s="56">
        <v>0.8</v>
      </c>
      <c r="W13" s="56">
        <v>0.8</v>
      </c>
      <c r="X13" s="55">
        <v>1</v>
      </c>
      <c r="Y13" s="68" t="s">
        <v>52</v>
      </c>
      <c r="Z13" s="45" t="s">
        <v>53</v>
      </c>
      <c r="AA13" s="72">
        <v>0.8</v>
      </c>
      <c r="AB13" s="95">
        <v>1</v>
      </c>
      <c r="AC13" s="82">
        <f t="shared" ref="AC13:AC18" si="0">IFERROR(IF(AB13/AA13&gt;100%,100%,AB13/AA13),0)</f>
        <v>1</v>
      </c>
      <c r="AD13" s="85" t="s">
        <v>54</v>
      </c>
      <c r="AE13" s="103" t="s">
        <v>55</v>
      </c>
      <c r="AF13" s="77">
        <v>0.8</v>
      </c>
      <c r="AG13" s="104">
        <v>0.8</v>
      </c>
      <c r="AH13" s="82">
        <f t="shared" ref="AH13:AH18" si="1">IFERROR(IF(AG13/AF13&gt;100%,100%,AG13/AF13),0)</f>
        <v>1</v>
      </c>
      <c r="AI13" s="45" t="s">
        <v>123</v>
      </c>
      <c r="AJ13" s="45" t="s">
        <v>122</v>
      </c>
      <c r="AK13" s="97">
        <f>AVERAGE(R13,W13,AB13,AG13)</f>
        <v>0.85000000000000009</v>
      </c>
      <c r="AL13" s="92">
        <f>IF(AK13/M13&gt;100%,100%,AK13/M13)</f>
        <v>1</v>
      </c>
    </row>
    <row r="14" spans="1:38" s="19" customFormat="1" ht="137.15" customHeight="1" x14ac:dyDescent="0.35">
      <c r="A14" s="52">
        <v>3</v>
      </c>
      <c r="B14" s="53" t="s">
        <v>33</v>
      </c>
      <c r="C14" s="41" t="s">
        <v>34</v>
      </c>
      <c r="D14" s="41">
        <v>3</v>
      </c>
      <c r="E14" s="41" t="s">
        <v>56</v>
      </c>
      <c r="F14" s="42" t="s">
        <v>57</v>
      </c>
      <c r="G14" s="41" t="s">
        <v>37</v>
      </c>
      <c r="H14" s="28" t="s">
        <v>48</v>
      </c>
      <c r="I14" s="55">
        <v>0.8</v>
      </c>
      <c r="J14" s="55">
        <v>0.8</v>
      </c>
      <c r="K14" s="55">
        <v>0.8</v>
      </c>
      <c r="L14" s="55">
        <v>0.8</v>
      </c>
      <c r="M14" s="56">
        <f>AVERAGE(I14:L14)</f>
        <v>0.8</v>
      </c>
      <c r="N14" s="43" t="s">
        <v>58</v>
      </c>
      <c r="O14" s="28" t="s">
        <v>41</v>
      </c>
      <c r="P14" s="18" t="s">
        <v>42</v>
      </c>
      <c r="Q14" s="65">
        <v>0.8</v>
      </c>
      <c r="R14" s="65">
        <v>0.8</v>
      </c>
      <c r="S14" s="65">
        <v>1</v>
      </c>
      <c r="T14" s="63" t="s">
        <v>59</v>
      </c>
      <c r="U14" s="63" t="s">
        <v>60</v>
      </c>
      <c r="V14" s="56">
        <v>0.8</v>
      </c>
      <c r="W14" s="56">
        <v>0.8</v>
      </c>
      <c r="X14" s="55">
        <v>1</v>
      </c>
      <c r="Y14" s="45" t="s">
        <v>61</v>
      </c>
      <c r="Z14" s="45" t="s">
        <v>62</v>
      </c>
      <c r="AA14" s="72">
        <v>0.8</v>
      </c>
      <c r="AB14" s="96">
        <v>0.8</v>
      </c>
      <c r="AC14" s="82">
        <f t="shared" si="0"/>
        <v>1</v>
      </c>
      <c r="AD14" s="85" t="s">
        <v>63</v>
      </c>
      <c r="AE14" s="86" t="s">
        <v>64</v>
      </c>
      <c r="AF14" s="77">
        <v>0.8</v>
      </c>
      <c r="AG14" s="104">
        <v>0.8</v>
      </c>
      <c r="AH14" s="82">
        <f t="shared" si="1"/>
        <v>1</v>
      </c>
      <c r="AI14" s="45" t="s">
        <v>124</v>
      </c>
      <c r="AJ14" s="45" t="s">
        <v>125</v>
      </c>
      <c r="AK14" s="97">
        <f>AVERAGE(R14,W14,AB14,AG14)</f>
        <v>0.8</v>
      </c>
      <c r="AL14" s="92">
        <f t="shared" ref="AL14:AL17" si="2">IF(AK14/M14&gt;100%,100%,AK14/M14)</f>
        <v>1</v>
      </c>
    </row>
    <row r="15" spans="1:38" s="19" customFormat="1" ht="100" customHeight="1" x14ac:dyDescent="0.35">
      <c r="A15" s="52">
        <v>3</v>
      </c>
      <c r="B15" s="53" t="s">
        <v>33</v>
      </c>
      <c r="C15" s="41" t="s">
        <v>34</v>
      </c>
      <c r="D15" s="41">
        <v>4</v>
      </c>
      <c r="E15" s="41" t="s">
        <v>65</v>
      </c>
      <c r="F15" s="42" t="s">
        <v>66</v>
      </c>
      <c r="G15" s="41" t="s">
        <v>37</v>
      </c>
      <c r="H15" s="28" t="s">
        <v>38</v>
      </c>
      <c r="I15" s="55">
        <v>0.1</v>
      </c>
      <c r="J15" s="55">
        <v>0.3</v>
      </c>
      <c r="K15" s="55">
        <v>0.3</v>
      </c>
      <c r="L15" s="55">
        <v>0.1</v>
      </c>
      <c r="M15" s="56">
        <f>SUM(I15:L15)</f>
        <v>0.79999999999999993</v>
      </c>
      <c r="N15" s="18" t="s">
        <v>67</v>
      </c>
      <c r="O15" s="28" t="s">
        <v>41</v>
      </c>
      <c r="P15" s="18" t="s">
        <v>42</v>
      </c>
      <c r="Q15" s="65">
        <v>0.1</v>
      </c>
      <c r="R15" s="65">
        <v>0.1</v>
      </c>
      <c r="S15" s="65">
        <v>1</v>
      </c>
      <c r="T15" s="63" t="s">
        <v>68</v>
      </c>
      <c r="U15" s="63" t="s">
        <v>69</v>
      </c>
      <c r="V15" s="56">
        <v>0.3</v>
      </c>
      <c r="W15" s="56">
        <v>0.3</v>
      </c>
      <c r="X15" s="55">
        <v>1</v>
      </c>
      <c r="Y15" s="76" t="s">
        <v>70</v>
      </c>
      <c r="Z15" s="45" t="s">
        <v>71</v>
      </c>
      <c r="AA15" s="75">
        <v>0.3</v>
      </c>
      <c r="AB15" s="73">
        <v>0.3</v>
      </c>
      <c r="AC15" s="82">
        <f t="shared" si="0"/>
        <v>1</v>
      </c>
      <c r="AD15" s="85" t="s">
        <v>72</v>
      </c>
      <c r="AE15" s="79" t="s">
        <v>73</v>
      </c>
      <c r="AF15" s="77">
        <v>0.1</v>
      </c>
      <c r="AG15" s="99">
        <v>0.1</v>
      </c>
      <c r="AH15" s="82">
        <f t="shared" si="1"/>
        <v>1</v>
      </c>
      <c r="AI15" s="1" t="s">
        <v>126</v>
      </c>
      <c r="AJ15" s="1" t="s">
        <v>74</v>
      </c>
      <c r="AK15" s="101">
        <f>SUM(R15,W15,AB15,AG15)</f>
        <v>0.79999999999999993</v>
      </c>
      <c r="AL15" s="92">
        <f>IF(AK15/M15&gt;100%,100%,AK15/M15)</f>
        <v>1</v>
      </c>
    </row>
    <row r="16" spans="1:38" s="19" customFormat="1" ht="120" customHeight="1" x14ac:dyDescent="0.35">
      <c r="A16" s="52">
        <v>3</v>
      </c>
      <c r="B16" s="53" t="s">
        <v>33</v>
      </c>
      <c r="C16" s="41" t="s">
        <v>34</v>
      </c>
      <c r="D16" s="41">
        <v>5</v>
      </c>
      <c r="E16" s="41" t="s">
        <v>75</v>
      </c>
      <c r="F16" s="42" t="s">
        <v>76</v>
      </c>
      <c r="G16" s="41" t="s">
        <v>77</v>
      </c>
      <c r="H16" s="28" t="s">
        <v>38</v>
      </c>
      <c r="I16" s="57">
        <v>1</v>
      </c>
      <c r="J16" s="57">
        <v>1</v>
      </c>
      <c r="K16" s="58">
        <v>1</v>
      </c>
      <c r="L16" s="59">
        <v>1</v>
      </c>
      <c r="M16" s="60">
        <f>SUM(I16:L16)</f>
        <v>4</v>
      </c>
      <c r="N16" s="43" t="s">
        <v>78</v>
      </c>
      <c r="O16" s="28" t="s">
        <v>41</v>
      </c>
      <c r="P16" s="18" t="s">
        <v>42</v>
      </c>
      <c r="Q16" s="44">
        <v>1</v>
      </c>
      <c r="R16" s="44">
        <v>1</v>
      </c>
      <c r="S16" s="65">
        <v>1</v>
      </c>
      <c r="T16" s="63" t="s">
        <v>79</v>
      </c>
      <c r="U16" s="63" t="s">
        <v>80</v>
      </c>
      <c r="V16" s="69">
        <v>1</v>
      </c>
      <c r="W16" s="69">
        <v>1</v>
      </c>
      <c r="X16" s="70">
        <v>1</v>
      </c>
      <c r="Y16" s="76" t="s">
        <v>81</v>
      </c>
      <c r="Z16" s="71" t="s">
        <v>82</v>
      </c>
      <c r="AA16" s="74">
        <v>1</v>
      </c>
      <c r="AB16" s="87">
        <v>0</v>
      </c>
      <c r="AC16" s="82">
        <f t="shared" si="0"/>
        <v>0</v>
      </c>
      <c r="AD16" s="88" t="s">
        <v>83</v>
      </c>
      <c r="AE16" s="80" t="s">
        <v>84</v>
      </c>
      <c r="AF16" s="3">
        <f>L16</f>
        <v>1</v>
      </c>
      <c r="AG16" s="28">
        <v>1</v>
      </c>
      <c r="AH16" s="82">
        <f t="shared" si="1"/>
        <v>1</v>
      </c>
      <c r="AI16" s="1" t="s">
        <v>85</v>
      </c>
      <c r="AJ16" s="45" t="s">
        <v>86</v>
      </c>
      <c r="AK16" s="49">
        <f>SUM(R16,W16,AB16,AG16)</f>
        <v>3</v>
      </c>
      <c r="AL16" s="92">
        <f>IF(AK16/M16&gt;100%,100%,AK16/M16)</f>
        <v>0.75</v>
      </c>
    </row>
    <row r="17" spans="1:38" s="19" customFormat="1" ht="131" customHeight="1" x14ac:dyDescent="0.35">
      <c r="A17" s="52">
        <v>3</v>
      </c>
      <c r="B17" s="53" t="s">
        <v>33</v>
      </c>
      <c r="C17" s="41" t="s">
        <v>34</v>
      </c>
      <c r="D17" s="41">
        <v>6</v>
      </c>
      <c r="E17" s="41" t="s">
        <v>87</v>
      </c>
      <c r="F17" s="42" t="s">
        <v>88</v>
      </c>
      <c r="G17" s="41" t="s">
        <v>89</v>
      </c>
      <c r="H17" s="28" t="s">
        <v>48</v>
      </c>
      <c r="I17" s="55">
        <v>1</v>
      </c>
      <c r="J17" s="55">
        <v>1</v>
      </c>
      <c r="K17" s="55">
        <v>1</v>
      </c>
      <c r="L17" s="55">
        <v>1</v>
      </c>
      <c r="M17" s="56">
        <f>AVERAGE(I17:K17)</f>
        <v>1</v>
      </c>
      <c r="N17" s="43" t="s">
        <v>49</v>
      </c>
      <c r="O17" s="28" t="s">
        <v>41</v>
      </c>
      <c r="P17" s="18" t="s">
        <v>42</v>
      </c>
      <c r="Q17" s="66">
        <v>1</v>
      </c>
      <c r="R17" s="66">
        <v>1</v>
      </c>
      <c r="S17" s="66">
        <v>1</v>
      </c>
      <c r="T17" s="63" t="s">
        <v>90</v>
      </c>
      <c r="U17" s="63" t="s">
        <v>91</v>
      </c>
      <c r="V17" s="56">
        <v>1</v>
      </c>
      <c r="W17" s="56">
        <v>1</v>
      </c>
      <c r="X17" s="56">
        <v>1</v>
      </c>
      <c r="Y17" s="76" t="s">
        <v>92</v>
      </c>
      <c r="Z17" s="45" t="s">
        <v>93</v>
      </c>
      <c r="AA17" s="72">
        <v>1</v>
      </c>
      <c r="AB17" s="95">
        <v>1</v>
      </c>
      <c r="AC17" s="82">
        <f t="shared" si="0"/>
        <v>1</v>
      </c>
      <c r="AD17" s="78" t="s">
        <v>94</v>
      </c>
      <c r="AE17" s="79" t="s">
        <v>95</v>
      </c>
      <c r="AF17" s="62">
        <f t="shared" ref="AF17:AF18" si="3">L17</f>
        <v>1</v>
      </c>
      <c r="AG17" s="99">
        <v>1</v>
      </c>
      <c r="AH17" s="82">
        <f t="shared" si="1"/>
        <v>1</v>
      </c>
      <c r="AI17" s="1" t="s">
        <v>127</v>
      </c>
      <c r="AJ17" s="45" t="s">
        <v>128</v>
      </c>
      <c r="AK17" s="97">
        <f>AVERAGE(R17,W17,AB17,AG17)</f>
        <v>1</v>
      </c>
      <c r="AL17" s="92">
        <f t="shared" si="2"/>
        <v>1</v>
      </c>
    </row>
    <row r="18" spans="1:38" s="19" customFormat="1" ht="182" customHeight="1" x14ac:dyDescent="0.35">
      <c r="A18" s="52">
        <v>3</v>
      </c>
      <c r="B18" s="53" t="s">
        <v>33</v>
      </c>
      <c r="C18" s="41" t="s">
        <v>34</v>
      </c>
      <c r="D18" s="41">
        <v>7</v>
      </c>
      <c r="E18" s="46" t="s">
        <v>96</v>
      </c>
      <c r="F18" s="42" t="s">
        <v>97</v>
      </c>
      <c r="G18" s="41" t="s">
        <v>98</v>
      </c>
      <c r="H18" s="28" t="s">
        <v>38</v>
      </c>
      <c r="I18" s="89" t="s">
        <v>39</v>
      </c>
      <c r="J18" s="90">
        <v>0.5</v>
      </c>
      <c r="K18" s="89" t="s">
        <v>39</v>
      </c>
      <c r="L18" s="90">
        <v>0.5</v>
      </c>
      <c r="M18" s="60">
        <f>SUM(I18:L18)</f>
        <v>1</v>
      </c>
      <c r="N18" s="42" t="s">
        <v>97</v>
      </c>
      <c r="O18" s="28" t="s">
        <v>41</v>
      </c>
      <c r="P18" s="18" t="s">
        <v>42</v>
      </c>
      <c r="Q18" s="44" t="s">
        <v>39</v>
      </c>
      <c r="R18" s="44" t="s">
        <v>41</v>
      </c>
      <c r="S18" s="44" t="s">
        <v>41</v>
      </c>
      <c r="T18" s="64" t="s">
        <v>43</v>
      </c>
      <c r="U18" s="63" t="s">
        <v>43</v>
      </c>
      <c r="V18" s="49" t="s">
        <v>39</v>
      </c>
      <c r="W18" s="49" t="s">
        <v>41</v>
      </c>
      <c r="X18" s="44" t="s">
        <v>41</v>
      </c>
      <c r="Y18" s="67" t="s">
        <v>99</v>
      </c>
      <c r="Z18" s="45" t="s">
        <v>100</v>
      </c>
      <c r="AA18" s="44">
        <v>0</v>
      </c>
      <c r="AB18" s="44">
        <v>0</v>
      </c>
      <c r="AC18" s="82">
        <f t="shared" si="0"/>
        <v>0</v>
      </c>
      <c r="AD18" s="85" t="s">
        <v>101</v>
      </c>
      <c r="AE18" s="79" t="s">
        <v>102</v>
      </c>
      <c r="AF18" s="3">
        <f t="shared" si="3"/>
        <v>0.5</v>
      </c>
      <c r="AG18" s="100">
        <v>0</v>
      </c>
      <c r="AH18" s="82">
        <f t="shared" si="1"/>
        <v>0</v>
      </c>
      <c r="AI18" s="45" t="s">
        <v>121</v>
      </c>
      <c r="AJ18" s="1" t="s">
        <v>103</v>
      </c>
      <c r="AK18" s="102">
        <f>SUM(R18,W18,AB18,AG18)</f>
        <v>0</v>
      </c>
      <c r="AL18" s="92">
        <f>IF(AK18/M18&gt;100%,100%,AK18/M18)</f>
        <v>0</v>
      </c>
    </row>
    <row r="19" spans="1:38" ht="18.5" x14ac:dyDescent="0.35">
      <c r="H19" s="14"/>
      <c r="I19" s="14"/>
      <c r="J19" s="14"/>
      <c r="K19" s="14"/>
      <c r="L19" s="14"/>
      <c r="M19" s="14"/>
      <c r="O19" s="14"/>
      <c r="Q19" s="14"/>
      <c r="R19" s="14"/>
      <c r="S19" s="14"/>
      <c r="T19" s="14"/>
      <c r="U19" s="14"/>
      <c r="V19" s="14"/>
      <c r="W19" s="14"/>
      <c r="X19" s="14"/>
      <c r="Y19" s="14"/>
      <c r="Z19" s="14"/>
      <c r="AA19" s="14"/>
      <c r="AB19" s="14"/>
      <c r="AC19" s="14"/>
      <c r="AD19" s="14"/>
      <c r="AE19" s="14"/>
      <c r="AF19" s="14"/>
      <c r="AG19" s="14"/>
      <c r="AH19" s="14"/>
      <c r="AI19" s="14"/>
      <c r="AJ19" s="14"/>
      <c r="AK19" s="40" t="s">
        <v>104</v>
      </c>
      <c r="AL19" s="93">
        <f>AVERAGE(AL12:AL18)</f>
        <v>0.8214285714285714</v>
      </c>
    </row>
    <row r="23" spans="1:38" x14ac:dyDescent="0.35">
      <c r="B23" s="113" t="s">
        <v>105</v>
      </c>
      <c r="C23" s="113"/>
      <c r="D23" s="113"/>
      <c r="E23" s="113"/>
      <c r="F23" s="113"/>
    </row>
    <row r="24" spans="1:38" s="36" customFormat="1" x14ac:dyDescent="0.35">
      <c r="A24" s="35"/>
      <c r="B24" s="37" t="s">
        <v>106</v>
      </c>
      <c r="C24" s="113" t="s">
        <v>107</v>
      </c>
      <c r="D24" s="113"/>
      <c r="E24" s="113" t="s">
        <v>108</v>
      </c>
      <c r="F24" s="113"/>
      <c r="G24" s="33"/>
      <c r="H24" s="33"/>
      <c r="I24" s="33"/>
      <c r="J24" s="33"/>
      <c r="K24" s="33"/>
      <c r="L24" s="33"/>
      <c r="M24" s="33"/>
      <c r="N24" s="33"/>
      <c r="O24" s="33"/>
      <c r="P24" s="33"/>
      <c r="Q24" s="33"/>
      <c r="R24" s="33"/>
      <c r="S24" s="34"/>
      <c r="T24" s="33"/>
      <c r="U24" s="33"/>
      <c r="V24" s="33"/>
      <c r="W24" s="35"/>
      <c r="AL24" s="94"/>
    </row>
    <row r="25" spans="1:38" x14ac:dyDescent="0.35">
      <c r="B25" s="28">
        <v>1</v>
      </c>
      <c r="C25" s="114" t="s">
        <v>109</v>
      </c>
      <c r="D25" s="114"/>
      <c r="E25" s="127" t="s">
        <v>110</v>
      </c>
      <c r="F25" s="128"/>
    </row>
    <row r="26" spans="1:38" ht="31.5" customHeight="1" x14ac:dyDescent="0.35">
      <c r="B26" s="28">
        <v>2</v>
      </c>
      <c r="C26" s="114" t="s">
        <v>111</v>
      </c>
      <c r="D26" s="114"/>
      <c r="E26" s="115" t="s">
        <v>112</v>
      </c>
      <c r="F26" s="115"/>
    </row>
    <row r="27" spans="1:38" ht="44.25" customHeight="1" x14ac:dyDescent="0.35">
      <c r="B27" s="28">
        <v>3</v>
      </c>
      <c r="C27" s="105" t="s">
        <v>113</v>
      </c>
      <c r="D27" s="105"/>
      <c r="E27" s="106" t="s">
        <v>114</v>
      </c>
      <c r="F27" s="106"/>
    </row>
    <row r="28" spans="1:38" ht="37.5" customHeight="1" x14ac:dyDescent="0.35">
      <c r="B28" s="47">
        <v>4</v>
      </c>
      <c r="C28" s="105" t="s">
        <v>115</v>
      </c>
      <c r="D28" s="105"/>
      <c r="E28" s="106" t="s">
        <v>116</v>
      </c>
      <c r="F28" s="106"/>
    </row>
    <row r="29" spans="1:38" ht="35.5" customHeight="1" x14ac:dyDescent="0.35">
      <c r="B29" s="47">
        <v>5</v>
      </c>
      <c r="C29" s="105" t="s">
        <v>130</v>
      </c>
      <c r="D29" s="105"/>
      <c r="E29" s="106" t="s">
        <v>129</v>
      </c>
      <c r="F29" s="106"/>
    </row>
  </sheetData>
  <autoFilter ref="A11:DY19" xr:uid="{00000000-0001-0000-0000-000000000000}"/>
  <dataConsolidate/>
  <mergeCells count="29">
    <mergeCell ref="E27:F27"/>
    <mergeCell ref="C25:D25"/>
    <mergeCell ref="AK10:AK11"/>
    <mergeCell ref="A10:C10"/>
    <mergeCell ref="M1:P1"/>
    <mergeCell ref="M2:P2"/>
    <mergeCell ref="M3:P3"/>
    <mergeCell ref="M4:P4"/>
    <mergeCell ref="E25:F25"/>
    <mergeCell ref="C24:D24"/>
    <mergeCell ref="E24:F24"/>
    <mergeCell ref="C1:L4"/>
    <mergeCell ref="C6:N6"/>
    <mergeCell ref="C29:D29"/>
    <mergeCell ref="E29:F29"/>
    <mergeCell ref="C28:D28"/>
    <mergeCell ref="E28:F28"/>
    <mergeCell ref="AL10:AL11"/>
    <mergeCell ref="AA10:AE10"/>
    <mergeCell ref="AF10:AJ10"/>
    <mergeCell ref="D10:N10"/>
    <mergeCell ref="Q10:U10"/>
    <mergeCell ref="V10:Z10"/>
    <mergeCell ref="O10:O11"/>
    <mergeCell ref="P10:P11"/>
    <mergeCell ref="B23:F23"/>
    <mergeCell ref="C26:D26"/>
    <mergeCell ref="E26:F26"/>
    <mergeCell ref="C27:D27"/>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ignoredErrors>
    <ignoredError sqref="AK17" formula="1"/>
    <ignoredError sqref="M17" formula="1" formulaRange="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H10:H18 H20:H1048576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sheetPr codeName="Hoja2"/>
  <dimension ref="A1:A4"/>
  <sheetViews>
    <sheetView workbookViewId="0">
      <selection activeCell="A2" sqref="A2"/>
    </sheetView>
  </sheetViews>
  <sheetFormatPr baseColWidth="10" defaultColWidth="11.453125" defaultRowHeight="14.5" x14ac:dyDescent="0.35"/>
  <sheetData>
    <row r="1" spans="1:1" x14ac:dyDescent="0.35">
      <c r="A1" t="s">
        <v>117</v>
      </c>
    </row>
    <row r="2" spans="1:1" x14ac:dyDescent="0.35">
      <c r="A2" t="s">
        <v>118</v>
      </c>
    </row>
    <row r="3" spans="1:1" x14ac:dyDescent="0.35">
      <c r="A3" t="s">
        <v>38</v>
      </c>
    </row>
    <row r="4" spans="1:1" x14ac:dyDescent="0.35">
      <c r="A4"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547ED5-8495-44EB-9B1D-B6028FC947CC}">
  <ds:schemaRefs>
    <ds:schemaRef ds:uri="http://schemas.microsoft.com/sharepoint/v3/contenttype/forms"/>
  </ds:schemaRefs>
</ds:datastoreItem>
</file>

<file path=customXml/itemProps2.xml><?xml version="1.0" encoding="utf-8"?>
<ds:datastoreItem xmlns:ds="http://schemas.openxmlformats.org/officeDocument/2006/customXml" ds:itemID="{62A3F733-9FCF-42C5-9C4F-00864BBBA11D}">
  <ds:schemaRefs>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d6eaa91c-3afb-4015-aba1-5ff992c1a5ca"/>
    <ds:schemaRef ds:uri="4d1d2e24-7be0-47eb-a1db-99cc6d75caff"/>
    <ds:schemaRef ds:uri="http://schemas.microsoft.com/office/2006/metadata/properties"/>
  </ds:schemaRefs>
</ds:datastoreItem>
</file>

<file path=customXml/itemProps3.xml><?xml version="1.0" encoding="utf-8"?>
<ds:datastoreItem xmlns:ds="http://schemas.openxmlformats.org/officeDocument/2006/customXml" ds:itemID="{558523FF-AD68-4E56-BCDB-2EA029EE5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2026-01-19T23:00:45Z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