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8_{3CE79ADD-F9B2-45A6-9585-41B2390CC6C2}" xr6:coauthVersionLast="47" xr6:coauthVersionMax="47" xr10:uidLastSave="{00000000-0000-0000-0000-000000000000}"/>
  <bookViews>
    <workbookView xWindow="-105" yWindow="0" windowWidth="14610" windowHeight="15585" firstSheet="29" activeTab="23" xr2:uid="{00000000-000D-0000-FFFF-FFFF00000000}"/>
  </bookViews>
  <sheets>
    <sheet name="1. MISIONALES" sheetId="5" state="hidden" r:id="rId1"/>
    <sheet name="2. NO MISIONALES" sheetId="6" state="hidden" r:id="rId2"/>
    <sheet name="3.1.1 OAC EM" sheetId="7" r:id="rId3"/>
    <sheet name="3.1.2 OAC DCE" sheetId="8" r:id="rId4"/>
    <sheet name="3.1.3 SGGD LAB" sheetId="9" r:id="rId5"/>
    <sheet name="3.2.1 DCDS ED" sheetId="10" r:id="rId6"/>
    <sheet name="3.2.2 DAE EAD" sheetId="11" r:id="rId7"/>
    <sheet name="3.2.3 DDH SDH" sheetId="12" r:id="rId8"/>
    <sheet name="3.2.4 SAR SEN" sheetId="13" r:id="rId9"/>
    <sheet name="3.2.5 DDH ADH" sheetId="14" r:id="rId10"/>
    <sheet name="3.2.6 DDH FDH" sheetId="15" r:id="rId11"/>
    <sheet name="3.3.1 DTI PETI" sheetId="16" r:id="rId12"/>
    <sheet name="3.3.2 DJ NOR" sheetId="17" r:id="rId13"/>
    <sheet name="3.3.3 DJ DEF" sheetId="18" r:id="rId14"/>
    <sheet name="3.3.4 OAP GA" sheetId="19" r:id="rId15"/>
    <sheet name="3.3.5 OAP SG" sheetId="20" r:id="rId16"/>
    <sheet name="3.3.6 SGI SAC DP" sheetId="21" r:id="rId17"/>
    <sheet name="3.3.7 SGI SAC TRA" sheetId="22" r:id="rId18"/>
    <sheet name="3.4.1 DGDL POL PUB" sheetId="23" r:id="rId19"/>
    <sheet name="3.4.2 SGL AALL" sheetId="24" r:id="rId20"/>
    <sheet name="3.4.3 DGAEP INFO" sheetId="25" r:id="rId21"/>
    <sheet name="3.4.4 DGP JP" sheetId="26" r:id="rId22"/>
    <sheet name="3.4.5 DGP IVC" sheetId="27" r:id="rId23"/>
    <sheet name="3.5.1 DGTH PINT" sheetId="28" r:id="rId24"/>
    <sheet name="3.5.2 OAP GESCO" sheetId="29" r:id="rId25"/>
    <sheet name="3.5.3 OAP ESTA" sheetId="30" r:id="rId26"/>
    <sheet name="3.5.4 SGL CGL" sheetId="31" r:id="rId27"/>
    <sheet name="3.5.5 SGGD OBS" sheetId="32" r:id="rId28"/>
    <sheet name="3.5.6 DRP AT" sheetId="33" r:id="rId29"/>
    <sheet name="4. OBJETIVOS ESTRATÉGICOS" sheetId="34" r:id="rId30"/>
    <sheet name="VERSIONES" sheetId="37" r:id="rId31"/>
    <sheet name="Instrucciones diligenciamiento" sheetId="35" state="hidden" r:id="rId32"/>
    <sheet name="Listas" sheetId="36" state="hidden" r:id="rId3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34" l="1"/>
  <c r="C35" i="19"/>
  <c r="D26" i="18"/>
  <c r="E26" i="18" s="1"/>
  <c r="F26" i="18" s="1"/>
  <c r="F26" i="17"/>
  <c r="E26" i="17"/>
  <c r="D26" i="17"/>
  <c r="C26" i="8"/>
  <c r="C24" i="8"/>
  <c r="C25" i="8"/>
  <c r="C26" i="10"/>
  <c r="B26" i="10"/>
  <c r="C24" i="10"/>
  <c r="C25" i="10"/>
  <c r="C26" i="9"/>
  <c r="C25" i="9"/>
  <c r="C45" i="19"/>
  <c r="C43" i="19"/>
  <c r="C39" i="19"/>
  <c r="C45" i="20"/>
  <c r="C43" i="20"/>
  <c r="C39" i="20"/>
  <c r="C45" i="23"/>
  <c r="C43" i="23"/>
  <c r="C39" i="23"/>
  <c r="C45" i="24"/>
  <c r="C43" i="24"/>
  <c r="C39" i="24"/>
  <c r="C39" i="26"/>
  <c r="C45" i="26"/>
  <c r="C43" i="26"/>
  <c r="C45" i="27"/>
  <c r="C43" i="27"/>
  <c r="C39" i="27"/>
  <c r="C24" i="28"/>
  <c r="C24" i="31"/>
  <c r="B24" i="31"/>
  <c r="B24" i="28"/>
  <c r="B24" i="25"/>
  <c r="C24" i="15"/>
  <c r="B24" i="15"/>
  <c r="C24" i="14"/>
  <c r="B24" i="14"/>
  <c r="C24" i="13"/>
  <c r="B24" i="13"/>
  <c r="B24" i="12"/>
  <c r="B24" i="10"/>
  <c r="B24" i="9"/>
  <c r="B25" i="9" s="1"/>
  <c r="C24" i="25"/>
  <c r="C24" i="12"/>
  <c r="C25" i="12" s="1"/>
  <c r="C24" i="9"/>
  <c r="B24" i="8"/>
  <c r="G23" i="33"/>
  <c r="E31" i="33"/>
  <c r="E32" i="33"/>
  <c r="E33" i="33"/>
  <c r="E34" i="33"/>
  <c r="E35" i="33"/>
  <c r="E36" i="33"/>
  <c r="E37" i="33"/>
  <c r="E38" i="33"/>
  <c r="E39" i="33"/>
  <c r="E40" i="33"/>
  <c r="E41" i="33"/>
  <c r="E42" i="33"/>
  <c r="E43" i="33"/>
  <c r="E44" i="33"/>
  <c r="E45" i="33"/>
  <c r="E30" i="33"/>
  <c r="G23" i="32"/>
  <c r="E31" i="32"/>
  <c r="E32" i="32"/>
  <c r="E33" i="32"/>
  <c r="E34" i="32"/>
  <c r="E35" i="32"/>
  <c r="E36" i="32"/>
  <c r="E37" i="32"/>
  <c r="E38" i="32"/>
  <c r="E39" i="32"/>
  <c r="E40" i="32"/>
  <c r="E41" i="32"/>
  <c r="E42" i="32"/>
  <c r="E43" i="32"/>
  <c r="E44" i="32"/>
  <c r="E45" i="32"/>
  <c r="E30" i="32"/>
  <c r="E31" i="31"/>
  <c r="E32" i="31"/>
  <c r="E33" i="31"/>
  <c r="E34" i="31"/>
  <c r="E35" i="31"/>
  <c r="E36" i="31"/>
  <c r="E37" i="31"/>
  <c r="E38" i="31"/>
  <c r="E39" i="31"/>
  <c r="E40" i="31"/>
  <c r="E41" i="31"/>
  <c r="E42" i="31"/>
  <c r="E43" i="31"/>
  <c r="E44" i="31"/>
  <c r="E45" i="31"/>
  <c r="E30" i="31"/>
  <c r="E31" i="30"/>
  <c r="E32" i="30"/>
  <c r="E33" i="30"/>
  <c r="E34" i="30"/>
  <c r="E35" i="30"/>
  <c r="E36" i="30"/>
  <c r="E37" i="30"/>
  <c r="E38" i="30"/>
  <c r="E39" i="30"/>
  <c r="E40" i="30"/>
  <c r="E41" i="30"/>
  <c r="E42" i="30"/>
  <c r="E43" i="30"/>
  <c r="E44" i="30"/>
  <c r="E45" i="30"/>
  <c r="E30" i="30"/>
  <c r="G23" i="30"/>
  <c r="G23" i="29"/>
  <c r="E31" i="29"/>
  <c r="E32" i="29"/>
  <c r="E33" i="29"/>
  <c r="E34" i="29"/>
  <c r="E35" i="29"/>
  <c r="E36" i="29"/>
  <c r="E37" i="29"/>
  <c r="E38" i="29"/>
  <c r="E39" i="29"/>
  <c r="E40" i="29"/>
  <c r="E41" i="29"/>
  <c r="E42" i="29"/>
  <c r="E43" i="29"/>
  <c r="E44" i="29"/>
  <c r="E45" i="29"/>
  <c r="E30" i="29"/>
  <c r="E45" i="28"/>
  <c r="E44" i="28"/>
  <c r="E43" i="28"/>
  <c r="E42" i="28"/>
  <c r="E41" i="28"/>
  <c r="E40" i="28"/>
  <c r="E39" i="28"/>
  <c r="E38" i="28"/>
  <c r="E37" i="28"/>
  <c r="E36" i="28"/>
  <c r="E35" i="28"/>
  <c r="E34" i="28"/>
  <c r="E33" i="28"/>
  <c r="E32" i="28"/>
  <c r="E31" i="28"/>
  <c r="E30" i="28"/>
  <c r="E27" i="28"/>
  <c r="G23" i="27"/>
  <c r="E31" i="27"/>
  <c r="E32" i="27"/>
  <c r="E33" i="27"/>
  <c r="E34" i="27"/>
  <c r="E35" i="27"/>
  <c r="E36" i="27"/>
  <c r="E37" i="27"/>
  <c r="E38" i="27"/>
  <c r="E39" i="27"/>
  <c r="E40" i="27"/>
  <c r="E41" i="27"/>
  <c r="E42" i="27"/>
  <c r="E43" i="27"/>
  <c r="E44" i="27"/>
  <c r="E45" i="27"/>
  <c r="E30" i="27"/>
  <c r="G23" i="26"/>
  <c r="E31" i="26"/>
  <c r="E32" i="26"/>
  <c r="E33" i="26"/>
  <c r="E34" i="26"/>
  <c r="E35" i="26"/>
  <c r="E36" i="26"/>
  <c r="E37" i="26"/>
  <c r="E38" i="26"/>
  <c r="E39" i="26"/>
  <c r="E40" i="26"/>
  <c r="E41" i="26"/>
  <c r="E42" i="26"/>
  <c r="E43" i="26"/>
  <c r="E44" i="26"/>
  <c r="E45" i="26"/>
  <c r="E30" i="26"/>
  <c r="E45" i="25"/>
  <c r="E44" i="25"/>
  <c r="E43" i="25"/>
  <c r="E42" i="25"/>
  <c r="E41" i="25"/>
  <c r="E40" i="25"/>
  <c r="E39" i="25"/>
  <c r="E38" i="25"/>
  <c r="E37" i="25"/>
  <c r="E36" i="25"/>
  <c r="E35" i="25"/>
  <c r="E34" i="25"/>
  <c r="E33" i="25"/>
  <c r="E32" i="25"/>
  <c r="E31" i="25"/>
  <c r="E30" i="25"/>
  <c r="E31" i="24"/>
  <c r="E32" i="24"/>
  <c r="E33" i="24"/>
  <c r="E34" i="24"/>
  <c r="E35" i="24"/>
  <c r="E36" i="24"/>
  <c r="E37" i="24"/>
  <c r="E38" i="24"/>
  <c r="E39" i="24"/>
  <c r="E40" i="24"/>
  <c r="E41" i="24"/>
  <c r="E42" i="24"/>
  <c r="E43" i="24"/>
  <c r="E44" i="24"/>
  <c r="E45" i="24"/>
  <c r="E30" i="24"/>
  <c r="G23" i="23"/>
  <c r="E31" i="23"/>
  <c r="E32" i="23"/>
  <c r="E33" i="23"/>
  <c r="E34" i="23"/>
  <c r="E35" i="23"/>
  <c r="E36" i="23"/>
  <c r="E37" i="23"/>
  <c r="E38" i="23"/>
  <c r="E39" i="23"/>
  <c r="E40" i="23"/>
  <c r="E41" i="23"/>
  <c r="E42" i="23"/>
  <c r="E43" i="23"/>
  <c r="E44" i="23"/>
  <c r="E45" i="23"/>
  <c r="E30" i="23"/>
  <c r="G23" i="22"/>
  <c r="E31" i="22"/>
  <c r="E32" i="22"/>
  <c r="E33" i="22"/>
  <c r="E34" i="22"/>
  <c r="E35" i="22"/>
  <c r="E36" i="22"/>
  <c r="E37" i="22"/>
  <c r="E38" i="22"/>
  <c r="E39" i="22"/>
  <c r="E40" i="22"/>
  <c r="E41" i="22"/>
  <c r="E42" i="22"/>
  <c r="E43" i="22"/>
  <c r="E44" i="22"/>
  <c r="E45" i="22"/>
  <c r="E30" i="22"/>
  <c r="E31" i="21"/>
  <c r="E32" i="21"/>
  <c r="E33" i="21"/>
  <c r="E34" i="21"/>
  <c r="E35" i="21"/>
  <c r="E36" i="21"/>
  <c r="E37" i="21"/>
  <c r="E38" i="21"/>
  <c r="E39" i="21"/>
  <c r="E40" i="21"/>
  <c r="E41" i="21"/>
  <c r="E42" i="21"/>
  <c r="E43" i="21"/>
  <c r="E44" i="21"/>
  <c r="E45" i="21"/>
  <c r="E30" i="21"/>
  <c r="E31" i="20"/>
  <c r="E32" i="20"/>
  <c r="E33" i="20"/>
  <c r="E34" i="20"/>
  <c r="E35" i="20"/>
  <c r="E36" i="20"/>
  <c r="E37" i="20"/>
  <c r="E38" i="20"/>
  <c r="E39" i="20"/>
  <c r="E40" i="20"/>
  <c r="E41" i="20"/>
  <c r="E42" i="20"/>
  <c r="E43" i="20"/>
  <c r="E44" i="20"/>
  <c r="E45" i="20"/>
  <c r="E30" i="20"/>
  <c r="E31" i="19"/>
  <c r="E32" i="19"/>
  <c r="E33" i="19"/>
  <c r="E34" i="19"/>
  <c r="E35" i="19"/>
  <c r="E36" i="19"/>
  <c r="E37" i="19"/>
  <c r="E38" i="19"/>
  <c r="E39" i="19"/>
  <c r="E40" i="19"/>
  <c r="E41" i="19"/>
  <c r="E42" i="19"/>
  <c r="E43" i="19"/>
  <c r="E44" i="19"/>
  <c r="E45" i="19"/>
  <c r="E30" i="19"/>
  <c r="E31" i="18"/>
  <c r="E32" i="18"/>
  <c r="E33" i="18"/>
  <c r="E34" i="18"/>
  <c r="E35" i="18"/>
  <c r="E36" i="18"/>
  <c r="E37" i="18"/>
  <c r="E38" i="18"/>
  <c r="E39" i="18"/>
  <c r="E40" i="18"/>
  <c r="E41" i="18"/>
  <c r="E42" i="18"/>
  <c r="E43" i="18"/>
  <c r="E44" i="18"/>
  <c r="E45" i="18"/>
  <c r="E30" i="18"/>
  <c r="G23" i="16"/>
  <c r="E31" i="17"/>
  <c r="E32" i="17"/>
  <c r="E33" i="17"/>
  <c r="E34" i="17"/>
  <c r="E35" i="17"/>
  <c r="E36" i="17"/>
  <c r="E37" i="17"/>
  <c r="E38" i="17"/>
  <c r="E39" i="17"/>
  <c r="E40" i="17"/>
  <c r="E41" i="17"/>
  <c r="E42" i="17"/>
  <c r="E43" i="17"/>
  <c r="E44" i="17"/>
  <c r="E45" i="17"/>
  <c r="E30" i="17"/>
  <c r="E31" i="16"/>
  <c r="E32" i="16"/>
  <c r="E33" i="16"/>
  <c r="E34" i="16"/>
  <c r="E35" i="16"/>
  <c r="E30" i="16"/>
  <c r="E31" i="15"/>
  <c r="E32" i="15"/>
  <c r="E33" i="15"/>
  <c r="E34" i="15"/>
  <c r="E35" i="15"/>
  <c r="E36" i="15"/>
  <c r="E37" i="15"/>
  <c r="E38" i="15"/>
  <c r="E39" i="15"/>
  <c r="E40" i="15"/>
  <c r="E41" i="15"/>
  <c r="E42" i="15"/>
  <c r="E43" i="15"/>
  <c r="E44" i="15"/>
  <c r="E45" i="15"/>
  <c r="E30" i="15"/>
  <c r="E31" i="14"/>
  <c r="E32" i="14"/>
  <c r="E33" i="14"/>
  <c r="E34" i="14"/>
  <c r="E35" i="14"/>
  <c r="E36" i="14"/>
  <c r="E37" i="14"/>
  <c r="E38" i="14"/>
  <c r="E39" i="14"/>
  <c r="E40" i="14"/>
  <c r="E41" i="14"/>
  <c r="E42" i="14"/>
  <c r="E43" i="14"/>
  <c r="E44" i="14"/>
  <c r="E45" i="14"/>
  <c r="E30" i="14"/>
  <c r="E31" i="13"/>
  <c r="E32" i="13"/>
  <c r="E33" i="13"/>
  <c r="E34" i="13"/>
  <c r="E35" i="13"/>
  <c r="E36" i="13"/>
  <c r="E37" i="13"/>
  <c r="E38" i="13"/>
  <c r="E39" i="13"/>
  <c r="E40" i="13"/>
  <c r="E41" i="13"/>
  <c r="E42" i="13"/>
  <c r="E43" i="13"/>
  <c r="E44" i="13"/>
  <c r="E45" i="13"/>
  <c r="E30" i="13"/>
  <c r="E31" i="12"/>
  <c r="E32" i="12"/>
  <c r="E33" i="12"/>
  <c r="E34" i="12"/>
  <c r="E35" i="12"/>
  <c r="E36" i="12"/>
  <c r="E37" i="12"/>
  <c r="E38" i="12"/>
  <c r="E39" i="12"/>
  <c r="E40" i="12"/>
  <c r="E41" i="12"/>
  <c r="E42" i="12"/>
  <c r="E43" i="12"/>
  <c r="E44" i="12"/>
  <c r="E45" i="12"/>
  <c r="E30" i="12"/>
  <c r="E31" i="11"/>
  <c r="E32" i="11"/>
  <c r="E33" i="11"/>
  <c r="E34" i="11"/>
  <c r="E35" i="11"/>
  <c r="E36" i="11"/>
  <c r="E37" i="11"/>
  <c r="E38" i="11"/>
  <c r="E39" i="11"/>
  <c r="E40" i="11"/>
  <c r="E41" i="11"/>
  <c r="E42" i="11"/>
  <c r="E43" i="11"/>
  <c r="E44" i="11"/>
  <c r="E45" i="11"/>
  <c r="E30" i="11"/>
  <c r="B24" i="11"/>
  <c r="B25" i="11" s="1"/>
  <c r="E31" i="10"/>
  <c r="E32" i="10"/>
  <c r="E33" i="10"/>
  <c r="E34" i="10"/>
  <c r="E35" i="10"/>
  <c r="E30" i="10"/>
  <c r="E31" i="8"/>
  <c r="E32" i="8"/>
  <c r="E33" i="8"/>
  <c r="E34" i="8"/>
  <c r="E35" i="8"/>
  <c r="E36" i="8"/>
  <c r="E37" i="8"/>
  <c r="E38" i="8"/>
  <c r="E39" i="8"/>
  <c r="E40" i="8"/>
  <c r="E41" i="8"/>
  <c r="E42" i="8"/>
  <c r="E43" i="8"/>
  <c r="E44" i="8"/>
  <c r="E45" i="8"/>
  <c r="E30" i="8"/>
  <c r="E31" i="7"/>
  <c r="E32" i="7"/>
  <c r="E33" i="7"/>
  <c r="E34" i="7"/>
  <c r="E35" i="7"/>
  <c r="E36" i="7"/>
  <c r="E37" i="7"/>
  <c r="E38" i="7"/>
  <c r="E39" i="7"/>
  <c r="E40" i="7"/>
  <c r="E41" i="7"/>
  <c r="E42" i="7"/>
  <c r="E43" i="7"/>
  <c r="E44" i="7"/>
  <c r="E45" i="7"/>
  <c r="E30" i="7"/>
  <c r="F24" i="33"/>
  <c r="F25" i="33" s="1"/>
  <c r="E24" i="33"/>
  <c r="E25" i="33" s="1"/>
  <c r="D24" i="33"/>
  <c r="D25" i="33" s="1"/>
  <c r="C24" i="33"/>
  <c r="C25" i="33" s="1"/>
  <c r="B24" i="33"/>
  <c r="B26" i="33" s="1"/>
  <c r="F24" i="32"/>
  <c r="F25" i="32" s="1"/>
  <c r="E24" i="32"/>
  <c r="E25" i="32" s="1"/>
  <c r="D24" i="32"/>
  <c r="D25" i="32" s="1"/>
  <c r="C24" i="32"/>
  <c r="B24" i="32"/>
  <c r="F24" i="31"/>
  <c r="F25" i="31" s="1"/>
  <c r="E24" i="31"/>
  <c r="E25" i="31" s="1"/>
  <c r="D24" i="31"/>
  <c r="D25" i="31" s="1"/>
  <c r="B24" i="30"/>
  <c r="B25" i="30" s="1"/>
  <c r="F24" i="30"/>
  <c r="F25" i="30" s="1"/>
  <c r="E24" i="30"/>
  <c r="E25" i="30" s="1"/>
  <c r="D24" i="30"/>
  <c r="D25" i="30" s="1"/>
  <c r="C24" i="30"/>
  <c r="C25" i="30" s="1"/>
  <c r="F24" i="29"/>
  <c r="F25" i="29" s="1"/>
  <c r="E24" i="29"/>
  <c r="E25" i="29" s="1"/>
  <c r="D24" i="29"/>
  <c r="D25" i="29" s="1"/>
  <c r="C24" i="29"/>
  <c r="B24" i="29"/>
  <c r="B25" i="29" s="1"/>
  <c r="C26" i="28" l="1"/>
  <c r="C25" i="28"/>
  <c r="C26" i="31"/>
  <c r="C25" i="31"/>
  <c r="C26" i="25"/>
  <c r="C25" i="25"/>
  <c r="C26" i="15"/>
  <c r="C25" i="15"/>
  <c r="C26" i="14"/>
  <c r="C25" i="14"/>
  <c r="C26" i="13"/>
  <c r="C25" i="13"/>
  <c r="C26" i="12"/>
  <c r="B25" i="8"/>
  <c r="B26" i="9"/>
  <c r="B26" i="8"/>
  <c r="B26" i="31"/>
  <c r="B25" i="31"/>
  <c r="B26" i="28"/>
  <c r="B25" i="28"/>
  <c r="B26" i="15"/>
  <c r="B25" i="15"/>
  <c r="B26" i="14"/>
  <c r="B25" i="14"/>
  <c r="B26" i="13"/>
  <c r="B25" i="13"/>
  <c r="B26" i="25"/>
  <c r="B25" i="25"/>
  <c r="B26" i="12"/>
  <c r="B25" i="12"/>
  <c r="B25" i="10"/>
  <c r="G26" i="8"/>
  <c r="B25" i="33"/>
  <c r="B26" i="29"/>
  <c r="F30" i="34" s="1"/>
  <c r="B26" i="32"/>
  <c r="F33" i="34" s="1"/>
  <c r="B25" i="32"/>
  <c r="C25" i="32"/>
  <c r="C26" i="33"/>
  <c r="F34" i="34"/>
  <c r="C25" i="29"/>
  <c r="G24" i="29"/>
  <c r="G24" i="33"/>
  <c r="F32" i="34"/>
  <c r="G24" i="32"/>
  <c r="G24" i="31"/>
  <c r="B26" i="30"/>
  <c r="F31" i="34" s="1"/>
  <c r="G24" i="30"/>
  <c r="F24" i="28"/>
  <c r="F25" i="28" s="1"/>
  <c r="E24" i="28"/>
  <c r="E25" i="28" s="1"/>
  <c r="D24" i="28"/>
  <c r="D25" i="28" s="1"/>
  <c r="C26" i="29" l="1"/>
  <c r="C26" i="32"/>
  <c r="G26" i="32"/>
  <c r="G33" i="34"/>
  <c r="G30" i="34"/>
  <c r="G26" i="29"/>
  <c r="G26" i="33"/>
  <c r="G34" i="34"/>
  <c r="K34" i="34" s="1"/>
  <c r="G32" i="34"/>
  <c r="G26" i="31"/>
  <c r="G24" i="28"/>
  <c r="C26" i="30"/>
  <c r="F24" i="27"/>
  <c r="F25" i="27" s="1"/>
  <c r="E24" i="27"/>
  <c r="E25" i="27" s="1"/>
  <c r="D24" i="27"/>
  <c r="D25" i="27" s="1"/>
  <c r="C24" i="27"/>
  <c r="C25" i="27" s="1"/>
  <c r="B24" i="27"/>
  <c r="B25" i="27" s="1"/>
  <c r="F24" i="26"/>
  <c r="F25" i="26" s="1"/>
  <c r="E24" i="26"/>
  <c r="E25" i="26" s="1"/>
  <c r="D24" i="26"/>
  <c r="D25" i="26" s="1"/>
  <c r="C24" i="26"/>
  <c r="C25" i="26" s="1"/>
  <c r="B24" i="26"/>
  <c r="B25" i="26" s="1"/>
  <c r="F24" i="25"/>
  <c r="F25" i="25" s="1"/>
  <c r="E24" i="25"/>
  <c r="E25" i="25" s="1"/>
  <c r="D24" i="25"/>
  <c r="D25" i="25" s="1"/>
  <c r="F24" i="24"/>
  <c r="E24" i="24"/>
  <c r="D24" i="24"/>
  <c r="D25" i="24" s="1"/>
  <c r="C24" i="24"/>
  <c r="C25" i="24" s="1"/>
  <c r="B24" i="24"/>
  <c r="B25" i="24" s="1"/>
  <c r="E26" i="24" l="1"/>
  <c r="E25" i="24"/>
  <c r="F26" i="24"/>
  <c r="F25" i="24"/>
  <c r="F26" i="34"/>
  <c r="F29" i="34"/>
  <c r="G26" i="30"/>
  <c r="G31" i="34"/>
  <c r="G24" i="27"/>
  <c r="G24" i="26"/>
  <c r="G24" i="25"/>
  <c r="B26" i="24"/>
  <c r="F25" i="34" s="1"/>
  <c r="C26" i="24"/>
  <c r="G25" i="34" s="1"/>
  <c r="G24" i="24"/>
  <c r="G26" i="24" s="1"/>
  <c r="D26" i="24"/>
  <c r="F24" i="23"/>
  <c r="E24" i="23"/>
  <c r="D24" i="23"/>
  <c r="D25" i="23" s="1"/>
  <c r="C24" i="23"/>
  <c r="B24" i="23"/>
  <c r="F24" i="22"/>
  <c r="F25" i="22" s="1"/>
  <c r="E24" i="22"/>
  <c r="E25" i="22" s="1"/>
  <c r="D24" i="22"/>
  <c r="D25" i="22" s="1"/>
  <c r="C24" i="22"/>
  <c r="B24" i="22"/>
  <c r="F24" i="21"/>
  <c r="F25" i="21" s="1"/>
  <c r="E24" i="21"/>
  <c r="E25" i="21" s="1"/>
  <c r="D24" i="21"/>
  <c r="D25" i="21" s="1"/>
  <c r="C24" i="21"/>
  <c r="B24" i="21"/>
  <c r="F24" i="20"/>
  <c r="F25" i="20" s="1"/>
  <c r="E24" i="20"/>
  <c r="D24" i="20"/>
  <c r="C24" i="20"/>
  <c r="B24" i="20"/>
  <c r="B25" i="20" s="1"/>
  <c r="F24" i="19"/>
  <c r="E24" i="19"/>
  <c r="D24" i="19"/>
  <c r="C24" i="19"/>
  <c r="C25" i="19" s="1"/>
  <c r="B24" i="19"/>
  <c r="F24" i="18"/>
  <c r="F25" i="18" s="1"/>
  <c r="E24" i="18"/>
  <c r="E25" i="18" s="1"/>
  <c r="D24" i="18"/>
  <c r="D25" i="18" s="1"/>
  <c r="C24" i="18"/>
  <c r="C25" i="18" s="1"/>
  <c r="B24" i="18"/>
  <c r="B25" i="18" s="1"/>
  <c r="F24" i="17"/>
  <c r="F25" i="17" s="1"/>
  <c r="E24" i="17"/>
  <c r="E25" i="17" s="1"/>
  <c r="D24" i="17"/>
  <c r="D25" i="17" s="1"/>
  <c r="C24" i="17"/>
  <c r="C25" i="17" s="1"/>
  <c r="B24" i="17"/>
  <c r="E25" i="19" l="1"/>
  <c r="E26" i="19"/>
  <c r="D25" i="19"/>
  <c r="D26" i="19"/>
  <c r="F25" i="19"/>
  <c r="F26" i="19"/>
  <c r="B25" i="19"/>
  <c r="B26" i="19"/>
  <c r="F20" i="34" s="1"/>
  <c r="B25" i="23"/>
  <c r="B26" i="23"/>
  <c r="E26" i="23"/>
  <c r="E25" i="23"/>
  <c r="F26" i="23"/>
  <c r="F25" i="23"/>
  <c r="B26" i="22"/>
  <c r="F23" i="34" s="1"/>
  <c r="B25" i="22"/>
  <c r="C26" i="22"/>
  <c r="C25" i="22"/>
  <c r="G24" i="21"/>
  <c r="B25" i="21"/>
  <c r="D26" i="20"/>
  <c r="D25" i="20"/>
  <c r="E26" i="20"/>
  <c r="E25" i="20"/>
  <c r="F26" i="20"/>
  <c r="B25" i="17"/>
  <c r="C26" i="23"/>
  <c r="G24" i="34" s="1"/>
  <c r="C25" i="23"/>
  <c r="C25" i="21"/>
  <c r="C26" i="20"/>
  <c r="G21" i="34" s="1"/>
  <c r="C25" i="20"/>
  <c r="C26" i="19"/>
  <c r="G20" i="34" s="1"/>
  <c r="G24" i="19"/>
  <c r="G26" i="19" s="1"/>
  <c r="G26" i="34"/>
  <c r="G26" i="25"/>
  <c r="G29" i="34"/>
  <c r="G26" i="28"/>
  <c r="F24" i="34"/>
  <c r="D26" i="23"/>
  <c r="G24" i="23"/>
  <c r="G26" i="23" s="1"/>
  <c r="G24" i="22"/>
  <c r="G24" i="20"/>
  <c r="G26" i="20" s="1"/>
  <c r="B26" i="20"/>
  <c r="F21" i="34" s="1"/>
  <c r="G24" i="18"/>
  <c r="G24" i="17"/>
  <c r="C24" i="16"/>
  <c r="C26" i="16" l="1"/>
  <c r="C25" i="16"/>
  <c r="B24" i="16"/>
  <c r="B26" i="16" l="1"/>
  <c r="B25" i="16"/>
  <c r="F17" i="34"/>
  <c r="G26" i="22"/>
  <c r="G23" i="34"/>
  <c r="G24" i="16"/>
  <c r="G26" i="16" l="1"/>
  <c r="G17" i="34"/>
  <c r="F24" i="15"/>
  <c r="F25" i="15" s="1"/>
  <c r="E24" i="15"/>
  <c r="E25" i="15" s="1"/>
  <c r="D24" i="15"/>
  <c r="D25" i="15" s="1"/>
  <c r="F24" i="14"/>
  <c r="F25" i="14" s="1"/>
  <c r="E24" i="14"/>
  <c r="E25" i="14" s="1"/>
  <c r="D24" i="14"/>
  <c r="D25" i="14" s="1"/>
  <c r="F24" i="13"/>
  <c r="F25" i="13" s="1"/>
  <c r="E24" i="13"/>
  <c r="E25" i="13" s="1"/>
  <c r="D24" i="13"/>
  <c r="D25" i="13" s="1"/>
  <c r="F24" i="12"/>
  <c r="F25" i="12" s="1"/>
  <c r="E24" i="12"/>
  <c r="E25" i="12" s="1"/>
  <c r="D24" i="12"/>
  <c r="D25" i="12" s="1"/>
  <c r="K17" i="34"/>
  <c r="K20" i="34"/>
  <c r="K21" i="34"/>
  <c r="K23" i="34"/>
  <c r="K24" i="34"/>
  <c r="K25" i="34"/>
  <c r="K26" i="34"/>
  <c r="K29" i="34"/>
  <c r="K30" i="34"/>
  <c r="K31" i="34"/>
  <c r="K32" i="34"/>
  <c r="K33" i="34"/>
  <c r="G23" i="11"/>
  <c r="B26" i="11" s="1"/>
  <c r="F12" i="34" s="1"/>
  <c r="F24" i="11"/>
  <c r="F25" i="11" s="1"/>
  <c r="E24" i="11"/>
  <c r="E25" i="11" s="1"/>
  <c r="D24" i="11"/>
  <c r="D25" i="11" s="1"/>
  <c r="C24" i="11"/>
  <c r="F9" i="34"/>
  <c r="F24" i="9"/>
  <c r="F25" i="9" s="1"/>
  <c r="E24" i="9"/>
  <c r="E25" i="9" s="1"/>
  <c r="D24" i="9"/>
  <c r="D25" i="9" s="1"/>
  <c r="F24" i="8"/>
  <c r="E24" i="8"/>
  <c r="D24" i="8"/>
  <c r="F24" i="7"/>
  <c r="E24" i="7"/>
  <c r="D24" i="7"/>
  <c r="D25" i="7" s="1"/>
  <c r="C24" i="7"/>
  <c r="B24" i="7"/>
  <c r="B25" i="7" s="1"/>
  <c r="I23" i="20"/>
  <c r="G23" i="17"/>
  <c r="G23" i="18"/>
  <c r="G23" i="28"/>
  <c r="G23" i="21"/>
  <c r="E45" i="9"/>
  <c r="E44" i="9"/>
  <c r="E43" i="9"/>
  <c r="E42" i="9"/>
  <c r="E41" i="9"/>
  <c r="E40" i="9"/>
  <c r="E39" i="9"/>
  <c r="E38" i="9"/>
  <c r="E37" i="9"/>
  <c r="E36" i="9"/>
  <c r="E35" i="9"/>
  <c r="E34" i="9"/>
  <c r="E33" i="9"/>
  <c r="E32" i="9"/>
  <c r="E31" i="9"/>
  <c r="E30" i="9"/>
  <c r="F25" i="7"/>
  <c r="E25" i="7"/>
  <c r="C25" i="7"/>
  <c r="G23" i="7"/>
  <c r="G24" i="8" l="1"/>
  <c r="B26" i="21"/>
  <c r="C26" i="21" s="1"/>
  <c r="G22" i="34" s="1"/>
  <c r="B26" i="18"/>
  <c r="C26" i="18"/>
  <c r="G19" i="34" s="1"/>
  <c r="B26" i="17"/>
  <c r="C26" i="17"/>
  <c r="G18" i="34" s="1"/>
  <c r="F16" i="34"/>
  <c r="F15" i="34"/>
  <c r="F14" i="34"/>
  <c r="F13" i="34"/>
  <c r="C26" i="11"/>
  <c r="C25" i="11"/>
  <c r="B26" i="7"/>
  <c r="F8" i="34" s="1"/>
  <c r="G24" i="7"/>
  <c r="G16" i="34"/>
  <c r="K16" i="34"/>
  <c r="G26" i="14"/>
  <c r="G15" i="34"/>
  <c r="K15" i="34" s="1"/>
  <c r="G26" i="13"/>
  <c r="G14" i="34"/>
  <c r="K14" i="34" s="1"/>
  <c r="G13" i="34"/>
  <c r="G24" i="11"/>
  <c r="G24" i="9"/>
  <c r="G26" i="9"/>
  <c r="F10" i="34"/>
  <c r="G9" i="34"/>
  <c r="K9" i="34" s="1"/>
  <c r="G24" i="15"/>
  <c r="G24" i="14"/>
  <c r="G24" i="13"/>
  <c r="G24" i="12"/>
  <c r="G24" i="10"/>
  <c r="K13" i="34" l="1"/>
  <c r="G26" i="12"/>
  <c r="F22" i="34"/>
  <c r="K22" i="34" s="1"/>
  <c r="G26" i="21"/>
  <c r="F19" i="34"/>
  <c r="K19" i="34" s="1"/>
  <c r="G26" i="18"/>
  <c r="F18" i="34"/>
  <c r="K18" i="34" s="1"/>
  <c r="G26" i="17"/>
  <c r="G26" i="15"/>
  <c r="C26" i="7"/>
  <c r="G12" i="34"/>
  <c r="K12" i="34" s="1"/>
  <c r="G26" i="11"/>
  <c r="F11" i="34"/>
  <c r="G10" i="34"/>
  <c r="K10" i="34" s="1"/>
  <c r="L29" i="34"/>
  <c r="G8" i="34" l="1"/>
  <c r="K8" i="34" s="1"/>
  <c r="G26" i="7"/>
  <c r="L8" i="34"/>
  <c r="G11" i="34"/>
  <c r="K11" i="34" s="1"/>
  <c r="L11" i="34" s="1"/>
  <c r="G26" i="10"/>
  <c r="F26" i="27" l="1"/>
  <c r="C26" i="27"/>
  <c r="G28" i="34" s="1"/>
  <c r="D26" i="27"/>
  <c r="E26" i="27"/>
  <c r="B26" i="27"/>
  <c r="F28" i="34" s="1"/>
  <c r="K28" i="34" s="1"/>
  <c r="G26" i="27"/>
  <c r="F26" i="26"/>
  <c r="C26" i="26"/>
  <c r="G27" i="34" s="1"/>
  <c r="D26" i="26"/>
  <c r="E26" i="26"/>
  <c r="B26" i="26"/>
  <c r="F27" i="34" s="1"/>
  <c r="K27" i="34" s="1"/>
  <c r="G26" i="26"/>
  <c r="L24" i="34" l="1"/>
  <c r="L3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jaime jair morales gomez</author>
  </authors>
  <commentList>
    <comment ref="A6" authorId="0" shapeId="0" xr:uid="{00000000-0006-0000-0400-000001000000}">
      <text>
        <r>
          <rPr>
            <sz val="11"/>
            <color indexed="8"/>
            <rFont val="Helvetica Neue"/>
          </rPr>
          <t>Usuario:
Seleccione el proceso misional que entrega el producto y/o servicio</t>
        </r>
      </text>
    </comment>
    <comment ref="B6" authorId="0" shapeId="0" xr:uid="{00000000-0006-0000-0400-000002000000}">
      <text>
        <r>
          <rPr>
            <sz val="11"/>
            <color indexed="8"/>
            <rFont val="Helvetica Neue"/>
          </rPr>
          <t>Usuario:
Escriba el nombre del producto y/o servicio misional que satisface una necesidad o garantiza un derecho de la ciudadanía y/o grupo de interés.</t>
        </r>
      </text>
    </comment>
    <comment ref="E6" authorId="0" shapeId="0" xr:uid="{00000000-0006-0000-0400-000003000000}">
      <text>
        <r>
          <rPr>
            <sz val="11"/>
            <color indexed="8"/>
            <rFont val="Helvetica Neue"/>
          </rPr>
          <t xml:space="preserve">Usuario:
Describa cuáles son las necesidades o requerimientos que tienen los actores frente al producto / servicio 
Ejemplo:  Recibir atención para la garantía, protección o restitución de derechos asociados a las diferentes rutas de atención con las que cuenta la SDG. </t>
        </r>
      </text>
    </comment>
    <comment ref="F6" authorId="0" shapeId="0" xr:uid="{00000000-0006-0000-0400-000004000000}">
      <text>
        <r>
          <rPr>
            <sz val="11"/>
            <color indexed="8"/>
            <rFont val="Helvetica Neue"/>
          </rPr>
          <t>Usuario:
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r>
      </text>
    </comment>
    <comment ref="G6" authorId="0" shapeId="0" xr:uid="{00000000-0006-0000-0400-000005000000}">
      <text>
        <r>
          <rPr>
            <sz val="11"/>
            <color indexed="8"/>
            <rFont val="Helvetica Neue"/>
          </rPr>
          <t>Usuario:
Seleccione el eje estratégico para el cual va a identificar la problemática institucional, de acuerdo con la priorización realizada por el Secretario de Gobierno.</t>
        </r>
      </text>
    </comment>
    <comment ref="I6" authorId="0" shapeId="0" xr:uid="{00000000-0006-0000-0400-000006000000}">
      <text>
        <r>
          <rPr>
            <sz val="11"/>
            <color indexed="8"/>
            <rFont val="Helvetica Neue"/>
          </rPr>
          <t>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J6" authorId="0" shapeId="0" xr:uid="{00000000-0006-0000-0400-000007000000}">
      <text>
        <r>
          <rPr>
            <sz val="11"/>
            <color indexed="8"/>
            <rFont val="Helvetica Neue"/>
          </rPr>
          <t>Usuario:
Indique el No. de meta del plan estratégico que aborda la oportunidad de mejora</t>
        </r>
      </text>
    </comment>
    <comment ref="K6" authorId="1" shapeId="0" xr:uid="{00000000-0006-0000-0400-000008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 ref="C7" authorId="0" shapeId="0" xr:uid="{00000000-0006-0000-0400-000009000000}">
      <text>
        <r>
          <rPr>
            <sz val="11"/>
            <color indexed="8"/>
            <rFont val="Helvetica Neue"/>
          </rPr>
          <t>Usuario:
Indique el nombre genérico del usuario directo del producto y/o servicio que satisface su necesidad o es beneficiario de la garantía de un derecho</t>
        </r>
      </text>
    </comment>
    <comment ref="D7" authorId="0" shapeId="0" xr:uid="{00000000-0006-0000-0400-00000A000000}">
      <text>
        <r>
          <rPr>
            <sz val="11"/>
            <color indexed="8"/>
            <rFont val="Helvetica Neue"/>
          </rPr>
          <t>Usuario:
Indique el nombre genérico de los grupos de valor y/o partes interesadas que tienen algún interés en el producto y/o servicio misional</t>
        </r>
      </text>
    </comment>
    <comment ref="G15" authorId="2" shapeId="0" xr:uid="{00000000-0006-0000-0400-00000B000000}">
      <text>
        <r>
          <rPr>
            <sz val="11"/>
            <color indexed="8"/>
            <rFont val="Helvetica Neue"/>
          </rPr>
          <t>jaime jair morales gomez:
Se propone, que sea 5- Reforma a las Alcaldías Locales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A6" authorId="0" shapeId="0" xr:uid="{00000000-0006-0000-0500-000001000000}">
      <text>
        <r>
          <rPr>
            <sz val="11"/>
            <color indexed="8"/>
            <rFont val="Helvetica Neue"/>
          </rPr>
          <t>Usuario:
Este campo está prediligenciado con los nombres de las políticas de MIPG establecidas por el Modelo Integrado de Planeación y Gestión.</t>
        </r>
      </text>
    </comment>
    <comment ref="B6" authorId="0" shapeId="0" xr:uid="{00000000-0006-0000-0500-000002000000}">
      <text>
        <r>
          <rPr>
            <sz val="11"/>
            <color indexed="8"/>
            <rFont val="Helvetica Neue"/>
          </rPr>
          <t>Usuario:
En se campo de debe incluir el(los) nombre(s) de  la(s) áreas responsables de las políticas de MIPG establecidas por el Modelo Integrado de Planeación y Gestión.</t>
        </r>
      </text>
    </comment>
    <comment ref="C6" authorId="0" shapeId="0" xr:uid="{00000000-0006-0000-0500-000003000000}">
      <text>
        <r>
          <rPr>
            <sz val="11"/>
            <color indexed="8"/>
            <rFont val="Helvetica Neue"/>
          </rPr>
          <t>Usuario:
Si marcó SI en la columna C, describa brevemente la problemática / oportunidad de mejora de la política de MIPG.
Para ello puede guiarse de las siguientes preguntas orientadoras:  
-¿Qué debería dejarse de hacer?
-¿Qué debería modernizarse o mejorarse?
-¿Qué debería transformarse?</t>
        </r>
      </text>
    </comment>
    <comment ref="D6" authorId="0" shapeId="0" xr:uid="{00000000-0006-0000-0500-000004000000}">
      <text>
        <r>
          <rPr>
            <sz val="11"/>
            <color indexed="8"/>
            <rFont val="Helvetica Neue"/>
          </rPr>
          <t>Usuario:
Seleccione de la lista desplegable, el proceso asociado a la Política de MIPG, es decir, el responsable de coordinar la implementación de la política en la entidad</t>
        </r>
      </text>
    </comment>
    <comment ref="E6" authorId="0" shapeId="0" xr:uid="{00000000-0006-0000-0500-000005000000}">
      <text>
        <r>
          <rPr>
            <sz val="11"/>
            <color indexed="8"/>
            <rFont val="Helvetica Neue"/>
          </rPr>
          <t>Usuario:
Seleccione el eje estratégico para el cual va a identificar la problemática sectorial</t>
        </r>
      </text>
    </comment>
    <comment ref="F6" authorId="0" shapeId="0" xr:uid="{00000000-0006-0000-0500-000006000000}">
      <text>
        <r>
          <rPr>
            <sz val="11"/>
            <color indexed="8"/>
            <rFont val="Helvetica Neue"/>
          </rPr>
          <t>Usuario:
Seleccione la meta del plan de desarrollo a la cual está asociada la problemática, si no tiene, indique NO APLICA</t>
        </r>
      </text>
    </comment>
    <comment ref="G6" authorId="0" shapeId="0" xr:uid="{00000000-0006-0000-0500-000007000000}">
      <text>
        <r>
          <rPr>
            <sz val="11"/>
            <color indexed="8"/>
            <rFont val="Helvetica Neue"/>
          </rPr>
          <t xml:space="preserve">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
</t>
        </r>
      </text>
    </comment>
    <comment ref="H6" authorId="0" shapeId="0" xr:uid="{00000000-0006-0000-0500-000008000000}">
      <text>
        <r>
          <rPr>
            <sz val="11"/>
            <color indexed="8"/>
            <rFont val="Helvetica Neue"/>
          </rPr>
          <t>Usuario:
Indique el No. de meta del plan estratégico que aborda la oportunidad de mejora</t>
        </r>
      </text>
    </comment>
    <comment ref="I6" authorId="1" shapeId="0" xr:uid="{00000000-0006-0000-0500-000009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List>
</comments>
</file>

<file path=xl/sharedStrings.xml><?xml version="1.0" encoding="utf-8"?>
<sst xmlns="http://schemas.openxmlformats.org/spreadsheetml/2006/main" count="3263" uniqueCount="873">
  <si>
    <t>PROGRAMACIÓN Y SEGUIMIENTO DEL PLAN ESTRATÉGICO INSTITUCIONAL
Diagnóstico de productos, servicios, actores y problemáticas</t>
  </si>
  <si>
    <t>Código:</t>
  </si>
  <si>
    <t>PLE-PIN-F036</t>
  </si>
  <si>
    <t>Versión:</t>
  </si>
  <si>
    <t>Caso HOLA:</t>
  </si>
  <si>
    <t>104671</t>
  </si>
  <si>
    <t>Vigencia:</t>
  </si>
  <si>
    <t>23 de diciembre de 2024</t>
  </si>
  <si>
    <t>PROCESO MISIONAL</t>
  </si>
  <si>
    <t>PRODUCTO / SERVICIO</t>
  </si>
  <si>
    <t>ACTORES</t>
  </si>
  <si>
    <t>IDENTIFICACIÓN DE NECESIDADES  DE LOS ACTORES</t>
  </si>
  <si>
    <t>PROBLEMÁTICAS Y/O OPORTUNIDADES DE MEJORA DEL PRODUCTO O SERVICIO</t>
  </si>
  <si>
    <t>TEMAS CLAVES</t>
  </si>
  <si>
    <t xml:space="preserve">META PLAN DISTRITAL DE DESARROLLO </t>
  </si>
  <si>
    <t>OBJETIVO ESTRATÉGICO PROPUESTO</t>
  </si>
  <si>
    <t>No. ME</t>
  </si>
  <si>
    <t>ESTRATEGIAS</t>
  </si>
  <si>
    <t>USUARIOS</t>
  </si>
  <si>
    <t>OTRAS PARTES INTERESADAS</t>
  </si>
  <si>
    <t>Articulación sectorial / interinstitucional</t>
  </si>
  <si>
    <t>Fortalecimiento del servicio</t>
  </si>
  <si>
    <t xml:space="preserve">Fortalecimiento de la participación y la transparencia </t>
  </si>
  <si>
    <t>Gestión del conocimiento, innovación y analítica de datos</t>
  </si>
  <si>
    <t>Fortalecimiento tecnológico</t>
  </si>
  <si>
    <t>Fortalecimiento de competencias y capacidades</t>
  </si>
  <si>
    <t>Convivencia y Diálogo Social</t>
  </si>
  <si>
    <t>Atender  espacios de diálogo que se generen en el marco de la implementación de los programas de la DCDS.</t>
  </si>
  <si>
    <t>Ciudadanía</t>
  </si>
  <si>
    <t>Organizaciones sociales, barras futboleras, sector privado y público.</t>
  </si>
  <si>
    <t>Demandas de atención oportuna de situaciones de conflictividad latentes y manifiestas</t>
  </si>
  <si>
    <t>Conflictividades sociales que surgen a partir de las demandas de la ciudadanía en relación con las necesidades no satisfechas y las generadas por las dinámicas propias de la ciudad con enfoque de DDHH.</t>
  </si>
  <si>
    <t>2- Cultura de Paz</t>
  </si>
  <si>
    <t>SDG - SGGD - Fortalecer un (1) programa de atención integral en el marco del diálogo social y la convivencia, articulando acciones con las organizaciones de DDHH para la atención de situaciones de convivencia y conflictividad social en Bogotá.</t>
  </si>
  <si>
    <t>Promover una ciudadanía que le apueste a la cultura de paz y construcción de ciudad a través de la herramienta del Diálogo, propiciando espacios de  participación y transformación de situaciones que afecten la convivencia en el Distrito.</t>
  </si>
  <si>
    <t>X</t>
  </si>
  <si>
    <t>DCDS</t>
  </si>
  <si>
    <t>Fomento y Protección de los Derechos Étnicos</t>
  </si>
  <si>
    <t>Estrategia de fortalecimiento de los Espacios de Atención Diferenciada para grupos étnicos</t>
  </si>
  <si>
    <t>Instancias consultivas de los grupos étnicos
Entidades del Ministerio Público</t>
  </si>
  <si>
    <t xml:space="preserve">Concejo de Bogotá </t>
  </si>
  <si>
    <t>Recibir los bienes y servicios que se ofertan en los espacios de atención diferenciada</t>
  </si>
  <si>
    <t xml:space="preserve">Ajustar los reportes de los Espacios de Atención Diferencial étnico con criterios de calidad. </t>
  </si>
  <si>
    <t>3- Revolución del servicio para la generación de confianza</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</si>
  <si>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</si>
  <si>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Fortalecer la prestación de los servicios de  los Espacios de Atención Diferencial mediante la aplicación del  enfoque diferencial étnico, de mujer, género, familia y generaciones de acuerdo con usos y costumbres.</t>
  </si>
  <si>
    <t>DAE</t>
  </si>
  <si>
    <t>Fomento y Protección de los DDHH</t>
  </si>
  <si>
    <t>Sistema Distrital de Derechos Humanos</t>
  </si>
  <si>
    <t>Ciudadanía mayor de 18 años
Organizaciones sociales</t>
  </si>
  <si>
    <t>Entidades del Distrito</t>
  </si>
  <si>
    <t>Adopción del Sistema Distrital de Derechos Humanos con la implementación de las políticas públicas a cargo</t>
  </si>
  <si>
    <t>Ampliar la cobertura del servicio para responder con las demandas de participación vía Comités Locales de Derechos Humanos</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</si>
  <si>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</si>
  <si>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Fortalecer la territorialización del Sistema Distrital de Derechos Humanos con acciones de memoria local</t>
  </si>
  <si>
    <t>DDH</t>
  </si>
  <si>
    <t>Procesos de sensibilización
que permitan la promoción de los derechos fundamentales 
de religión culto y conciencia.</t>
  </si>
  <si>
    <t>Lideres y lideresas del sector interreligiosos
Entidades del sector religioso
Creyentes/ Población en general</t>
  </si>
  <si>
    <t>Entidades del sector distrital
Entidades del sector educativo
Fuerza Pública/ Medios</t>
  </si>
  <si>
    <t>Desconocimiento del derecho fundamental
de religión culto y conciencia</t>
  </si>
  <si>
    <t>Avanzar el reconocimiento y la garantiza frente a los derechos fundamentales de religión culto y conciencia</t>
  </si>
  <si>
    <t>SDG - SGGD - Ejecutar 14 iniciativas que garanticen el ejercicio de las libertades fundamentales de religión culto y conciencia en el marco de la política pública existente</t>
  </si>
  <si>
    <t>Realizar acciones que permitan la promoción de los derechos fundamentales de religión culto y conciencia en el distrito capital, a través de sinergias efectivas entre el gobierno distrital,  la academia, universidades y centros de pensamiento</t>
  </si>
  <si>
    <t>SALRC</t>
  </si>
  <si>
    <t>Rutas de atención en Derechos Humanos</t>
  </si>
  <si>
    <t>Ciudadanía mayor de 18 años</t>
  </si>
  <si>
    <t>Demanda de atención en las rutas de la Dirección de Derechos Humanos</t>
  </si>
  <si>
    <t>Solventar la demanda de atención de la ciudadanía del distrito con oportunidad y calidad del servicio</t>
  </si>
  <si>
    <t>Implementar acciones de atención oportuna y de calidad con enfoque diferencial para fortalecer las relaciones de confianza institucional.</t>
  </si>
  <si>
    <t>Formación en Derechos Humanos</t>
  </si>
  <si>
    <t>Ciudadanía en general</t>
  </si>
  <si>
    <t>Funcionarios Públicos
Fuerza Pública</t>
  </si>
  <si>
    <t>Ampliación de oferta de formación con enfoque de Derechos Humanos y ampliación de parrillas educativas con enfoque diferencial</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</si>
  <si>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</si>
  <si>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Fortalecer los procesos de formación en Derechos Humanos del Distrito Capital</t>
  </si>
  <si>
    <t>Acompañamiento a la Gestión Local</t>
  </si>
  <si>
    <t>Acompañamiento y seguimiento de las políticas, planes, programas y proyectos de inversión local</t>
  </si>
  <si>
    <t>Alcaldías Locales
Población beneficiaria de cada PP</t>
  </si>
  <si>
    <t>Entidades líderes de Política Pública
Personería Distrital
Instancias de participación distritales y locales</t>
  </si>
  <si>
    <t>Alcaldías Locales: Recibir orientación y acompañamiento  para al implementación de políticas públicas a su cargo</t>
  </si>
  <si>
    <r>
      <rPr>
        <sz val="11"/>
        <color indexed="8"/>
        <rFont val="Aptos Narrow"/>
        <family val="2"/>
      </rPr>
      <t>Problemática: Surge un nuevo marco de políticas públicas con productos a cargo de las Alcaldías Locales que requieren ser atendidos con efectividad y bajo un mismo lineamiento para cumplir los resultados esperados. y que las alcaldías locales no comprenden e interpretan de la misma forma y que no saben el alcance de su responsabilidad en las mismas.</t>
    </r>
    <r>
      <rPr>
        <sz val="11"/>
        <color indexed="17"/>
        <rFont val="Aptos Narrow"/>
        <family val="2"/>
      </rPr>
      <t xml:space="preserve">
</t>
    </r>
    <r>
      <rPr>
        <sz val="11"/>
        <color indexed="17"/>
        <rFont val="Aptos Narrow"/>
        <family val="2"/>
      </rPr>
      <t xml:space="preserve">
</t>
    </r>
  </si>
  <si>
    <t>SDG - SGL - Constituir (3) componentes de fortalecimiento institucional para las Alcaldías Locales y su gestión del desarrollo local desde un enfoque de interseccionalidad</t>
  </si>
  <si>
    <t xml:space="preserve">Realizar acciones que orienten la gobernabilidad democrática local y  la entrega de bienes y servicios de las políticas públicas a cargo de las alcaldías locales, con enfoque de derechos, de género, diferencial y poblacional a nivel local. </t>
  </si>
  <si>
    <t>DGDL</t>
  </si>
  <si>
    <t>Gestión Pública Territorial Local</t>
  </si>
  <si>
    <t>Fortalecimiento de la Gestión Local</t>
  </si>
  <si>
    <t xml:space="preserve">Alcaldías Locales
Juntas Administradoras Locales
Organizaciones sociales </t>
  </si>
  <si>
    <t>Servidores públicos 
Concejo de Bogotá
Comunidad en general</t>
  </si>
  <si>
    <t>Fortalecer la capacidad institucional de las alcaldías locales y mejorar los procesos de planeación y ejecución de los FDL, para promover un aumento en la capacidad institucional de las alcaldías locales, potencializar los procesos de modernización en la gestión de la Administración Pública Local, y mejorar los procesos de planeación y seguimiento a la ejecución presupuestal de los  Fondos de Desarrollo Local</t>
  </si>
  <si>
    <t xml:space="preserve">Las alcaldías locales desde su creación han contado con herramientas insuficientes para el desarrollo de sus funciones y para generar condiciones de gobernabilidad local, que al final se refleja en un bajo desempeño de la gestión pública local, es así como se requiere, fortalecer las administraciones locales para responder a los diferentes retos de la gestión local, entre ellos, mejorar el ciclo de planeación de la inversión de los FDL y promover el mejoramiento de los espacios e instancias de coordinación institucional y participación para la solución efectiva de las problemáticas a nivel local, con ello se pretende mejorar el desempeño de la gestión pública local. </t>
  </si>
  <si>
    <t>5- Reforma a los Fondos de Desarrollo Local</t>
  </si>
  <si>
    <t>Realizar acciones enfocadas al fortalecimiento de la gestión local</t>
  </si>
  <si>
    <t>SGL</t>
  </si>
  <si>
    <t>Inspección, Vigilancia y Control</t>
  </si>
  <si>
    <t xml:space="preserve">Actuaciones Administrativas de la Dirección para la Gestión Administrativa Especial de Policía, procedentes de Inspecciones de Policía, Corregidurías y Alcaldías Locales, para trámite en segunda instancia y en única instancia para el caso de recusaciones y conflictos de competencia. </t>
  </si>
  <si>
    <t>Inspecciones de Policía
Corregidurías
Alcaldías Locales</t>
  </si>
  <si>
    <t>12 autoridades administrativas especiales</t>
  </si>
  <si>
    <t>Confirmar, rechazar, revocar, dirimir, declarar inadmisible y/o modificar las decisiones proferidas en primera instancia, los conflictos de competencia, impedimento y recusaciones</t>
  </si>
  <si>
    <t>El establecimiento de reglas claras y procedimientos justos fomenta un entorno de seguridad jurídica que impulsa el desarrollo económico y social, garantizando los derechos de todos los ciudadanos. Es fundamental asegurar que cualquier persona, sin importar su condición social, económica o racial, tenga acceso a la justicia a través de procesos judiciales transparentes, imparciales y respetuosos.
Sin embargo, la realidad es que la congestión en las inspecciones de Policía, corregidurías y alcaldías impide una resolución rápida y eficiente de las querellas ciudadanas. La alta demanda de servicios, sumada a procesos burocráticos y lentos, genera retrasos de años en la resolución de los casos. Esta situación, además de generar frustración y desánimo en los ciudadanos, dificulta el acceso a la justicia para quienes no están familiarizados con el sistema legal.</t>
  </si>
  <si>
    <t>SDG - SGL - Proferir 1.608.200 fallos de fondo en primera instancia de los expedientes de policía por comportamientos contrarios a la convivencia en el marco del Código Nacional de Seguridad y Convivencia Ciudadana</t>
  </si>
  <si>
    <t>Garantizar el acceso a la justicia en segunda instancia con coherencia y uniformidad en la aplicación de las disposiciones normativas, con una permanente articulación entre la DGAEP y la primera instancia 
Implementar tecnologías de la información y comunicación para optimizar los procesos de control, seguimiento y evaluación, garantizando la transparencia, la eficiencia y el acceso a la justicia de manera oportuna.</t>
  </si>
  <si>
    <t>DGAEP</t>
  </si>
  <si>
    <t>Servicio de Justicia Policiva</t>
  </si>
  <si>
    <t>Ciudadanía involucrada en los procesos policivos.
Inspectores e Inspectoras de Policía
Entidades que tienen competencia de segundas instancias</t>
  </si>
  <si>
    <t>Policía Metropolitana de Bogotá
Entidades competentes de acuerdo con la Ley 1801 de 2016
Ciudadanía en general</t>
  </si>
  <si>
    <t>Liderazgo y organización para la gestión de recursos (tecnológicos, físicos, personal, entre otros)
Articulación entre las entidades competentes en la aplicación de la Ley 1801 de 2016
Trámite oportuno y eficaz de los procesos policivos</t>
  </si>
  <si>
    <t>Actualmente,  los procesos policivos enfrentan diversas dificultades que retrasan su solución, entre las cuales destaca la falta de articulación entre las entidades competentes para la aplicación del Código, lo cual impide una respuesta integral y eficaz frente a los requerimientos de los ciudadanos. Así mismo, se evidencian deficiencias tecnológicas, como la falta de herramientas adecuadas, la desactualización de las existentes y la insuficiencia en la oferta y oportunidad de nuevas soluciones. Además, la capacidad operativa es insuficiente, pues no se dispone del número de inspecciones necesarias para gestionar los casos en el tiempo requerido.</t>
  </si>
  <si>
    <t>Fortalecer la Gestión Policiva en el Distrito Capital a cargo de la SDG</t>
  </si>
  <si>
    <t>DGP</t>
  </si>
  <si>
    <t>Servicio de Inspección, Vigilancia y Control</t>
  </si>
  <si>
    <t>Establecimientos de Comercio que ejercen actividades económicas
Asociaciones y agremiaciones involucradas en el marco del Código 
Ciudadanía en general</t>
  </si>
  <si>
    <t>Policía Metropolitana de Bogotá
Inspectores e Inspectoras de Policía
Entidades competentes de acuerdo con la Ley 1801 de 2016</t>
  </si>
  <si>
    <t>Articulación y organización entre las entidades competentes en la aplicación de la Ley 1801 de 2016</t>
  </si>
  <si>
    <t>Las entidades competentes en la aplicación de la Ley 1801 de 2016 enfrentan desafíos en términos de articulación y organización, lo que dificulta una respuesta coordinada y efectiva. Existe la necesidad de unificar criterios de revisión, intervención y evaluación para todas las entidades, teniendo en cuenta el tipo de establecimiento de comercio y su nivel de riesgo, lo cual permitiría optimizar los procesos y evitar duplicidades. Además, se identifica una gran oportunidad en la implementación de una plataforma tecnológica interoperable que facilite el registro en tiempo real de las actividades de Inspección, Vigilancia y Control (IVC), mejorando así la eficiencia y la transparencia en la gestión de estos procesos.</t>
  </si>
  <si>
    <t>Relaciones Estratégicas</t>
  </si>
  <si>
    <t xml:space="preserve">Asistencias técnicas </t>
  </si>
  <si>
    <t>Concejo de Bogotá
Juntas Administradoras Locales
Congreso de la República</t>
  </si>
  <si>
    <t>Trámites de proyectos de acuerdo
Mesas de Gestión Territorial
Trámites de peticiones en asuntos locales 
mesas de gestión territorial
Trámites de Control Político
Trámites de proyectos de ley priorizados en Bogotá
Trámites de control político y audiencias públicas
Mesas de gestión territorial</t>
  </si>
  <si>
    <t xml:space="preserve">Ausencia de consensos en las corporaciones  que aprueben  las iniciativas normativas de la administración
Carencia de personal robusto que garantice asistencias técnicas en los procesos misionales de la Dirección de Relaciones Políticas
Ausencia de información  robusta  sobre las dinámicas políticas para la toma de decisiones.
Asistencia técnica para los procesos misionales de la DRP
Apoyo en interlocución con actores políticos </t>
  </si>
  <si>
    <t>6- Gobierno abierto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</si>
  <si>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</si>
  <si>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 xml:space="preserve">Implementar una estrategia de coordinación de los asuntos políticos de la ciudad con las corporaciones de elección popular y los diferentes actores políticos en Bogotá </t>
  </si>
  <si>
    <t>DRP</t>
  </si>
  <si>
    <t>PROGRAMACIÓN Y SEGUIMIENTO DEL PLAN ESTRATÉGICO INSTITUCIONAL
Diagnóstico de MIPG</t>
  </si>
  <si>
    <t>POLÍTICA DE MIPG</t>
  </si>
  <si>
    <t>RESPONSABLE POLÍTICA MIPG</t>
  </si>
  <si>
    <t>PROBLEMÁTICAS Y/O OPORTUNIDADES DE MEJORA DE LA POLÍTICA DE MIPG</t>
  </si>
  <si>
    <t>PROCESO ASOCIADO</t>
  </si>
  <si>
    <t>TEMAS CLAVE</t>
  </si>
  <si>
    <t xml:space="preserve">Política de Transparencia, acceso a la información pública y lucha contra la corrupción. </t>
  </si>
  <si>
    <t>Subsecretaría de Gestión Institucional</t>
  </si>
  <si>
    <t xml:space="preserve">Fortalecer las comunicaciones claras, oportunas y transparentes con la ciudadanía  </t>
  </si>
  <si>
    <t>Comunicación Estratégica</t>
  </si>
  <si>
    <t>1- Bogotaneidad</t>
  </si>
  <si>
    <t>SDG - SGI - Ejecutar 12 acciones que garanticen atención a la ciudadanía transparencia anticorrupción y acceso a la información en el marco de las políticas públicas existentes.</t>
  </si>
  <si>
    <t xml:space="preserve">Fortalecer el sentido de pertenencia e identidad de los habitantes de la ciudad por Bogotá.  </t>
  </si>
  <si>
    <t>OAC</t>
  </si>
  <si>
    <t>Política de Gestión de la Información Estadística</t>
  </si>
  <si>
    <t>Oficina Asesora de Planeación</t>
  </si>
  <si>
    <t>Persistencia de barreras que dificultan la relación e implementación de herramientas de gestión del conocimiento e impiden la toma de decisiones publicas eficiente y oportunas, limitando la capacidad de satisfacer las demandas ciudadanas, garantizar los derechos y fomento de la confianza entre el estado y la ciudadanía.
Oportunidades de Mejora: 
La administración pública el distrito enfrenta retos de planeación, ejecución y sostenibilidad para lograr resultados eficientes y oportunos a los problemas ciudadanos, parte central de estos retos radica en la capacidad pública de construir una sociedad basada en la participación ciudadana, la innovación y el conocimiento.</t>
  </si>
  <si>
    <t>Gestión del Conocimiento</t>
  </si>
  <si>
    <t>SDG - SGGD - Fortalecer un (1) laboratorio de innovación pública que promueva el gobierno abierto y la participación ciudadana desde un enfoque de interseccionalidad.</t>
  </si>
  <si>
    <t>Desarrollar acciones innovadoras que permitan fomentar la gestión de conocimiento e innovación publica y social, mediante la implementación de estrategias y metodologías que permitan generar cambios comportamentales y valor publico</t>
  </si>
  <si>
    <t>SGGD</t>
  </si>
  <si>
    <t>Política de Gobierno Digital</t>
  </si>
  <si>
    <t>Dirección de Tecnologías e Información</t>
  </si>
  <si>
    <t>La desactualización en la estrategia de TI, junto con la obsolescencia tecnológica, la dependencia de proveedores y la deficiencia en el actual Modelo de Gobierno de Sistemas de Información, constituyen un desafío crítico que limita la capacidad de la entidad para avanzar en su transformación digital y generar un alto impacto a la ciudadanía y grupos de interés</t>
  </si>
  <si>
    <t>Gerencia de TIC</t>
  </si>
  <si>
    <t>SDG - SGI - Implementar 1 estrategia para fortalecimiento de la gestión institucional y operativa</t>
  </si>
  <si>
    <t>Fortalecer la capacidad tecnológica de la Secretaría Distrital de Gobierno a través de la implementación de la política de gobierno digital y la ejecución de un proceso de transformación digital., aprovechando  los últimos avances tecnológicos, acorde con el marco normativo vigente, para mejorar la eficiencia, transparencia y calidad en la prestación de servicios gubernamentales, y fortalecer la relación entre el Estado y los ciudadanos</t>
  </si>
  <si>
    <t>DTI</t>
  </si>
  <si>
    <t>Política de Defensa Jurídica</t>
  </si>
  <si>
    <t>Dirección Jurídica</t>
  </si>
  <si>
    <t>Dispersión o fragmentación de las prácticas de defensa técnica, líneas decisionales y lineamientos para el adecuado ejercicio de la defensa judicial y extrajudicial de la entidad</t>
  </si>
  <si>
    <t>Gestión Jurídica</t>
  </si>
  <si>
    <r>
      <rPr>
        <sz val="11"/>
        <color indexed="29"/>
        <rFont val="Aptos Narrow"/>
        <family val="2"/>
      </rPr>
      <t>Construir una política de prevención de daño antijurídico dirigida a</t>
    </r>
    <r>
      <rPr>
        <sz val="11"/>
        <color indexed="8"/>
        <rFont val="Aptos Narrow"/>
        <family val="2"/>
      </rPr>
      <t xml:space="preserve"> la defensa judicial y extrajudicial de la entidad la cual será monitoreada de forma cuatrimestral fortaleciendo la gestión juridica institucional y sectorial de la SDG</t>
    </r>
  </si>
  <si>
    <t>DJ</t>
  </si>
  <si>
    <t>Política de Mejora normativa</t>
  </si>
  <si>
    <t>Oportunidad de integración, consolidación y disponibilización de la información sobre producción y mejora normativa de la SDG.</t>
  </si>
  <si>
    <r>
      <rPr>
        <sz val="11"/>
        <color indexed="8"/>
        <rFont val="Aptos Narrow"/>
        <family val="2"/>
      </rPr>
      <t>Sistematizar la producción y el análisis normativo</t>
    </r>
    <r>
      <rPr>
        <sz val="11"/>
        <color indexed="29"/>
        <rFont val="Aptos Narrow"/>
        <family val="2"/>
      </rPr>
      <t xml:space="preserve"> para la construcción del Decreto Unico Sectorial de Sector</t>
    </r>
    <r>
      <rPr>
        <sz val="11"/>
        <color indexed="8"/>
        <rFont val="Aptos Narrow"/>
        <family val="2"/>
      </rPr>
      <t xml:space="preserve"> Gobierno,  en el marco de los lineamientos de mejora normativa aplicables a la gestión de la SDG</t>
    </r>
  </si>
  <si>
    <t>Política de Planeación institucional</t>
  </si>
  <si>
    <t>Visibilización de las acciones de sostenibilidad y responsabilidad ambiental que adelanta la entidad.</t>
  </si>
  <si>
    <t>Planeación Institucional</t>
  </si>
  <si>
    <t xml:space="preserve">Presentar a las partes interesadas las estrategias de sostenibilidad y responsabilidad ambiental adelantadas por la entidad en la vigencia 2025-2028 </t>
  </si>
  <si>
    <t>OAP</t>
  </si>
  <si>
    <t xml:space="preserve">Obsolescencia de las herramientas informáticas disponibles para la gestión de los procesos de la Secretaría Distrital de Gobierno.
</t>
  </si>
  <si>
    <t>Mejorar la gestión por procesos de la Secretaría Distrital de Gobierno con el fin de mejorar la prestación del servicio a la ciudadanía.</t>
  </si>
  <si>
    <t>Política de Servicio al Ciudadano</t>
  </si>
  <si>
    <t>Dificultad en la consolidación de aspectos claves consignados en la Política Pública Distrital de Servicio a la Ciudadanía, especialmente aquellos relacionados con la cultura de respuesta oportuna a las peticiones ciudadanas por parte de las dependencias de la Secretaría Distrital de Gobierno.</t>
  </si>
  <si>
    <t>Servicio a la Ciudadanía</t>
  </si>
  <si>
    <t>Implementar acciones efectivas en términos de seguimiento, control y monitoreo a la gestión de peticiones ciudadanas, con el fin de lograr consolidar un proceso armónico de mejora continua del servicio de atención a la ciudadanía en la Secretaría Distrital de Gobierno.</t>
  </si>
  <si>
    <t>SGI</t>
  </si>
  <si>
    <t>Política de Simplificación, Racionalización y Estandarización de trámites</t>
  </si>
  <si>
    <t>Tomar como insumo otros estudios nacionales (encuestas de percepción de ambiente y desempeño institucional) para la elaboración del diagnóstico base que sirve para la planeación de la estrategia anual de servicio de relacionamiento con las ciudadanías.</t>
  </si>
  <si>
    <t>Efectuar acompañamiento al proceso de simplificación, estandarización, eliminación, optimización y/o automatización de trámites y OPA's de la Secretaría Distrital de Gobierno, con el fin de generar impactos positivos de cara a la ciudadanía en términos de disminución de costos, tiempos, requisitos, pasos y procesos afines a cada trámite u OPA.</t>
  </si>
  <si>
    <t>Política de Integridad</t>
  </si>
  <si>
    <t>Director(a) de Gestión del Talento Humano</t>
  </si>
  <si>
    <t xml:space="preserve"> Mejorar la confianza de los(as) ciudadanos(as) con relación a los servicios misionales, aplicando la política de integridad para fortalecer la transparencia y ética pública.</t>
  </si>
  <si>
    <t>Gerencia del Talento Humano</t>
  </si>
  <si>
    <t>Lograr el 95% de cumplimiento de la política de integridad, con el propósito de ofrecer servicios misionales con transparencia y ética pública que permitan fortalecer la confianza ciudadana.</t>
  </si>
  <si>
    <t>DGTH</t>
  </si>
  <si>
    <t>Política de Gestión del Conocimiento y la Innovación</t>
  </si>
  <si>
    <t>Fuga de capital intelectual</t>
  </si>
  <si>
    <t>Mitigar el riesgo de fuga de capital intelectual</t>
  </si>
  <si>
    <t>Deficiente articulación de la Política de Gestión de la Información Estadística con los lineamientos del Plan Estadístico Distrital</t>
  </si>
  <si>
    <t>Articular la Política de Gestión de la Información Estadística con los lineamientos del Plan Estadístico Distrital</t>
  </si>
  <si>
    <t xml:space="preserve">Fomentar la gestión del conocimiento y la innovación para agilizar la comunicación con el ciudadano, la prestación de trámites y servicios, garantizando la toma de decisiones con base en la evidencia. </t>
  </si>
  <si>
    <t xml:space="preserve">Carencia de instrumentos  que permitan la captura de información en tiempo real, geolocalizada y categorizada sobre las conflictividades sociales y vulneraciones de derechos humanos. 
Dificultades en la identificación, intercambio e integración de la   información producida por entes distritales y locales que tienen incidencia en la gestión pública de las conflictividades sociales. </t>
  </si>
  <si>
    <t>SDG - SGGD - Fortalecer un (1) Observatorio de Conflictividad Social y Gobernabilidad con enfoque de derechos humanos género y diferencial.</t>
  </si>
  <si>
    <t>PROGRAMACIÓN Y SEGUIMIENTO DEL PLAN ESTRATÉGICO INSTITUCIONAL
Metas Estratégicas</t>
  </si>
  <si>
    <t>META DE LOS OBJETIVOS DE DESARROLLO SOSTENIBLE:</t>
  </si>
  <si>
    <t>16.05-Reducir considerablemente la corrupción y el soborno en todas sus formas</t>
  </si>
  <si>
    <t>OBJETIVO ESTRATÉGICO</t>
  </si>
  <si>
    <t xml:space="preserve">1. Fortalecer la identidad de ciudad mediante la comunicación estratégica y la innovación publica y social, generando cambios comportamentales y valor público. </t>
  </si>
  <si>
    <t>META ESTRATÉGICA</t>
  </si>
  <si>
    <t>No. 1.1</t>
  </si>
  <si>
    <t xml:space="preserve">Participar en 15 eventos masivos que permitan promover la estrategia de Bogotaneidad </t>
  </si>
  <si>
    <t>NOMBRE DEL INDICADOR</t>
  </si>
  <si>
    <t>Número de participaciones en eventos masivos que permitan promover la estrategia de Bogotaneidad</t>
  </si>
  <si>
    <t>FÓRMULA DEL INDICADOR</t>
  </si>
  <si>
    <t>UNIDAD DE MEDIDA</t>
  </si>
  <si>
    <t>Eventos masivos</t>
  </si>
  <si>
    <t>TIPO DE INDICADOR</t>
  </si>
  <si>
    <t>Eficacia</t>
  </si>
  <si>
    <t>FRECUENCIA DE LA MEDICIÓN</t>
  </si>
  <si>
    <t>Trimestral</t>
  </si>
  <si>
    <t>FUENTE DE INFORMACIÓN</t>
  </si>
  <si>
    <t xml:space="preserve">Registro en canales institucionales externos </t>
  </si>
  <si>
    <t>EVIDENCIA ESPERADA</t>
  </si>
  <si>
    <t>Comunicado de prensa divulgado en la página web de la entidad sobre el evento masivo</t>
  </si>
  <si>
    <t>DEPENDENCIA RESPONSABLE</t>
  </si>
  <si>
    <t>Oficina Asesora de Comunicaciones</t>
  </si>
  <si>
    <t>LÍNEA BÁSE</t>
  </si>
  <si>
    <t>TIPO DE PROGRAMACIÓN</t>
  </si>
  <si>
    <t>Suma</t>
  </si>
  <si>
    <t>PROGRAMACIÓN Y SEGUIMIENTO DEL INDICADOR</t>
  </si>
  <si>
    <t>2024
(jul-dic)</t>
  </si>
  <si>
    <t>2025
(ene-dic)</t>
  </si>
  <si>
    <t>2026
(ene-dic)</t>
  </si>
  <si>
    <t>2027
(ene-dic)</t>
  </si>
  <si>
    <t>2028
(ene-jun)</t>
  </si>
  <si>
    <t>TOTAL CUATRIENIO</t>
  </si>
  <si>
    <t>PROGRAMADO</t>
  </si>
  <si>
    <t>EJECUTADO</t>
  </si>
  <si>
    <t>% AVANCE VIGENCIA</t>
  </si>
  <si>
    <t>N/A</t>
  </si>
  <si>
    <t>% AVANCE ACUMULADO CUATRIENIO</t>
  </si>
  <si>
    <t>MEDICIÓN DEL INDICADOR</t>
  </si>
  <si>
    <t>AÑO</t>
  </si>
  <si>
    <t>TRIMESTRE</t>
  </si>
  <si>
    <t>MAGNITUD PROGRAMADA</t>
  </si>
  <si>
    <t>MAGNITUD EJECUTADA</t>
  </si>
  <si>
    <t>RESULTADO</t>
  </si>
  <si>
    <t>ANÁLISIS</t>
  </si>
  <si>
    <t>EVIDENCIA</t>
  </si>
  <si>
    <t>III</t>
  </si>
  <si>
    <t xml:space="preserve">Se participó en los eventos programados durante el tercer trimestre de la vigencia 2024 que promovieron la Bogotaneidad. </t>
  </si>
  <si>
    <t xml:space="preserve">Archivo Word de reporte con evidencias del evento </t>
  </si>
  <si>
    <t>IV</t>
  </si>
  <si>
    <t xml:space="preserve">Se participó en el evento programado durante el cuarto trimestre de 2024 que promovió la Bogotaneidad. </t>
  </si>
  <si>
    <t>I</t>
  </si>
  <si>
    <t xml:space="preserve">Se participó en el evento programado durante el primer  trimestre de 2025 que promovió la Bogotaneidad. </t>
  </si>
  <si>
    <t>II</t>
  </si>
  <si>
    <t>No Programado</t>
  </si>
  <si>
    <t xml:space="preserve">Se participó en el evento programado para el tercer trimestre de la vigencia 2025 "1.000 en un Día". </t>
  </si>
  <si>
    <t>Se participó en el evento programado para cuatro trimestre de la vigencia 2025, "Congreso de la Bogotaneidad"</t>
  </si>
  <si>
    <t>No. 1.2</t>
  </si>
  <si>
    <t xml:space="preserve">Realizar el 100% de las difusiones programadas a través de los canales institucionales externos de redes sociales y página web de la entidad sobre la estrategia de Bogotaneidad </t>
  </si>
  <si>
    <t xml:space="preserve">Avance porcentual en difusiones a través de los canales institucionales externos redes sociales (Facebook, X, Instagram, YouTube y TikTok) y página web de la entidad sobre la estrategia de Bogotaneidad. </t>
  </si>
  <si>
    <t>Difusiones realizadas a través de los canales institucionales externos redes sociales (Facebook, X, Instagram, YouTube y TikTok) y página web de la entidad / Difusiones programadas a través de los canales institucionales externos redes sociales (Facebook, X, Instagram, YouTube y TikTok) y página web de la entidad</t>
  </si>
  <si>
    <t>Porcentaje</t>
  </si>
  <si>
    <t>Registro en redes sociales (Facebook, X, YouTube, Instagram y TikTok) y página web de la entidad.</t>
  </si>
  <si>
    <t xml:space="preserve">Planilla de difusiones realizadas con pestañas por cada una de las cuentas de las redes sociales  y página web </t>
  </si>
  <si>
    <t>Constante</t>
  </si>
  <si>
    <t xml:space="preserve">Se realizó el 100%, (78 difusiones) sobre Bogotaneidad, en las cuentas de las redes sociales institucionales. </t>
  </si>
  <si>
    <t xml:space="preserve">archivo Word de reporte y relación de publicaciones realizadas, archivo Excel de publicaciones en redes sociales. </t>
  </si>
  <si>
    <t xml:space="preserve">Se realizó el 100%, (133 difusiones) sobre Bogotaneidad, en las cuentas de las redes sociales institucionales. </t>
  </si>
  <si>
    <t xml:space="preserve">Se realizó el 100%, (19 difusiones) sobre Bogotaneidad, en las cuentas de las redes sociales institucionales. </t>
  </si>
  <si>
    <t xml:space="preserve">Se realizó el 100% (50 difusiones) sobre Bogotaneidad, en las cuentas de las redes sociales institucionales y (7 difusiones) en la página web de la entidad, para un total de (57 difusiones) en el trimestre. </t>
  </si>
  <si>
    <t xml:space="preserve">archivo Word de reporte y relación de publicaciones realizadas en página web, archivo Excel de publicaciones en redes sociales. </t>
  </si>
  <si>
    <t xml:space="preserve">Se realizó el 100% (72 difusiones) sobre Bogotaneidad, en las cuentas de las redes sociales institucionales y (18 difusiones) en la página web de la entidad, para un total de 90 (difusiones) en el trimestre. </t>
  </si>
  <si>
    <t xml:space="preserve">Se realizó el 100%  (76 difusiones) sobre Bogotaneidad, en las cuentas de las redes sociales institucionales y (23 difusiones) en la página web de la entidad, para un total de 99 (difusiones) en el trimestre. </t>
  </si>
  <si>
    <t xml:space="preserve">archivo Word de reporte y relación de publicaciones realizadas en página web, 3 archivos de Excel de publicaciones en redes sociales correspondiente a los meses de octubre, noviembre y diciembre de 2025.  </t>
  </si>
  <si>
    <t xml:space="preserve">Gestión del Conocimiento </t>
  </si>
  <si>
    <t>16.06-Crear a todos los niveles instituciones eficaces y transparentes que rindan cuentas</t>
  </si>
  <si>
    <t>1.3</t>
  </si>
  <si>
    <t xml:space="preserve">Fortalecer 20 unidades de innovación de la Red Innova Local </t>
  </si>
  <si>
    <t>Circular 015 de 2023</t>
  </si>
  <si>
    <t>Número unidades de innovación de la Red Innova Local fortalecidas</t>
  </si>
  <si>
    <t>Eficiencia</t>
  </si>
  <si>
    <t xml:space="preserve">Actas de reunión, registro fotográfico y acciones de co-creación </t>
  </si>
  <si>
    <t xml:space="preserve">Informe trimestral del avance  la estrategia de fortalecimiento de la Red Innova Local </t>
  </si>
  <si>
    <t>Subsecretaría de Gobernabilidad y Garantía de Derechos (Laboratorio de Innovación)</t>
  </si>
  <si>
    <t>Se realizaron cuatro (4) mesas técnicas mensuales durante el tercer trimestre de la vigencia 2024, donde se llevó a cabo el fortalecimiento de las 20 unidades de innovación en temas relacionados a la  innovación pública y  social, cumpliendo con el 100 % del porcentaje establecido, en la implementación de la estrategia definida.</t>
  </si>
  <si>
    <t xml:space="preserve">•	Encuentro Red Innova modalidad virtual, Capacitación Desafíos en Innovación socializar para conectar, mesa técnica del  19 de julio con acompañamiento de la Oficina Asesora de Planeación y Socializar Para Conectar  con la invitación de Miguel Canales de argentina, mesa técnica del  25 de julio de 2024 
•	Encuentro Red Innova modalidad virtual, Socializar Para Conectar. Y PPT Diseño de Futuros GOLAB con la participación de la invitada Mariana Martínez de España, mesa técnica el 15 de agosto de 2024
•	Encuentro Red Innova Local modalidad presencial, Socializar Para Conectar - Diseño Centrado en Personas y Taller Diseño centrado en las personas mesa técnica del 12 de septiembre de 2024
Informe Trimestral </t>
  </si>
  <si>
    <t>Durante el cuarto trimestre de la vigencia  2024, se realizaron tres  (3) mesas técnicas mensuales donde se llevó a cabo el fortalecimiento de las 20 unidades de innovación en temas relacionados a la  innovación pública y  social, cumpliendo con el 100 % del porcentaje establecido, en la implementación de la estrategia definida.</t>
  </si>
  <si>
    <t xml:space="preserve">•Encuentro Red Innova Local modalidad presencial, vamos a trabajar en innovación social - mesa técnica del  17 de octubre de 2024
•Encuentro Red Innova Local modalidad presencial, socializar para conectar - resultados iniciativa 1000 en 1 día - mesa técnica del  28 de noviembre  de 2024
•Encuentro Red Innova Local modalidad virtual, teoría COM-B  mesa técnica del  12 de diciembre de 2024
Informe Trimestral </t>
  </si>
  <si>
    <t>Para el primer trimestre de la vigencia 2025, se realiza el fortalecimiento a las 20 unidades locales a través de dos(2) mesas técnicas mensuales en temas relacionados a la  innovación pública y  social, cumpliendo con el 100 % del porcentaje establecido, en la implementación de la estrategia definida.</t>
  </si>
  <si>
    <t xml:space="preserve">•Encuentro Red Innova Local modalidad presencial, temática   "cuéntanos el plan de tu alcaldía"   mesa técnica del  13 de febrero  de 2025
•Encuentro Red Innova Local modalidad presencial, Taller "Sembrando Semillas"  mesa técnica del  marzo de 2025
Informe Trimestral 
</t>
  </si>
  <si>
    <t>Para el segundo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</si>
  <si>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temática , capacitación para el diligenciamiento del  índice de innovación púbica, por parte del laboratorio de innovación de  la veeduría el día 24 de abril 2025 y  18 mesas de Co-creación acompañamiento técnico con alcaldías locales en el marco de la Estrategia de Bogotaneidad.
•Encuentro Red innova Local, en la Universidad de los Andes, modalidad presencial,  temática  III Encuentro Internacional de Ciencias del Comportamiento, 28 de mayo de 2025
•Encuentro Red innova Local, modalidad presencial  temática socialización de aplicativo transparencia y Bogotaneidad, 12 de junio de 2025
Informe trimestral</t>
  </si>
  <si>
    <t>Para el tercer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</si>
  <si>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xml:space="preserve">• Encuentro Red Innova Local modalidad presencial , temática analisis  de las activiades en calle, y  explicacion de las rutas metodologicas con las 20  alcaldias locales en el marco de la Estrategia de Bogotaneidad. 10 de julio de 2025
•Encuentro Red innova Local, modalidad presencial, tematica consolidacion de las 30 acciones que se desarrollaran en la iniciativa 1000 en 1 dia y resultado de la verificacion de las rutas metodoligicas por alcaldia local, 14 de agosto de 2025
•Encuentro Red innova Local, modalidad presencial  temática socialización del plan de intervención (dos líneas de acción)
Línea 1: Grupo de intervención (acciones específicas de mediación, derivaciones, y soporte).
Línea 2: Activaciones en calle (activaciones en espacios públicos para promover conductas deseadas y reducir riesgos), 11 de  septiembre de 2025
</t>
  </si>
  <si>
    <t>Para el cuarto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</si>
  <si>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 temática seguimiento a los procesos territoriales en curso, verificar la participación de las 20  alcaldías locales en las estrategias de intervención comunitaria y social, y conocer experiencias significativas en el marco de la promoción del arte urbano como herramienta de transformación social. 16 de octubre de 2025
•Encuentro Red innova Local, modalidad presencial, tematica, Escalabilidad en las líneas de trabajo: 2 grupos de intervención, 16 puntos para las acciones en calle. por alcaldia local,  proyección de las líneas de trabajo para el 2026 y seminario Ciencias del Comportamiento y Nudge 20 de noviembre 2025
•Encuentro Red innova Local, modalidad presencial  temática, ultima mesa tecnica vigencia 2025 , Se realizó el cierre de la experiencia de cambio de comportamiento en cada alcaldía local. Asimismo, se completó el cargue de evidencias en el Aplicativo de Transparencia, correspondientes a las intervenciones de grupos focales y abordaje en calle llevadas a cabo el 04 de diciembre de 2025</t>
  </si>
  <si>
    <t>16.01-Reducir significativamente todas las formas de violencia y las correspondientes tasas de mortalidad en todo el mundo</t>
  </si>
  <si>
    <t>2. Fomentar la promoción, garantía, protección, respeto y apropiación de los Derechos Humanos, la Libertad Religiosa y de conciencia, el Dialogo, la convivencia pacífica y la lucha contra el racismo.</t>
  </si>
  <si>
    <t>No. 2.1</t>
  </si>
  <si>
    <t>Atender el 100% de los espacios de diálogo que se generen en el marco de la implementación de los programas de la Dirección de Convivencia y Diálogo Social</t>
  </si>
  <si>
    <t>Porcentaje de acompañamientos a espacios de diálogo</t>
  </si>
  <si>
    <t>Número acompañamientos a espacios de diálogo realizados / Número de acompañamientos a espacios de diálogo programados</t>
  </si>
  <si>
    <t>Reporte de las estrategias de los programas de Diálogo Social y Goles en Paz</t>
  </si>
  <si>
    <t xml:space="preserve">Actas de reunión </t>
  </si>
  <si>
    <t>Dirección de Convivencia y Diálogo Social</t>
  </si>
  <si>
    <t xml:space="preserve">100%  de acompañamientos de espacio de diálogo  </t>
  </si>
  <si>
    <t>Meta Eliminada</t>
  </si>
  <si>
    <t>Desde la implementación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seis (6) Espacios de Diálogo con las organizaciones futboleras de la ciudad para el fortalecimiento de las mismas.
Finalmente, se desarrollaron treinta y tres (33) acciones de promoción de la Convivencia a partir de la implementación de mecanismos y estrategias de Diálogo Social para la transformación de conflictividades sociales en Instituciones Educativas priorizadas por la Secretaría de Educación Distrital, de las cuales veintisiete (27) responden al proceso de desarrollo de capacidades a través del proceso de Dialoguías Escolares con doscientos (200) niñas, niñas, adolescentes y jóvenes; y, seis (6) intervenciones para la promoción y el fomento del respeto por la diferencia en el fútbol.</t>
  </si>
  <si>
    <t>*Doce (12) Actas de Mesas de Trabajo y de Diálogo.
*Veintitrés (23) Actas de las sesiones de las Instancias de Participación Locales de Barras Futboleras
*Siete (7) Actas de Espacios de Diálogo de Barras Futboleras
*Veintisiete (27) Actas de jornadas de implementación de la Estrategia de Diálogo Escolar: Dialoguías Escolares.
*Seis (6) Actas de Intervenciones en IE en el marco de las estrategias del Programa Goles en Paz"</t>
  </si>
  <si>
    <t>Desde la implementación de las estrategias propias del componente de Territorialización del Diálogo se implementaron un total de setenta y cinco (75)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veintinueve (29)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seis (36) responden al proceso de desarrollo de capacidades a través del proceso de Dialoguías Escolares con doscientos (200) niñas, niñas, adolescentes y jóvenes; y, siete (7) intervenciones para la promoción y el fomento del respeto por la diferencia en el fútbol.</t>
  </si>
  <si>
    <t>*Setenta y cinco (75) Actas de Mesas de Trabajo y de Diálogo.
*Veintinueve (29) Actas de las sesiones de las Instancias de Participación Locales de Barras Futboleras
*Diez (10) Actas de Espacios de Diálogo de Barras Futboleras
*Treinta y seis (36) Actas de jornadas de implementación de la Estrategia de Diálogo Escolar: Dialoguías Escolares.
*Siete (7) Actas de Intervenciones en IE en el marco de las estrategias del Programa Goles en Paz</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</si>
  <si>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Veinticuatro (24)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intervenciones en Instituciones Educativas para la promoción y el fomento del respeto por la diferencia en el fútbol desde el programa Goles en Paz, se adelantaron tres (3) acciones.</t>
  </si>
  <si>
    <t>*Treinta (30) Actas de Mesas de Trabajo y de Diálogo.
*Veinticuatro (24) Actas de las sesiones de las Instancias de Participación Locales de Barras Futboleras
*Cuatro (4) Actas de Espacios de Diálogo de Barras Futboleras
*Tres (3) Actas de Intervenciones en IE en el marco de las estrategias del Programa Goles en Paz</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</si>
  <si>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cincuenta y tres (53) acciones de promoción de la Convivencia a partir de la implementación de mecanismos y estrategias de Diálogo Social para la transformación de conflictividades sociales en Instituciones Educativas priorizadas por la Secretaría de Educación Distrital, de las cuales cincuenta (50) responden al proceso de desarrollo de capacidades a través del proceso de Dialoguías Escolares con niñas, niñas, adolescentes y jóvenes; y, tres (3) intervenciones para la promoción y el fomento del respeto por la diferencia en el fútbol.</t>
  </si>
  <si>
    <t>*Doscientos veinte  (220) Actas de Mesas de Trabajo y de Diálogo.
*Setenta y siete (77) Actas de las sesiones de las Instancias de Participación Locales de Barras Futboleras
*Doce (12) Actas de Espacios de Diálogo de Barras Futboleras
*Cincuenta y tres (53) Actas de Intervenciones en IE en el marco de las acciones del Programa Goles en Paz, tanto como de la estrategia de Servicio Social Educativo Obligatorio.</t>
  </si>
  <si>
    <t>Desde la implementación de las estrategias propias del componente de Territorialización del Diálogo se implementaron un total de doscientas cuarenta y dos  (242)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sesentaa y cinco  (65)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cinco (35) responden al proceso de desarrollo de capacidades a través del proceso de Dialoguías Escolares con niñas, niñas, adolescentes y jóvenes; y, ocho (8) intervenciones para la promoción y el fomento del respeto por la diferencia en el fútbol.</t>
  </si>
  <si>
    <t>*Doscientas cuarenta y dos  (242) actas de Mesas de Trabajo y de Diálogo.
*Sesenta y cinco (65) actas de las sesiones de las Instancias de Participación Locales de Barras Futboleras.
*Doce (12) Actas de Espacios de Diálogo de Barras Futboleras.
*Cuarenta y tres (43) actas de Intervenciones en IE,  de las cuales  treinta y cinco (35) corresponden a las acciones del proceso de la estrategia de Diálogo Escolar, y  ocho (8) se implementaron en el marco de las estrategias del Programa Goles en Paz.</t>
  </si>
  <si>
    <t>Desde la implementación de las estrategias propias del componente de Territorialización del Diálogo se implementaron un total de ciento ocho (108)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cuarenta y cinco  (45) sesiones de las Mesas y Consejos Locales de Barras Futboleras, como Instancias de Participación incidente en los territorios; liderando también el desarrollo de nueve (9) Espacios de Diálogo con las organizaciones futboleras de la ciudad para el fortalecimiento de las mismas.
Finalmente, se desarrollaron veinticuatro (24) acciones de promoción de la Convivencia a partir de la implementación de mecanismos y estrategias de Diálogo Social para la transformación de conflictividades sociales en Instituciones Educativas priorizadas por la Secretaría de Educación Distrital, de las cuales veinte (20) responden al proceso de desarrollo de capacidades a través del proceso de Dialoguías Escolares con niñas, niñas, adolescentes y jóvenes; y, cuatro (4) intervenciones para la promoción y el fomento del respeto por la diferencia en el fútbol.</t>
  </si>
  <si>
    <t>*Ciento ocho  (108) actas de Mesas de Trabajo y de Diálogo.
*Cuarenta y cinco (45) actas de las sesiones de las Instancias de Participación Locales de Barras Futboleras.
*Nueve (9) Actas de Espacios de Diálogo de Barras Futboleras.
*Vinticuatro (24) actas de Intervenciones en IE,  de las cuales  veinte (20) corresponden a las acciones del proceso de la estrategia de Diálogo Escolar, y  cuatro (4) se implementaron en el marco de las estrategias del Programa Goles en Paz.</t>
  </si>
  <si>
    <t xml:space="preserve">PROCESO ASOCIADO: </t>
  </si>
  <si>
    <t>10.02-De aquí a 2030, potenciar y promover la inclusión social, económica y política de todas las personas, independientemente de su edad, sexo, discapacidad, raza, etnia, origen, religión o situación económica u otra condición</t>
  </si>
  <si>
    <t>OBJETIVO ESTRATÉGICO:</t>
  </si>
  <si>
    <t>META ESTRATÉGICA:</t>
  </si>
  <si>
    <t>No. 2.2</t>
  </si>
  <si>
    <t>Fortalecer (5) cinco Espacios de Atención Diferencial para grupos étnicos mediante el enfoque poblacional-diferencial (étnico, racial, generacional y familiar) de acuerdo con usos y costumbres.</t>
  </si>
  <si>
    <t>NOMBRE DEL INDICADOR:</t>
  </si>
  <si>
    <t>Número Espacios de Atención Diferencial fortalecidos</t>
  </si>
  <si>
    <t>FÓRMULA DEL INDICADOR:</t>
  </si>
  <si>
    <t>Espacios de Atención Diferencial</t>
  </si>
  <si>
    <t>Evidencias de reunión, correos electrónicos, memorias, documentos controlados de los EAD para grupos étnicos y demás que muestren el fortalecimiento de los espacios</t>
  </si>
  <si>
    <t>Informes trimestrales de los Espacios de atención diferencial fortalecidos</t>
  </si>
  <si>
    <t>Dirección de Asuntos Étnicos</t>
  </si>
  <si>
    <t>LÍNEA BÁSE:</t>
  </si>
  <si>
    <t>La Casa Raizal PIIS A HUOM lleva a cabo actividades mensuales orientadas al fortalecimiento organizacional y comunitario, promoviendo el liderazgo, la participación y la articulación con diferentes actores institucionales y sociales. Estas actividades buscan consolidar espacios de diálogo, capacitación y empoderamiento, que permitan a la comunidad raizal fortalecer su identidad, acceder a oportunidades y garantizar el ejercicio pleno de sus derechos en el contexto distrital.</t>
  </si>
  <si>
    <t xml:space="preserve">Actas e informe trimestral </t>
  </si>
  <si>
    <t>Durante este trimestre, la Casa Raizal PIIS A HUOM ha consolidado su rol como epicentro de fortalecimiento cultural y visibilización de los usos y costumbres del pueblo raizal en Bogotá. A través de actividades diversas —talleres de automaquillaje con enfoque diferencial, espacios de nutrición y bienestar físico, y conversatorios de gran interés como “El Ojo del Huracán”— se han afianzado prácticas identitarias y se ha generado un impacto tangible tanto para los raizales residentes en la ciudad como para la ciudadanía capitalina en general. Estas iniciativas no solo han reforzado la autoestima y la cohesión comunitaria, sino que también han exhibido al público la riqueza de la tradición raizal, promoviendo la inclusión cultural y el reconocimiento de su legado dentro del entorno urbano.</t>
  </si>
  <si>
    <t>En este periodo se llevaron a cabo diversas actividades de fortalecimiento dirigidas a la comunidad raizal en la Casa Raizal PIIS A HUOM. Entre ellas, se destaca una jornada de fortalecimiento de capacidades organizativas orientada a potenciar el liderazgo y los principios de la organización ORFA. Asimismo, se desarrollaron dos talleres de costura raizal, liderados por una sabedora de la región, quien compartió conocimientos sobre tejidos y costuras propias de la tradición raizal.
Desde el nivel distrital también se realizaron acciones de fortalecimiento: la Secretaría de Movilidad ofreció un taller de capacitación sobre la interpretación de la señalización en el sistema TransMilenio y SITP, mientras que la Secretaría de Integración Social, en articulación con el Centro de Desarrollo Itinerante de Teusaquillo, impulsó un espacio formativo alrededor de los peinados propios y tradicionales de la cultura raizal.</t>
  </si>
  <si>
    <t>En este periodo se llevaron a cabo diversas actividades de fortalecimiento dirigidas a la comunidad raizal en la Casa Raizal PIIS A Huom. Entre ellas se destacan talleres de salud sexual y reproductiva, peinado raizal, artesanía tradicional, prevención de violencias digitales, semillero de empoderamiento de mujeres raizales y círculos de la palabra orientados a la memoria y construcción literaria de la comunidad.
Asimismo, desde el nivel distrital se adelantaron acciones complementarias de fortalecimiento comunitario en articulación interinstitucional. La Secretaría Distrital de la Mujer desarrolló el curso de prevención de violencias digitales y el semillero de empoderamiento de mujeres raizales; la Secretaría Distrital de Cultura apoyó el taller de artesanía raizal; la Secretaría de Integración Social impulsó el curso de peinado raizal; y la Secretaría de Educación facilitó el círculo de la palabra como insumo para la construcción del libro raizal. Estas acciones reflejan un trabajo coordinado para promover la identidad cultural, la formación, la autonomía y el ejercicio de derechos de la comunidad raizal en Bogotá.</t>
  </si>
  <si>
    <t>No. 2.3</t>
  </si>
  <si>
    <t>Fortalecer en 20 localidades el Sistema Distrital de Derechos Humanos con acciones de territorialización de políticas públicas y ejercicios de memoria local.</t>
  </si>
  <si>
    <t>Número de localidades en las se fortalece el Sistema Distrital de Derechos Humanos con acciones de territorialización de políticas públicas y ejercicios de memoria local.</t>
  </si>
  <si>
    <t>Localidades</t>
  </si>
  <si>
    <t xml:space="preserve">Informes mensuales de territorialización de acciones en las localidades en materia de derechos humanos  </t>
  </si>
  <si>
    <t>Informes trimestrales de fortalecimiento al Sistema Distrital de Derechos Humanos con acciones de territorialización de políticas públicas y ejercicios de memoria local</t>
  </si>
  <si>
    <t>Dirección de Derechos Humanos</t>
  </si>
  <si>
    <t>Durante el tercer trimestre del año 2024, se desarrollaron acciones de territorialización del Sistema Distrital de Derechos Humanos con acciones de taller en Institución educativa de la localidad de Rafael Uribe  en prevención del delito de trata de personas, capacitación a funcionarios de la Casa De Justicia en las 5 rutas de atención de la dirección de derechos humanos de la localidad de Fontibón, formación en derechos humanos a mujeres de la localidad de Fontibón en la temática de participación política y socialización de la alerta Temprana 010 en la localidad de suba en el Marco del Comité rector de educación. Se participó en el primer encuentro laboratorio cultura de paz en Kennedy, de igual manera se acompañó la primera y segunda fase del laboratorio Cultura de paz  en las localidades de Bosa, Ciudad Bolívar,  Fontibón, Usme y Kennedy. Divulgación de rutas de atención en la Feria de servicios Fontibón construye paz en el marco de la semana por la paz.</t>
  </si>
  <si>
    <t>Informe de  julio, agosto y septiembre  2024 sobre el fortalecimiento al Sistema Distrital de Derechos Humanos con acciones de territorialización de políticas públicas y ejercicios de memoria local</t>
  </si>
  <si>
    <t xml:space="preserve">Durante el cuarto trimestre del año 2024,  se participó en el festival Usaca de la localidad de Usaquén, se participó en la feria de servicios en el centro comercial Gran Estación en articulación con la personería local en la localidad de Teusaquillo, se realizó festival de los derechos y el parque la Alameda de Fontibón, se participó en el interlocutorio de derechos humanos con la policía,  en las actividades anteriores se socializaron las 5 rutas de atención de la Dirección de Derechos Humanos, se realizaron una serie de recorridos en el Marco entornos escolares en diferentes colegios como el Juan Lozano y Manuela Beltrán en la sede A y B, se ejecutaron semilleros de Trata de Personas en la Institución Educativa Prado Veraniego de la localidad de suba, se desarrollaron una serie de formaciones en derechos humanos a mujeres y miembros de fuerza pública de la localidad de Kennedy. Se continuo  con la ejecución de las diferentes fases de los laboratorios de cultura de paz en las 5 localidades priorizadas ( Bosa, Ciudad Bolívar,  Fontibón, Usme y Kennedy). 
Se articuló y se desarrolló el proceso de formación a las dos cuencas de la localidad de Sumapaz en Mujer  y la ruralidad. 
En el marco de los (20) veinte Comités Locales de Derechos Humanos se realizó reconocimiento a lideres y lideresas por su labor en el territorio y articulación en las acciones de territorialización. </t>
  </si>
  <si>
    <t>Informe de  octubre, noviembre y diciembre  2024 sobre el fortalecimiento al Sistema Distrital de Derechos Humanos con acciones de territorialización de políticas públicas y ejercicios de memoria local.</t>
  </si>
  <si>
    <t xml:space="preserve">Durante el primer trimestre del año 2025,  en el marco de la aprobación de los planes de trabajo de los Comités Locales de Derechos para la vigencia 2025, se incorporaron acciones de territorialización y se realizaron socializaciones del proceso de cartografía social de memoria local, mapas sonoros,  Decreto 624 de 2023 " Por medio del cual se promueven las estrategias para la construcción de memoria histórica local en Bogotá D.C ". Se han diseñado 8 estrategias territoriales con enfoque poblacional de las localidades de Suba, Usaquén, Kennedy, Puente Aranda, Fontibón, Bosa, Ciudad Bolívar, Rafael Uribe Uribe.  En el mes de marzo se realizó la articulación y capacitación con la ruta de defensores y defensoras de derechos para aportar al diseño de la estrategia Territorios de paz” “Bogotá Lidera y Defiende sin Prejuicios” esta consta de tres sesiones y desde el componente territorial se incorporó en la sesión 2 de la cartografía social. 
					</t>
  </si>
  <si>
    <t>Informe de enero, febrero y marzo  de 2025 sobre el fortalecimiento al Sistema Distrital de Derechos Humanos con acciones de territorialización de políticas públicas y ejercicios de memoria local.</t>
  </si>
  <si>
    <t>Durante el segundo trimestre del año 2025, se ha venido realizando el seguimiento a los avances de los planes de trabajo de los Comités locales de Derechos Humanos en los que se realizó la metodología de cartografías sociales de memoria.
A su vez se han diseñado (12) estrategias territoriales con enfoque poblacional de las localidades de Chapinero, Los Mártires, Tunjuelito, Barrios Unidos, San Cristóbal, Teusaquillo, Sumapaz, Engativá, Usme, Santa Fe, Antonio Nariño y Santa Fe.
Se han realizado acompañamientos a conmemoraciones de memoria en las localidades  de Chapinero con el mural de la Universidad pedagógica, La Candelaria en la plaza de bolívar desde las víctimas de conflicto armado, Santa Fe, Bosa en el Parque Metropolitano El Porvenir.</t>
  </si>
  <si>
    <t>Informes de los meses: abril, mayo y junio 2025, sobre el fortalecimiento al Sistema Distrital de Derechos Humanos con acciones de territorialización de políticas públicas y ejercicios de memoria local.</t>
  </si>
  <si>
    <t xml:space="preserve">Durante el tercer  trimestre del año 2025, se ha venido realizando el seguimiento a los avances de los planes de trabajo de los Comités locales de Derechos Humanos en los que se participó en actividades en el mes semana por la Paz en artculación con Alcaldías Locales. Se conmemoró el Día Nacional de los Derechos Humanos con una actividad denominada " Despertando a la paz" en los Portales de Suba y Kennedy en los que por medio de la sensibilización sobre la fecha, se realizó un telar por la paz, se habló sobre defensa y reivindicación de Derechos Humanos por medio de un compartir.
Se participó en la jornada de 1000 actividades en un día en los cuales se realizó circuito de prevención.
Se avanza en las implementación de (12) estrategias territoriales  de la siguientes localidades:
 Suba denominada (Hablando de derechos de parche al parque),
Puente Aranda denominada (Derechos a tus derechos) dirigida a reconocer puntos de memoria,  Fontibón denominada (Construyendo Paz, Recobrando Memoria), Usaquén “Recuperando Memoria, Construyendo Paz, desde las Historias no contadas.  Estrategias territoriales para la no estigmatización de defensores de derechos humanos, con acciones en Kennedy (Territorios de Paz), Ciudad Bolívar (Memoria y Paz, Lidera y Defiende sin Prejuicios), San Cristobal  (lidera y defiende sin prejuicios), Sumapaz  (Memoria y vida de sumapaz),  Bosa (Trata de prevenir la trata). En Barrios Unidos (Unidos promoviendo los derechos humanos y la Alert4 004) en la que se realizó formaciones en derechos humanos y difusión de la Alerta Temprana 004,  Chapinero (Alerta inteligente por los Derechos) busca generar un diálogo con niños, niñas y Adolescentes por medio de semilleros creativos, Antonio Nariño “Somos + por los Derechos Humanos” enfocada a Promover la prevención de vulneraciones de Derechos Humanos y la reducción de riesgos enfocándose en la lucha en contra del delito de trata. Algunas de estas iniciativas incluyeron socialización de alertas tempranas, cartografía de riesgos, reconocimiento del liderazgo social y procesos de prevención con estudiantes.
 </t>
  </si>
  <si>
    <t>Informes de los meses: julio, agosto y septiembre 2025, sobre el fortalecimiento al Sistema Distrital de Derechos Humanos con acciones de territorialización de políticas públicas y ejercicios de memoria local.</t>
  </si>
  <si>
    <t>Durante el cuarto trimestre del año 2025, se realizó el seguimiento y balance de ejecución de los planes de trabajo de los Comités locales de Derechos Humanos que se presentaron en las sesiones del mes de diciembre y se realizó reconocieminto a los liderazgos participantes en la instacia por su labor de defensa de derechos humanos.  Se participó en actividades de conmemoración del Día Internacional de los Derechos Humanos con una exposición denominada "La Ciudad de Los Derechos Humanos" en el Museo de Bogotá, en la que se contó con tres tesaciones así: 1. Mapa sonoro donde se evidenciaron los y las seleccionados (as) a la convocatoria abierta y se realizó un análisis etnografíco para identificar las reiviendicaciones de Derechos Humanos en los territorios. 2. El arte de defenser la memoria con el libro realizado desde el Centro de Memoria, Paz y Reconciliación y la Dirección de Derechos Humanos donde se identificaron los murales, grafittis en materia de memoria en la Ciudad de Bogotá D.C. 3. Territorios de Paz y Cartas para la Paz en la que se realizan cartas y se leen sobre historios en materia de Derechos Humanos.  A su vez en la localidad de Antonio Nariño se realizó conmemoración 10 de diciembre 2025 en el marco de una jornada de servicios. 
Durante este trimestre  en las localidades de Santa Fe, Tunjuelito, Teusaquillo, Los Mártires, La Candelaria y Rafael Uribe Uribe se finalizó la ejecución de las actividades conforme a lo estipulado para el periodo, logrando un impacto superior a 300 personas, entre estudiantes, niños, niñas, adolescentes, lideresas, líderes, Juntas de Acción Comunal y mujeres diversas.
Se implementaron en su totalidad las veinte (20) estrategias territoriales con enfoque poblacional en las localidadesde Suba, Fontibón, Kennedy, Usaquén, Puente Aranda, Bosa, Ciudad Bolívar, Barrios Unidos, San Cristóbal, Antonio Nariño, Sumapaz, Usme, Engativá, Chapinero,Kennedy, Usaquén, Fontibón, Barrios Unidos,Puente Aranda, Chapinero,Ciudad Bolívar y Sumapaz.</t>
  </si>
  <si>
    <t>Informes de los meses de octubre, noviembre y diciembre  2025, sobre el fortalecimiento al Sistema Distrital de Derechos Humanos con acciones de territorialización de políticas públicas y ejercicios de memoria local.</t>
  </si>
  <si>
    <t>16.07-Garantizar la adopción en todos los niveles de decisiones inclusivas, participativas y representativas que respondan a las necesidades</t>
  </si>
  <si>
    <t>No. 2.4</t>
  </si>
  <si>
    <t>Atender el 100% procesos de sensibilización de los derechos fundamentales de religión, culto y conciencia, vinculando a la academia y a los centros de pensamiento.</t>
  </si>
  <si>
    <t>Porcentaje de atención de procesos de sensibilización sobre los derechos fundamentales de religión, culto y consciencia, vinculando a la academia y a los centros de pensamiento.</t>
  </si>
  <si>
    <t>Número de procesos de sensibilización sobre los derechos fundamentales de religión, culto y conciencia, vinculando a la academia y a los centros de pensamiento realizados /  Número de procesos de sensibilización sobre los derechos fundamentales de religión, culto y conciencia, vinculando a la academia, y a los centros de pensamiento programados</t>
  </si>
  <si>
    <t>Actas de reunión, listados de asistencia y formatos de satisfacción del servicio</t>
  </si>
  <si>
    <t>Informe del diseño e implementación de una estrategia que permita la sensibilización  de los derechos fundamentales de religión culto y conciencia, vinculando a la academia, las universidades y a los centros de pensamiento.</t>
  </si>
  <si>
    <t>Subdirección de Asuntos de Libertad Religiosa y de Conciencia</t>
  </si>
  <si>
    <t>No Aplica</t>
  </si>
  <si>
    <t xml:space="preserve">Constante </t>
  </si>
  <si>
    <t>En el marco de las sensibilizaciones de los derechos fundamentales de religión culto y conciencia vinculando a la academia, durante el trimestre se avanzó significativamente en la organización del VII Foro Distrital de Libertad Religiosa. En las sesiones de la Mesa Técnica de Universidades se definió el 4 de octubre como fecha oficial del evento, a realizarse en la Universidad de Los Andes, y se estructuraron tres espacios temáticos con la participación de diversas universidades. Asimismo, se coordinaron aspectos logísticos clave como la producción de piezas promocionales, la gestión del espacio físico, la definición de invitados e invitadas y la consolidación de textos explicativos, con el apoyo del equipo de comunicaciones de la Secretaría Distrital de Gobierno, lo que refleja el compromiso interinstitucional con la sensibilización y promoción de estos derechos desde una perspectiva académica.</t>
  </si>
  <si>
    <t>Actas de reunión</t>
  </si>
  <si>
    <t>El 4 de octubre, en las instalaciones de la Universidad de La Salle, se llevó a cabo el VII Foro Distrital de Libertad Religiosa, un espacio consolidado para la reflexión académica en el marco de la Política Pública Distrital de Libertades Fundamentales de Religión, Culto y Conciencia 2018–2028. Este evento abordó el rol del sector interreligioso en escenarios de alto impacto social, tales como la atención en contextos críticos, la articulación con instituciones estatales y su participación activa en procesos de construcción de paz. La coordinación y desarrollo del foro estuvieron a cargo de la Mesa Técnica de Universidades, logrando una convocatoria de 157 asistentes, entre integrantes del sector interreligioso, representantes académicos y ciudadanía en general, lo que reafirma el compromiso institucional con la promoción de los derechos fundamentales desde un enfoque participativo e intersectorial.</t>
  </si>
  <si>
    <t>1. Evidencia de realización VII Foro Distrital de Libertad Religiosa
2. Memorias VII Foro Distrital de Libertad Religiosa</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</si>
  <si>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Asimismo,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t>
  </si>
  <si>
    <t>Evidencia de reunión (Marzo 7)</t>
  </si>
  <si>
    <t>Durante el segundo trimestre se avanzó en la planeación de dos espacios de sensibilización sobre los derechos fundamentales de religión, culto y conciencia, con participación de la academia y centros de pensamiento. El 30 de mayo se realizó una reunión con la Mesa Técnica de Universidades para construir las temáticas del VIII Foro Distrital de Libertad Religiosa, programado para octubre de 2025. Asimismo, el 4 de junio se llevó a cabo una sesión con el Comité Distrital de Libertad Religiosa, en la que se propuso y acordó la realización del primer foro distrital del sector religioso con participación de panelistas académicos, programado para agosto de 2025. Se definió la fecha de este último foro (13 de agosto), se gestionó la reserva del lugar, se revisaron las preguntas orientadoras para los paneles y se programaron reuniones de seguimiento. Estas acciones contribuyen al cumplimiento del indicador de procesos de sensibilización que vinculan a la academia y a los centros de pensamiento.</t>
  </si>
  <si>
    <t>Evidencias:  Informe Seguimiento PEI II Trimestre 2025 SALRYC y  Foro Sector Religioso y Academia II Trimestre 2025</t>
  </si>
  <si>
    <t>Durante el tercer trimestre de 2025 se desarrollaron diversas actividades orientadas al fortalecimiento del hecho religioso en la gestión pública distrital, entre las cuales se destaca el Encuentro de Especialistas “Foro La Importancia del Enfoque Religioso”, realizado el 26 de agosto en el auditorio Simón Bolívar de la Universidad La Gran Colombia, con participación de 150 asistentes incluyendo representantes del sector académico, religioso y de entidades distritales y nacionales.  El Foro se estructuró en tres paneles temáticos: 1) Evaluación de la política pública; 2) Aporte social del sector religioso; y 3) Desafíos del sector religioso.  Previamente, se efectuaron reuniones de preparación y coordinación metodológica y logística con el Comité Distrital de Libertad Religiosa, en las que se validaron los especialistas por panel, se aprobaron las piezas comunicativas, se ajustó la programación y se definieron compromisos operativos.  En conjunto, las acciones ejecutadas durante el trimestre —incluido el desarrollo del Foro— permitieron consolidar espacios de diálogo interinstitucional e interreligioso, reconocer los aportes sociales del sector religioso, visibilizar los retos en la reformulación de la política pública y fortalecer la articulación con la academia, los centros de pensamiento y las entidades del Distrito. Estas actividades se enmarcan en el cumplimiento de los objetivos y entregables del período, conforme a las evidencias presentadas en el informe de seguimiento.</t>
  </si>
  <si>
    <t>Informe Seguimiento PEI Tercer Trimestre 2025, Evidencias Foros Sector Religioso y Academia III Trimestre</t>
  </si>
  <si>
    <t>Durante el cuarto trimestre de 2025 se  realizaron actividades de sensibilización sobre las libertades de religión, culto y conciencia, abordando sus fundamentos legales y su aplicación en el ámbito escolar, con énfasis en la neutralidad del Estado, el respeto a la pluralidad religiosa y la promoción de entornos educativos incluyentes a la mesa de rectores de la localidad de Antonio Nariño</t>
  </si>
  <si>
    <t xml:space="preserve">Formato con registro de asistencia,  Informes de resultados de sensibilización que incluyen Objetivos, temas tratados, actividades realizadas, </t>
  </si>
  <si>
    <t>No. 2.5</t>
  </si>
  <si>
    <t xml:space="preserve">Atender el 100% de las personas que acuden a las rutas de prevención de vulneraciones de los Derechos Humanos </t>
  </si>
  <si>
    <t xml:space="preserve">Porcentaje de atención de las personas que acuden a las rutas para la prevención de vulneraciones de los Derechos Humanos </t>
  </si>
  <si>
    <t>Número de atenciones realizadas a las personas que acuden a las rutas para la prevención de vulneraciones de los Derechos Humanos / Número de personas que acuden a las rutas para la prevención de vulneraciones de los Derechos Humanos</t>
  </si>
  <si>
    <t>Informe de seguimiento a proyecto de inversión</t>
  </si>
  <si>
    <t>Resultados de tablero de control</t>
  </si>
  <si>
    <r>
      <t xml:space="preserve">De acuerdo con las actividades desarrolladas durante el </t>
    </r>
    <r>
      <rPr>
        <i/>
        <sz val="11"/>
        <color rgb="FF000000"/>
        <rFont val="Aptos Display"/>
        <family val="2"/>
      </rPr>
      <t>tercer trimestre de 2024</t>
    </r>
    <r>
      <rPr>
        <sz val="11"/>
        <color rgb="FF000000"/>
        <rFont val="Aptos Display"/>
        <family val="2"/>
      </rPr>
      <t>, las rutas de atención del Componente de Prevención brindaron atención jurídica y psicosocial al 100 % de los casos que fueron puestos en conocimiento de la entidad, registrando un total de doscientos cuarenta y tres (243) nuevos casos y novecientas cincuenta y seis (956) atenciones, discriminadas así: ciento dos (102) Ingresos, noventa y dos (92) Nuevos Hechos, quinientos veintisiete (527) Seguimientos, ciento setenta y cuatro (174) orientaciones y sesenta y un (61)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seiscientos dieciséis (616) desde la Ruta de atención a Defensores y defensoras de Derechos Humanos; setenta (70) desde la ruta de atención a víctimas de violencia a razón de su orientación sexual e identidad de género; setenta y ocho (78) desde la ruta de atención a víctimas del delito de trata de personas; ciento doce (112) desde la ruta de atención a víctimas de presunto abuso de autoridad por parte de la fuerza pública; cuarenta y cuatro (44) desde la ruta por la reconciliación; catorce (14) desde la ruta de libertad religiosa, culto y conciencia; y veintidós (22) desde la ruta de otras poblaciones.</t>
    </r>
  </si>
  <si>
    <t xml:space="preserve">Un (1)  informe </t>
  </si>
  <si>
    <t>De acuerdo con las actividades desarrolladas durante el cuarto trimestre de 2024, las rutas de atención del Componente de Prevención brindaron atención jurídica y psicosocial al 100 % de los casos que fueron puestos en conocimiento de la entidad, registrando un total de doscientos cuarenta (240) nuevos casos y novecientos treinta y cinco (935) atenciones, discriminadas así: ochenta y seis(86) Ingresos, setenta y cinco (75) Nuevos Hechos, quinientos cincuenta y dos (552) Seguimientos, ciento cincuenta y nueve (159) orientaciones y sesenta y tres (63)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quinientos sesenta (560) desde la Ruta de atención a Defensores y defensoras de Derechos Humanos; veinticinco (25) desde la ruta de atención a víctimas de violencia a razón de su orientación sexual e identidad de género; ciento ocho (108) desde la ruta de atención a víctimas del delito de trata de personas; ciento cuarenta y siete (147) desde la ruta de atención a víctimas de presunto abuso de autoridad por parte de la fuerza pública; cuarenta (40) desde la ruta por la reconciliación; veinticuatro(24) desde la ruta de libertad religiosa, culto y conciencia; y treinta y uno (31) desde la ruta de otras poblaciones.</t>
  </si>
  <si>
    <t>De acuerdo con las actividades desarrolladas durante el primer trimestre de 2025, las rutas de atención del Componente de Prevención brindaron atención jurídica y psicosocial al 100 % de los casos que fueron puestos en conocimiento de la entidad, registrando un total de ciento setenta y dos (172) casos y ochocientos veinte un (821) atenciones, discriminadas así: setenta y nueve (79) Ingresos, cincuenta y tres (53) Nuevos Hechos, quinientos veintiún (521) Seguimientos, ciento veinte tres (123) orientaciones y cuarenta y cinco (45)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cuatrocientas ochenta y tres (483) desde la Ruta de atención a Defensores y defensoras de Derechos Humanos; trece (13) desde la ruta de atención a víctimas de violencia a razón de su orientación sexual e identidad de género; setenta y uno (71) desde la ruta de atención a víctimas del delito de trata de personas; ciento cincuenta y tres (153) desde la ruta de atención a víctimas de presunto abuso de autoridad por parte de la fuerza pública; cincuenta y seis (56) desde la ruta por la reconciliación; veinticinco (25) desde la ruta de libertad religiosa, culto y conciencia; y veinte (20) desde la ruta de otras poblaciones.</t>
  </si>
  <si>
    <t xml:space="preserve">De acuerdo con las actividades desarrolladas durante el segundo trimestre de 2025, las rutas de atención del Componente de Prevención brindaron atención jurídica y psicosocial al 100% de los casos que fueron puestos en conocimiento de la entidad, registrando un total de doscientas ochenta y tres (283) casos recepcionados por primera vez y mil trecientos setenta y cuatro (1374) atenciones, discriminadas así:
-Ingresos: Ciento cincuenta y siete (157)
-Nuevos Hechos: ochenta y dos (82)
-Seguimientos: ochocientos sesenta y tres (863)
-Orientaciones: doscientas veinte cuatro (224)
-No Contactos: cuarenta y ocho (48)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-Ruta de atención a Defensores y defensoras de Derechos Humanos: seiscientos setenta y nueve (679) 
-Ruta de atención a víctimas de violencia a razón de su orientación sexual e identidad de género:  Ciento cuatro (104) 
-Ruta de atención a víctimas del delito de trata de personas: ciento veintiún (121)
-Ruta de atención a víctimas de presunto abuso de autoridad por parte de la fuerza pública: doscientos siete (207) 
-Ruta por la reconciliación:  ciento treinta y dos (132) 
-Ruta de libertad religiosa, culto y conciencia: ciento tres (103) 
-Ruta de otras poblaciones: veinte ocho (28) </t>
  </si>
  <si>
    <t xml:space="preserve">Un (1) informe </t>
  </si>
  <si>
    <t xml:space="preserve">De acuerdo con las actividades desarrolladas durante el tercer trimestre de 2025 (julio, agosto y septiembre), las Rutas de Atención del Componente de Prevención brindaron atención jurídica y psicosocial al 100% de los casos que fueron puestos en conocimiento de la entidad, registrando un total de doscientos sesenta (260) casos recepcionados por primera vez y mil trecientos noventa y siete (1.397) atenciones, discriminadas así:
• Ingresos: Ciento Treinta y Nueve (139)
• Nuevos Hechos: Ochenta y Seis (86)
• Orientaciones: Doscientas Siete (207)
• Seguimientos: Novecientos Treinta y Uno (931)
• No Contactos: Treinta y Cuatro (34)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por cada una de las rutas, durante el tercer trimestre de 2025, fue el siguiente:
• Ruta de Atención a Defensores y Defensoras de Derechos Humanos: 762 atenciones, (49 Ingresos, 71 Nuevos Hechos, 70 Orientaciones, 553 Seguimientos y 19 No Contacto).
• Ruta de Atención a Víctimas de Violencia a Razón de su Orientación Sexual e Identidad de Género: 69 atenciones, (12 Ingresos, 15 Orientaciones y 42 Seguimientos, sin registros de Nuevos Hechos y No Contactos).
• Ruta de Atención a Víctimas del Delito de Trata de Personas: 107 atenciones, (18 Ingresos, 2 Nuevos Hechos, 23 Orientaciones, 63 Seguimientos y 1 No Contacto).
• Ruta de Atención a Víctimas de Presunto Abuso de Autoridad por parte de la Fuerza Pública: 299 atenciones, (50 ingresos, 4 Nuevos Hechos, 63 Orientaciones, 171 Seguimientos y 11 No Contacto).
• Ruta por la Reconciliación: 43 atenciones, (3 Ingresos, 7 Nuevos Hechos, 2 Orientaciones, 30 Seguimientos y 1 No Contacto).
• Ruta de Libertad Religiosa, de Culto y Conciencia: 73 atenciones, (7 Ingresos, 1 Nuevo Hecho, 7 Orientaciones, 57 Seguimientos y 1 No Contacto)
• Ruta de Otras Poblaciones: 44 atenciones, (1 Nuevo Hecho, 27 Orientaciones, 15 Seguimientos y 1 No Contacto, sin registro de ingresos). </t>
  </si>
  <si>
    <t xml:space="preserve">De acuerdo con las actividades desarrolladas durante el Cuarto Trimestre de 2025 (octubre, noviembre y diciembre 15), las Rutas de Atención del Componente de Prevención brindaron atención jurídica y psicosocial al 100% de los casos que fueron puestos en conocimiento de la entidad, registrando un total de ciento ochenta (180) casos recepcionados por primera vez y mil un (1.001) atenciones, discriminadas así:
• Ingresos: Ochenta y Nueve (89)
• Nuevos Hechos: Cincuenta y Nueve (59)
• Orientaciones: Ciento Treinta y Seis (136)
• Seguimientos: Seiscientos Noventa y Tres (693)
• No Contactos: Veinticuatro (24)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por cada una de las rutas, durante el tercer trimestre de 2025, fue el siguiente:
• Ruta de Atención a Defensores y Defensoras de Derechos Humanos: 499 atenciones, (30 Ingresos, 47 Nuevos Hechos, 41 Orientaciones, 377 Seguimientos y 4 No Contacto).
• Ruta de Atención a Víctimas de Violencia a Razón de su Orientación Sexual e Identidad de Género: 28 atenciones, (2 Ingresos, 8 Orientaciones y 17 Seguimientos, sin registros de Nuevos Hechos y 1 No Contactos).
• Ruta de Atención a Víctimas del Delito de Trata de Personas: 117 atenciones, (17 Ingresos, 0 Nuevos Hechos, 24 Orientaciones, 69 Seguimientos y 7 No Contacto).
• Ruta de Atención a Víctimas de Presunto Abuso de Autoridad por parte de la Fuerza Pública: 238 atenciones, (34 ingresos, 5 Nuevos Hechos, 38 Orientaciones, 150 Seguimientos y 11 No Contacto).
• Ruta por la Reconciliación: 49 atenciones, (1 Ingresos, 7 Nuevos Hechos, 3 Orientaciones, 38 Seguimientos y 0 No Contacto).
• Ruta de Libertad Religiosa, de Culto y Conciencia: 45 atenciones, (5 Ingresos, 0 Nuevo Hecho, 5 Orientaciones, 34 Seguimientos y 1 No Contacto)
• Ruta de Otras Poblaciones: 25 atenciones, (17 Orientaciones, 8 Seguimientos, sin registro de Nuevos Hechos,  No Contacto, ni registro de ingresos). </t>
  </si>
  <si>
    <t>No. 2.6</t>
  </si>
  <si>
    <t>Atender el 100% de la demanda de servicios de formación en el Distrito Capital, en el marco del programa distrital de derechos humanos para la paz y la reconciliación</t>
  </si>
  <si>
    <t>Porcentaje de servicios de formación del programa de formación en derechos humanos para la paz y la reconciliación atendidos</t>
  </si>
  <si>
    <t>Número de servicios de formación en derechos humanos para la paz y la reconciliación atendidos  /  Número de servicios de formación en derechos humanos para la paz y la reconciliación programados</t>
  </si>
  <si>
    <t>Procesos de formación</t>
  </si>
  <si>
    <t>Documentos relacionados  a las Instrucciones para la Formación en Derechos Humanos- DHH-FPD-IN002</t>
  </si>
  <si>
    <t>Informe cuantitativo de procesos de formación</t>
  </si>
  <si>
    <t>802 registros de personas formadas en los distintos cursos de formación impartidos por el componente de formación de Derechos Humanos</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</si>
  <si>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tercer trimestre de 2024 se cuenta con 691  registros de servidores/as públicas, agentes de la fuerza púbica y ciudadanía en general que demandaron y recibieron fortalecimiento técnico incorporación del enfoque basado en derechos en la gestión pública y en el desarrollo de capacidades ciudadanas. Cabe aclarar que en este conteo solamente se tienen en cuenta nuevos participantes para no duplicar el número de personas. Estos procesos se llevaron a cabo en un total de treinta y dos (32) sesiones de formación impartidas en territorio y en modalidad virtual.  En evidencia anexa es posible identificar además de las personas nuevas que participaron por trimestre, la totalidad de participantes con su respectiva caracterización. </t>
  </si>
  <si>
    <t>Informe trimestral consolidado de procesos de formación con número de horas, participantes, fechas y temáticas.</t>
  </si>
  <si>
    <t>En el cuarto trimestre del 2024,  se cuenta con 1.146 nuevos registros de servidores/as públicas, agentes de la fuerza púbica y ciudadanía en general que demandaron y recibieron fortalecimiento técnico incorporación del enfoque basado en derechos en la gestión pública y en el desarrollo de capacidades ciudadanas en un total de diecinueve (19) sesiones de formación impartidas en territorio y en modalidad virtual.  Cabe aclarar que en este conteo solamente se tienen en cuenta nuevos participantes para no duplicar el número de personas</t>
  </si>
  <si>
    <t xml:space="preserve">En el primer trimestre del 2025,  se cuenta con 429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veinticuatro (24) sesiones de formación impartidas en territorio y en modalidad virtual. </t>
  </si>
  <si>
    <t>En el segundo trimestre del 2025, se cuenta con 1990 registros de servidores/as públicas, agentes de la fuerza púbica y ciudadanía en general que demandaron y recibieron fortalecimiento técnico incorporación del enfoque basado en derechos en la gestión pública y en el desarrollo de capacidades ciudadanas en un total de ochenta (80) sesiones de formación impartidas en territorio y en modalidad virtual.</t>
  </si>
  <si>
    <t>En el tercer trimestre del 2025, se cuenta con 2.855 registros de servidores/as públicas, agentes de la fuerza púbica y ciudadanía en general que demandaron y recibieron fortalecimiento técnico incorporación del enfoque basado en derechos en la gestión pública y en el desarrollo de capacidades ciudadanas en un total de  setenta y cuatro (74) sesiones de formación impartidas en territorio y en modalidad virtual.</t>
  </si>
  <si>
    <t>En el cuarto trimestre del 2025, se cuenta con 454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veinticinco (25) sesiones de formación impartidas en territorio y en modalidad virtual.</t>
  </si>
  <si>
    <t>3. Propiciar la revolución del servicio público con criterios de calidad, calidez, eficacia, oportunidad, sostenibilidad y transformación digital.</t>
  </si>
  <si>
    <t>No. 3.1</t>
  </si>
  <si>
    <t>Implementar el 100% de un Plan Estratégico de Tecnologías de la Información</t>
  </si>
  <si>
    <t>Porcentaje de implementación del Plan Estratégico de Tecnologías de la Información</t>
  </si>
  <si>
    <t>Actividades del Plan Estratégico de Tecnologías de la Información ejecutadas / Actividades del Plan Estratégico de Tecnologías de la Información programadas</t>
  </si>
  <si>
    <t>Autodiagnóstico de cumplimiento de la política de gobierno digital</t>
  </si>
  <si>
    <t xml:space="preserve">Seguimiento </t>
  </si>
  <si>
    <t>Diagnóstico del estado actual del cumplimiento de la política de Gobierno Digital</t>
  </si>
  <si>
    <t>Durante el periodo se dio continuidad a la ejecución de las actividades establecidas en el plan de intervención de los sistemas de información priorizados para la vigencia de acuerdo con las necesidades de las dependencias.</t>
  </si>
  <si>
    <t>PLE-PIN-F055 Formulación y Seguimiento a Planes Institucionales (PETI). 2024-III.</t>
  </si>
  <si>
    <t>Durante el periodo se ejecutó el plan de intervención definido para cada uno de los sistemas de información priorizados. Se generó informe técnico de la ejecución de actividades de acuerdo con el plan de intervención de cada sistema de información.
Se realizó la implementación de los menús, las secciones, los contenidos y los contenedores que tiene la información del portal electrónico, así mismo los servicios, los estilos y los enlaces destacados. Todos los servicios y trámites se encuentra validados y asociados a las bases de datos, aplicativos, autenticaciones, seguridad, reportes, entre otros, garantizando la disponibilidad y continuidad del servicio de cara a la ciudadanía. Se habilitó por parte del área de infraestructura el sitio y las direcciones lógicas de los servicios del portal en aras de garantizar la conectividad de los servicios. 
Durante el periodo se realizó monitoreo permanente a la infraestructura tecnológica que soporta los servicios de TI de la entidad, monitoreo a servidores, aplicaciones, red de datos LAN, red WAN, servicios en la nube, plataforma de hiperconvergencia, centro de datos, plataforma de seguridad perimetral, entre otros.
Así mismo para avanzar en la modernización y minimizar la obsolescencia de la infraestructura tecnológica se realizó modernización del datacenter solucionando los altos niveles de obsolescencia en eq de aire acondicionado y ups del datacenter los cuales no contaban con soporte de mantenimiento preventivo de fabricante. La solución incluye garantía de Tres (3) años contados a partir del recibo a satisfacción por parte de la entidad y 3 mantenimientos preventivos por año, durante el tiempo vigente de la garantía.
Así mismo se suscribió nuevo contrato con operador para la mesa de servicios, contrato el cual incluye servicio de mantenimiento preventivo de computadores de usuario final.</t>
  </si>
  <si>
    <t>PLE-PIN-F055 Formulación y Seguimiento a Planes Institucionales (PETI). 2024-IV.</t>
  </si>
  <si>
    <t>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
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
Durante el trimestre se realizaron las actividades de acuerdo con los planes de actualización e intervención de los sistemas de información priorizados para la vigencia.</t>
  </si>
  <si>
    <t>PLE-PIN-F055 Formulación y Seguimiento a Planes Institucionales (PETI). 2024-V.</t>
  </si>
  <si>
    <t>La implementación del Plan Estratégico de TI avanza significativamente. Se estructuró el plan de Arquitectura Empresarial, con equipo especializado y visión clara. Se elaboró un normograma y plan para la gobernanza de datos. En sistemas de información priorizados, se definió la arquitectura y cronograma, incorporando Design Thinking para entender necesidades y generar productos clave. Finalmente, se realizaron las actividades de actualización e intervención de los sistemas priorizados.</t>
  </si>
  <si>
    <t>PLE-PIN-F055 Formulación y Seguimiento a Planes Institucionales (PETI). 2024-V. con las correspondientes evidencias de cumplimiento para cada meta del PETI en el segundo trimestre de 2025</t>
  </si>
  <si>
    <t>Se cumplió con el 100% del avance programado en la ejecución del Plan Estratégico de Tecnologías de la Información (PETI). Las metas y actividades establecidas para el periodo fueron desarrolladas conforme a lo planificado, evidenciando el progreso en la implementación de iniciativas orientadas al fortalecimiento de la gestión tecnológica institucional, la optimización de procesos y la alineación de las acciones de TI con los objetivos estratégicos de la Entidad.</t>
  </si>
  <si>
    <t>PLE-PIN-F055 Formulación y Seguimiento a Planes Institucionales (PETI), con las correspondientes evidencias de cumplimiento para cada una de las metas del PETI en el cuarto trimestre de 2025</t>
  </si>
  <si>
    <t>El cuarto trimestre de 2025 ha marcado un gran avance la fase de planeación e implementación del modelo de gestión de las Tecnologías de la Información, logrando una alineación del 100% con los objetivos de la Secretaría Distrital de Gobierno (SGD).
•	1. Fortalecimiento de la Gobernanza y Gestión del PETI
•	Estandarización Metodológica: Se completó y entregó la propuesta integral de artefactos para la gestión de proyectos de TI , estructurados conforme a los grupos de procesos del PMI, garantizando homogeneidad y trazabilidad.
•	Validación de Gobernanza: La Subsecretaría de Gestión Institucional validó el enfoque de gestión de proyectos de TI, fortaleciendo el rol institucional del PETI.
•	Hoja de Ruta PETI: Se formuló la hoja de ruta operativa para la actualización del PETI, se actualizó el Plan Estratégico de TI 2025-2028 
•	Actualización del Plan Estratégico Institucional - PETI: se realizó la actualización del PETI dando cumplimliento al Decreto 612 de 2018
•	Capacidades Internas: Se desarrolló la tercera sesión formativa sobre “Buenas Prácticas de Gestión de Proyectos”, promoviendo la apropiación de estándares PMI y la unificación del lenguaje técnico. Este proceso eleva el nivel de madurez institucional.</t>
  </si>
  <si>
    <t>No. 3.2</t>
  </si>
  <si>
    <t>Producir un (1) documento técnico de soporte de la compilación de la producción y la mejora normativa en la SDG (Decreto Único Sectorial del Sector Gobierno)</t>
  </si>
  <si>
    <t>Número de documentos técnicos compilatorios de la producción y mejora normativa</t>
  </si>
  <si>
    <t>Documento</t>
  </si>
  <si>
    <t>Efectividad</t>
  </si>
  <si>
    <t>Cuadro de control del profesional a cargo de liderar el Grupo de Conceptos</t>
  </si>
  <si>
    <t>Documento técnico de soporte de la compilación de la producción y la mejora normativa en la SDG</t>
  </si>
  <si>
    <t>Cero (0)</t>
  </si>
  <si>
    <t>Tras la publicación del inventario normativo del Sector en la plataforma LegalBog, se procedió con la elaboración y entrega de las fichas de valoración jurídica de cada uno de los Decretos Distritales y documentos CONPES aplicables al Sector Gobierno, con el fin de determinar si todas las disposiciones deben ser compiladas o depuradas en el Decreto del Sector Gobierno.
Durante los meses de mayo, junio, julio y agosto, fueron remitidas observaciones a las fichas de valoración jurídica por parte de la Secretaría Jurídica Distrital, las cuales fueron atendidas y esclarecidas por parte de la Secretaría Distrital de Gobierno a medida que fueron remitidas las observaciones por bloques de fichas, teniendo en cuenta el número de disposiciones a examinar.
En la actualidad, hemos avanzado en la redacción de los Libros 1 y 2 del Decreto Único Sectorial, los cuales ya han sido remitidos a la Secretaría Jurídica Distrital para su revisión, y de la cual, ya hemos recibido las pertinentes observaciones para proceder con las modificaciones pertinentes.  Del mismo modo, se ha avanzado en un trabajo conjunto con el Departamento para la Defensoría del Espacio Público (DADEP) y el Instituto para la Participación y Acción Comunal (IDPAC)</t>
  </si>
  <si>
    <t>Texto Borrador - Decreto Único Sectorial
Versión: 6 de Octubre de 2025</t>
  </si>
  <si>
    <t>A través de una estrategia de divulgación y fomento a la participación de la ciudadanía se socializó para comentarios entre el 23 y el 30 de Noviembre el Proyecto de Derecto Único del Sector Gobierno enfocado en:
Compilar 86 Decretos con disposiciones dispersas sobre temas: policivos, de convivencia, inspección, vigilancia y control así como hacer más entendible y cercano al ciudadano asuntos relacionados con la gestión de las alcaldías locales y los organismos de control.
Depuración de 142 Decretos
Exclusión de 94 Decretos que ya no tenían relevancia
Todo lo anterior distribuido en un total de 5 libros y 587 páginas. 
Texto Definitivo del DUS publicado el 22 de Diciembre de 2025, dicho Decreto logra a través de su articulado:
Aplicar la Política de Gobernanza Regulatoria para mejorar calidad normativa.
Derogar normas obsoletas, duplicadas o sin vigencia, manteniendo efectos jurídicos.
Fortalecer la seguridad jurídica y la eficiencia administrativa.
Definir la estructura y funciones del Sector Administrativo Gobierno.
Precisar el rol de la Secretaría de Gobierno, DADEP e IDPAC.
Simplificar el marco normativo para facilitar gestión, control y aplicación institucional.</t>
  </si>
  <si>
    <t>Texto Publicado del Decreto Único Sectorial 642 de Diciembre de 2025
Registro Distrital: https://registrodistrital.secretariageneral.gov.co/numero-registros/detalle/900351
Texto Completo del Decreto (pdf): En carpeta compartida OAP</t>
  </si>
  <si>
    <t>Meta No programada</t>
  </si>
  <si>
    <t>Meta No Programada</t>
  </si>
  <si>
    <t>No. 3.3</t>
  </si>
  <si>
    <t>Producir tres (3) documentos de trabajo de las estrategias, mecanismos, líneas decisionales y orientaciones técnicas - metodológicas para el adecuado ejercicio de la representación judicial y extrajudicial de la entidad</t>
  </si>
  <si>
    <t>Número de documentos de trabajo de las estrategias, mecanismos, líneas decisionales y orientaciones técnicas - metodológicas para el adecuado ejercicio de la representación judicial y extrajudicial de la entidad</t>
  </si>
  <si>
    <t>Documentos</t>
  </si>
  <si>
    <t xml:space="preserve">1.Informes de gestión trimestrales que remiten los abogados, 2.SIPROJ, 3. Rama Judicial (En los que aplica), 4.Aplicativo de Gestión Documental
</t>
  </si>
  <si>
    <t>1) Política de prevención del daño antijurídico en la entidad; 2) Plan anual de recuperación del patrimonio público; 3) Compilatorio de las líneas decisiones y lineamientos en materia de defensa judicial de la SDG.</t>
  </si>
  <si>
    <t>Se publicó un documento con descargable anexo en el portal intranet de la entidad dando a conocer las novedades, alcances y especificaciones del nuevo reglamento del comité de conciliación de la Secretaría Distrital de Gobierno. Instancia que estudia, analiza y formula políticas para prevenir el daño antijurídico y proteger el patrimonio público</t>
  </si>
  <si>
    <t xml:space="preserve">Soporte de Publicación y Nota del adjunto en Intranet
https://gaia.gobiernobogota.gov.co/node/3734 </t>
  </si>
  <si>
    <t>Se publicaron dos documentos  acompañados de (noticias explicativas) en la intranet de la entidad orientadas a fortalecer la gestión jurídica de la Secretaría Distrital de Gobierno.
La primera informa sobre el trámite para el pago de sentencias, laudos y acuerdos conciliatorios, detallando las etapas, requisitos y controles jurídicos, presupuestales y financieros.
La segunda divulga el Lineamiento Interno sobre Acciones de Tutela, como guía integral para su notificación, trámite, defensa y seguimiento.
Ambas noticias cuentan con un archivo descargable adjunto que compila el marco normativo vigente y el paso a paso de los procedimientos.
Estos lineamientos definen roles y responsabilidades claras para asegurar actuaciones oportunas, coherentes y ajustadas a la ley.</t>
  </si>
  <si>
    <t>Soporte de Publicación y Nota del adjunto en Intranet
Trámite para el Pago de Sentencias: https://gaia.gobiernobogota.gov.co/node/3793 
Lineamiento Interno sobre Acciones de Tutela-SDG:  https://gaia.gobiernobogota.gov.co/node/3796</t>
  </si>
  <si>
    <t>No. 3.4</t>
  </si>
  <si>
    <t xml:space="preserve">Ejecutar el 100% de un proyecto para la implementación de criterios ambientales en la sede principal de la entidad enfocada en el uso racional del agua y eficiencia energética </t>
  </si>
  <si>
    <t xml:space="preserve">Porcentaje de avance en la ejecución de un proyecto de criterios ambientales en la sede principal de la entidad enfocada en el uso racional del agua y eficiencia energética </t>
  </si>
  <si>
    <t>Fases del proyecto para implementación de criterios ambientales ejecutadas / Fases del proyecto para implementación de criterios ambientales programadas</t>
  </si>
  <si>
    <t xml:space="preserve">Eficacia </t>
  </si>
  <si>
    <t xml:space="preserve">Documentación del Sistema de Gestión Ambiental </t>
  </si>
  <si>
    <t>Documento técnico de implementación de la estrategia</t>
  </si>
  <si>
    <t xml:space="preserve">Oficina Asesora de Planeación </t>
  </si>
  <si>
    <t>Un sistema de agua lluvia de 1000 litros y no se cuenta con Fuentes No Convencionales de Energía</t>
  </si>
  <si>
    <t>Creciente</t>
  </si>
  <si>
    <t>Se elaboró la fina técnica para solicitud de información de proveedores en SECOP II, de un sistema para aprovechamiento de agua lluvia que se instalará en el Edificio Bicentenario; cuyo documento se encuentra en revisión por la Dirección de Contratación.
Por otra parte, se publicó en la Tienda Virtual del Estado Colombiano la  solicitud de Información de Proveedores -RFI- para el proceso de instalación de paneles solares en el Edificio Bicentenario.</t>
  </si>
  <si>
    <t>Ficha proceso Sistema aprovechamiento de agua lluvia
Documento de evento publicado</t>
  </si>
  <si>
    <t>Se publicó el proceso de instalación de paneles fotovoltaicos en la Tienda Virtual del Estado Colombiano  bajo la modalidad de Acuerdo Marco  de precios para iniciar proceso de cotización.
Se cargo proceso para la instalación de un sistema de agua lluvia el cual se encuentra en revisión de la Dirección de Contratación para proceder a los ajustes correspondientes y una vez se cuente con el aval subir al SECOP II para recibir las ofertas.</t>
  </si>
  <si>
    <t>Documento del proceso del sistema solar fotovoltaico
Documentos proceso sistema de aprovechamiento de agua lluvia</t>
  </si>
  <si>
    <t>Se celebraron los siguientes procesos contractuales:
Contrato No. 1250 de 2025, objeto: Adquirir e instalar un sistema solar fotovoltaico para la Secretaría Distrital de Gobierno.
Proceso No. SDG-MC-14-2025,Adquirir, instalar y poner en funcionamiento un sistema de aprovechamiento de agua lluvia en la Secretaría Distrital de Gobierno, el cual se encuentra  en proceso de radicación de pólizas para firmar acta de inicio.</t>
  </si>
  <si>
    <t>Acta de inicio Contrato No. 1250 de 2025
Registro SECOP II Proceso No. SDG-MC-14-2025</t>
  </si>
  <si>
    <t>Se avanzó en la instalación del Sistema Solar fotovoltaico en un 80%, contando con 62 paneles, dos inversores y la tubería y cableado de conexión para la subestación eléctrica.
De otro lado, se instaló y pusó en funcionamiento el Sistema de agua lluvia en el edificio Bicentenario</t>
  </si>
  <si>
    <t>Informe de supervisión y evidencias de reunión</t>
  </si>
  <si>
    <t>No. 3.5</t>
  </si>
  <si>
    <t xml:space="preserve">Implementar el 100% de un Sistema de Información para el fortalecimiento del  Sistema de Gestión. </t>
  </si>
  <si>
    <t>Porcentaje de avance en la implementación de un Sistema de Información para el fortalecimiento del Sistema de Gestión</t>
  </si>
  <si>
    <t>Número de fases ejecutadas / Número de fases programadas</t>
  </si>
  <si>
    <t>Soportes de la implementación de las fases del sistema de información</t>
  </si>
  <si>
    <t xml:space="preserve">Oficina  Asesora de Planeación, Oficina de Control Interno,  Dirección de Tecnologías e Información, Subsecretaría de Gestión Institucional </t>
  </si>
  <si>
    <t xml:space="preserve">Se realizaron reuniones con empresas proveedoras para adquisición de software para el sistema de información del Sistema de Gestión, se solicitaron cotizaciones, se preparó presentación con los resultados de esta etapa exploratoria indicando los requerimiento del software, módulos, número de usuarios y los valores de las cotizaciones realizadas por las diferentes empresas. </t>
  </si>
  <si>
    <t>Ofertas de proveedores de software (cotizaciones)</t>
  </si>
  <si>
    <t xml:space="preserve">Se realizó mesa de trabajo para presentación del proyecto para la adquisición del software para el sistema de información, se presentó  balance de las cotizaciones con empresas proveedoras y se determinó la fuente de financiación para continuar con la etapa precontractual. </t>
  </si>
  <si>
    <t>Acta de mesa de trabajo</t>
  </si>
  <si>
    <t xml:space="preserve">Se realizó la solicitud de la línea en el plan de adquisiciones la cual fue aprobada en el marco del Comité de Contratación. Se elaboró borrador de estudios previos, se proyectó documento RFI, se realizó el trámite ante la DTI para posteriormente con la viabilidad de esta dependencia por parte de la Dirección de Contratación se realizará la respectiva publicación del RFI en Colombia compra para adelantar el proceso de recepción de propuestas por parte de las posibles empresas proveedoras. </t>
  </si>
  <si>
    <t xml:space="preserve">Correos:  Solicitud línea plan de adquisiciones, envío de RFI, estudios previos e información adicional a DTI. confirmación parte de la Dirección de Contratación de la publicación de la oferta (formato RFI). </t>
  </si>
  <si>
    <t xml:space="preserve">Se realizó proceso de lanzamiento desde la plataforma de colombia Compra eficiente a través de mecanismos de agregación de demanda, que se encuentra activos para su uso y según la necesidad, en la tienda virtual del estado colombiano (TVEC) para adquirir instalar y poner en funcionamiento una herramienta de planeación y gestión MIPG para la Secretaría Distrital de Gobierno.  Por medio del evento de cotización No. 198454 del instrumento de agregación de demanda para la adquisición de software por catálogo II CCE-SNG-IAD-002-2024, se recibieron diez (10) ofertas, de las cuales se presento cotización por parte de las empresas:
DIGITAL SOLUTIONS FOR BUSINESS SAS  y PENSEMOS S.A.    Se realizó evaluación jurídica, económica y técnica a las propuestas y la verificación del cumplimiento de requisitos para la aprobación del comité evaluador designado. </t>
  </si>
  <si>
    <t>Documentos de soporte del proceso de adquisición de software por catálogo II CCE-SNG-IAD-002-2024</t>
  </si>
  <si>
    <t xml:space="preserve">Se estableció cronograma de trabajo conjuntamente con la firma PENSEMOS S.A. Se dio inicio y se han desarrollado sesiones de Transferencia de Conocimiento en los diferentes módulos del Sistema, se han venido desarrollando sesiones de Parametrización y configuración de los diferentes módulos del sistema. </t>
  </si>
  <si>
    <t xml:space="preserve">Programación de sesiones y grabaciones de cada jornada desarrollada. </t>
  </si>
  <si>
    <t>No. 3.6</t>
  </si>
  <si>
    <t>Realizar 544 seguimientos y reportes preventivos que den cuenta de la cantidad de peticiones vencidas y pendientes de respuesta en las dependencias del nivel central y local de la Secretaría Distrital de Gobierno.</t>
  </si>
  <si>
    <t>Número de reportes preventivos de peticiones vencidas y pendientes de respuesta.</t>
  </si>
  <si>
    <t>Reportes</t>
  </si>
  <si>
    <t>Reporte de cumplimiento del Proyecto de Inversión No. 8037- Implementación de acciones orientadas a la gestión pública efectiva y transparente en la Secretaria Distrital de Gobierno de Bogotá D.C.</t>
  </si>
  <si>
    <t>Reportes semanales enviados por correo que den cuenta de la cantidad de peticiones vencidas y pendientes de respuesta en las dependencias del nivel central y local de la entidad.</t>
  </si>
  <si>
    <t>52 reportes realizados en la vigencia 2024</t>
  </si>
  <si>
    <t>Durante el tercer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</si>
  <si>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las dependencias de la entidad</t>
  </si>
  <si>
    <t>Durante el cuarto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</si>
  <si>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primer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</si>
  <si>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segundo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</si>
  <si>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a las dependencias de la entidad</t>
  </si>
  <si>
    <t>Durante el tercer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</si>
  <si>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cuarto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</si>
  <si>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No. 3.7</t>
  </si>
  <si>
    <t>Registrar 5 estrategias de racionalización de trámites en el aplicativo SUIT del Departamento Administrativo de la Función Pública.</t>
  </si>
  <si>
    <t>Número de estrategias de racionalización de trámites</t>
  </si>
  <si>
    <t>Estrategias</t>
  </si>
  <si>
    <t>Aplicativo SUIT del Departamento Administrativo de la Función Pública</t>
  </si>
  <si>
    <t>Archivo en formato PDF del registro de la estrategia de racionalización de trámites.</t>
  </si>
  <si>
    <t>1 estrategia de racionalización de trámites registrada en la vigencia 2024</t>
  </si>
  <si>
    <t xml:space="preserve">Para el año 2024 se proyectó el registro de la acción de racionalización del trámite denominado Registro de ejemplares caninos de manejo especial, el cual pasó de ser presencial a virtual en el último cuatrimestre del año 2024 (septiembre). Este desarrollo estuvo en cabeza de la Dirección para la Gestión Policiva, el cual se dispuso para toda la ciudadanía con el fin poder establecer canales  directos que permitan mejorar los procesos de articulación de las necesidades  ciudadanas, permitiendo mejorar los niveles de atención y la convivencia ciudadana. Inicialmente, desde el 27 de septiembre y hasta el 19 de octubre la DGP a través de la Oficina de Comunicación socializó a través de las redes sociales de la SDG y con las Alcaldías Locales la encuesta diseñada para ciudadanos (personas naturales y jurídicas) que a su vez fueran tenedores de Caninos de Manejo Especial. Esta acción se cumplió en debida forma en el plazo estipulado, antes del 30 de septiembre de 2024. </t>
  </si>
  <si>
    <t>Certificado de racionalización de tramites expedido por SUIT y archivos de gestión de la estrategia</t>
  </si>
  <si>
    <t>No programado</t>
  </si>
  <si>
    <t xml:space="preserve">En el primer trimestre del año 2025 se registró 1 acción de racionalización de trámites para la vigencia en mención, la cual tiene por objetivo efectuar un proceso como el descrito sobre los trámites de Inscripción de la propiedad horizontal, Inscripción o cambio del
representante legal y/o revisor fiscal de la propiedad horizontal y Certificado de residencia. El soporte del cumplimiento de la meta se sustenta en el certificado de registro de acción de racionalización por parte del aplicativo SUIT del Departamento Administrativo de la Función Pública DAFP. </t>
  </si>
  <si>
    <t>Estrategia de racionalización de trámites registrada en SUIT</t>
  </si>
  <si>
    <t>4. Fortalecer la articulación de la administración pública central y local para una gestión local y policiva más efectiva y transparente.</t>
  </si>
  <si>
    <t>No. 4.1</t>
  </si>
  <si>
    <t>Construir e implementar el 100% de un modelo de acompañamiento y seguimiento a las Alcaldías Locales para garantizar el cumplimiento y reporte oportuno de los productos de Políticas Públicas Distritales a su cargo, con enfoque de derechos, de género, diferencial y poblacional</t>
  </si>
  <si>
    <t>Porcentaje de avance de la construcción e implementación de un modelo de acompañamiento y seguimiento a las Alcaldías Locales para garantizar el cumplimiento y reporte oportuno de los productos de Políticas Públicas Distritales a su cargo, con enfoque de derechos, de género, diferencial y poblacional.</t>
  </si>
  <si>
    <t>Acciones desarrolladas del modelo de acompañamiento y seguimiento a las Alcaldías Locales para garantizar el cumplimiento y reporte oportuno de los productos de Políticas Públicas Distritales / Acciones programadas del modelo de acompañamiento y seguimiento a las Alcaldías Locales para garantizar el cumplimiento y reporte oportuno de los productos de Políticas Públicas Distritales</t>
  </si>
  <si>
    <t>SharePoint / Outlook</t>
  </si>
  <si>
    <t xml:space="preserve">Actas de reuniones, matrices de reporte,  informes, </t>
  </si>
  <si>
    <t xml:space="preserve">Dirección para la Gestión del Desarrollo Local </t>
  </si>
  <si>
    <t>Durante el IV Trimestre del 2024, se conformó el equipo de Seguimiento a Políticas Públicas de la Dirección para la Gestión del Desarrollo Local, con el objetivo de realizar un adecuado acompañamiento y seguimiento a las Alcaldías Locales, en la implementación  y reporte de los diferentes productos de Políticas Públicas a su cargo.
Así mismo, como parte de la estructuración y articulación del equipo con los líderes de política pública, en particular con lo relativo a las políticas públicas étnicas, desde el equipo se elaboró y divulgo, en conjunto con la DAE, la estrategia para la implementación del Artículo 218 del Plan de Desarrollo Distrital y los productos de política pública relacionados con "Las iniciativas de inversión local concertadas con los representantes de las comunidades o pueblos étnicos presentes en las localidades".</t>
  </si>
  <si>
    <t>1.  Correos distribución PP  y referentes
2.  Acta reunión directora-equipo DGDL noviembre
3. Memorandos remisión: "Estrategia para la Implementación del Articulo 218 del Plan de Desarrollo Distrital Bogotá"
4. "Estrategia para la Implementación del Articulo 218 del Plan de Desarrollo Distrital Bogotá"</t>
  </si>
  <si>
    <t xml:space="preserve">Durante el mes de febrero se elaboró un directorio de alcaldías locales con el listado de referentes de política pública y personas de planeación encargadas del reporte cuantitativo y cualitativo para el 2025.
Durante el mes de marzo, cada integrante del equipo se contactó con la persona encargada de la política pública en la entidad rectora respectiva, para conocer el alcance y las expectativas de la política, así como el detalle de los productos a cargo de las alcaldías locales y lo que se espera de cada uno de ellos.
Aunado a lo anterior, se llevaron 20 mesas de asistencia técnica (capacitaciones) a las alcaldías locales con el objetivo de: 1) realizar presentación del equipo, 2) explicar cada una de las políticas públicas y productos a cargo de las alcaldías locales y  3) reporte cuantitativo y cualitativo para el 2025. </t>
  </si>
  <si>
    <t>1. Directorio 2025.
2. Actas articulación entidades rectoras-equipo seguimiento a políticas públicas DGDL
3. Actas mesas de asistencia técnica alcaldías locales
4. Presentaciones de apoyo para la realización de mesas técnicas.</t>
  </si>
  <si>
    <t xml:space="preserve">Durante el II Trimestre de la vigencia 2025 (abril, mayo y junio) se presentan los siguientes avances:
Se continuó con el trabajo articulado con las entidades rectoras de políticas públicas, a partir de la realización de 15 reuniones de articulación interinstitucional con entidades tales como:  IDRD, Secretaría General, Secretaria de Cultura, DADEP, Secretaría Distrital de Planeación, Secretaria de Integración Social, Secretaria de la Mujer y la Dirección de Asuntos Étnicos.  Estas reuniones permitieron:
 (i) Revisar conjuntamente los productos de política pública bajo la responsabilidad de la Dirección  para la Gestión del Desarrollo Local tales como (DRAFE, Economía Cultural y     Creativa, LGBTI, Mujer y Equidad de Género).
(ii) Brindar lineamientos a las alcaldías locales sobre el adecuado reporte y cumplimiento de políticas públicas, tales como Discapacidad, Economía Cultural y Creativa, Pueblo Raizal, Pueblo Palenquero y Pueblo Indígena. 
(iii) Capacitar a todas las alcaldías involucradas en el seguimiento y reporte cualitativo, cuantitativo y financiero de las políticas públicas distritales.
(iv) Analizar la viabilidad de nuevos productos en el marco de políticas públicas como Servicio a la Ciudadanía y Espacio Público, las cuales se encuentran en reformulación.
Se brindó acompañamiento técnico continuo a las alcaldías locales a través de asistencias técnicas  en el marco de las diferentes políticas públicas. Los y las referentes del equipo realizaron un seguimiento permanente  fortaleciendo las capacidades locales para el cumplimiento de sus responsabilidades en materia de reporte. Con este proceso, se busca alinear el reporte de políticas públicas con los estándares exigidos por las entidades rectoras y la Secretaría Distrital de Planeación.
Se gestionó exitosamente  la solicitud de reporte de productos de políticas públicas a las alcaldías locales, correspondiente al primer y segundo trimestre de 2025, mediante el envío de memorandos que incluyeron lineamientos y criterios técnicos para asegurar la calidad del reporte.  A la fecha, se ha realizado el reporte de 7 políticas públicas primer trimestre de 2025. Las políticas públicas reportadas fueron:  Peatón; Participación Incidente, Vendedores y Vendedores Informales, Pueblos Indígenas (incluido capítulo Muisca), Raizal, Negro-Afrocolombiano y Palenquero, Rom, LGBTI y Participación Incidente. 
Este avance refleja un mayor compromiso por parte de las alcaldías locales con el cumplimiento de la implementación y reporte de las políticas públicas para este 2025. </t>
  </si>
  <si>
    <t>Hito 1.
1. Actas reuniones con entidades rectoras de política pública.
2. Matrices de asistencias técnicas
Hito 2.
1. Memorandos solicitud reportes I y II Trimestre
2. Reportes PP I Trimestre</t>
  </si>
  <si>
    <t xml:space="preserve">Durante el tercer trimestre de 2025 desde el equipo de seguimiento a políticas públicas de la Dirección para la Gestión del Desarrollo Local, se realizaron acciones enfocadas al fortalecimiento de las capacidades técnicas de las alcaldías locales, para la implementación y el reporte de productos de política pública a su cargo, buscando contribuir a mejorar la calidad de los reportes, alineándolos con los estándares definidos por las entidades rectoras de Política Pública y la Secretaría Distrital de Planeación.  En este sentido, se realizó un acompañamiento técnico continuo, que incluyó el envío de un memorando informativo a las 20 alcaldías locales con retroalimentación sobre el desempeño del primer semestre y orientaciones para el segundo, la realización de 13 mesas de trabajo entre los referentes de seguimiento a políticas públicas de la Dirección para la Gestión del Desarrollo Local y las alcaldías, y la prestación de asistencias técnicas específicas en el marco de cada política pública, en la medida que fueron solicitadas por las alcaldías locales. Estas acciones permitieron afianzar el trabajo articulado entre el equipo y las alcaldías. reforzando el cumplimiento de las responsabilidades locales en materia de gestión de políticas públicas.
Se continuó con el trabajo articulado con las entidades rectoras de política pública, a partir de la realización de reuniones de articulación interinstitucional con entidades tales como:  IDPAC, Instituto de Protección y Bienestar Animal, Secretaría Distrital de Desarrollo Económico, Secretaría Distrital de Gobierno (DAE, OAP), Secretaría Distrital de Cultura, Recreación y Deporte, Movilidad, Secretaría Distrital de Integración Social, Secretaría Distrital de Salud, Secretaría Distrital de Planeación y Secretaría General. Estas reuniones permitieron:
(i) Revisar conjuntamente los productos de política pública bajo la responsabilidad de la Dirección para la Gestión del Desarrollo Local tales como (Acción Comunal y Participación Incidente).
(ii) Realizar seguimiento frente a los avances de los productos de las políticas públicas étnicas.
(iii) Analizar la viabilidad de corresponsabilidad en el reporte de productos en el marco de la política pública de Protección y Bienestar Animal.
(iv) Avanzar en la formulación de las políticas públicas de Sustancias Psicoactivas, Bogotá 24/7 y Cooperativismo y Economía Solidaria.
(v) Realizar trabajo de depuración de productos de gestión en políticas tales como: Economía Cultural y Creativa, Peatón, Transparencia, Acción Comunal, Comunicación Comunitaria y Alternativa y Discapacidad.
(vi) Realizar solicitud de ajustes a fichas técnicas de productos de política pública del pueblo palenquero y comunicación comunitaria y alternativa.
(vii) Recibir retroalimentación y lineamientos para los reportes de productos de política pública segundo semestre 2025.
Se gestionó exitosamente la solicitud de reporte de productos de política pública a las alcaldías locales, correspondiente al tercer trimestre de 2025, mediante el envío de memorandos que incluyeron lineamientos y criterios técnicos para asegurar la calidad del reporte. </t>
  </si>
  <si>
    <t>Hito 1.
1.1 Memorando informativo
1.2. Actas mesas de trabajo Alaldías Locales
1.3. Matrices de asistencias técnicas
1.4.  Actas reuniones intra e interinstitucionales
Hito 2.
2.1  Memorandos solicitud Q3</t>
  </si>
  <si>
    <t xml:space="preserve">Durante el cuarto trimestre de 2025 (octubre, noviembre y diciembre), el equipo de seguimiento a políticas públicas de la Dirección para la Gestión del Desarrollo Local adelantó acciones orientadas al fortalecimiento de las capacidades técnicas de las alcaldías locales para la implementación y el reporte de los productos de política pública a su cargo. Estas acciones estuvieron encaminadas a contribuir al mejoramiento de la calidad de los reportes, garantizando su alineación con los estándares definidos por las entidades rectoras de política pública y la Secretaría Distrital de Planeación.
En este marco, se dio continuidad al acompañamiento técnico a las alcaldías locales, mediante la prestación de asistencias técnicas específicas para cada política pública, de acuerdo con las solicitudes realizadas por las alcaldías. Este ejercicio permitió fortalecer el trabajo articulado entre la Dirección y las administraciones locales, así como afianzar el cumplimiento de las responsabilidades locales en materia de gestión y reporte de políticas públicas.
Por su parte, en relación con el seguimiento al reporte de políticas públicas, durante el cuarto trimestre se elaboró y presentó el ranking correspondiente al tercer trimestre de 2025, el cual evidenció una mejora general en el desempeño de las alcaldías locales. A nivel de políticas públicas, se destacó el avance de las políticas étnicas, cuyo promedio mejoró, así como la Política Pública Rrom, que alcanzó la calificación “Sobresaliente”. De igual forma, se registraron avances en las políticas de Discapacidad, Peatón y Participación Incidente, y disminuciones en LGBTI, Vendedoras y Vendedores Informales y Ruralidad. Estos resultados reflejan el impacto positivo de las mesas de trabajo y espacios de retroalimentación liderados por la Dirección para la Gestión del Desarrollo Local, los cuales contribuyeron a mejorar la oportunidad y calidad de los reportes.
Durante el periodo reportado, se dio continuidad al trabajo articulado intrainstitucional e interinstitucional, mediante la realización de reuniones con entidades como el Instituto Distrital de la Participación y Acción Comunal (IDPAC), la Secretaría Distrital de Planeación, la Secretaría Distrital de Salud, la Secretaría Distrital de Desarrollo Económico y la Secretaría Distrital de Gobierno, en articulación con la Oficina Asesora de Planeación y la Dirección de Asuntos Étnicos. Estos espacios estuvieron orientados a realizar el seguimiento a los avances de los productos de las políticas públicas étnicas y de la Política Pública LGBTI; avanzar en los procesos de formulación de las políticas públicas de Sustancias Psicoactivas y de Cooperativismo y Economía Solidaria; adelantar ejercicios de depuración de productos de gestión en políticas como Comunicación Comunitaria y Alternativa; y recibir lineamientos técnicos para el reporte cualitativo, cuantitativo y financiero de los productos de política pública para el cierre de la vigencia.
De manera complementaria, durante este trimestre se realizó el reporte correspondiente al tercer trimestre de las políticas públicas de Vendedoras y Vendedores Informales, Transparencia y No Tolerancia con la Corrupción, Peatón y Participación Incidente. Asimismo, se entregó a la Dirección de Asuntos Étnicos un informe de gestión cualitativo sobre los productos de las políticas públicas étnicas. Paralelamente, se gestionó de manera oportuna la solicitud de reporte de productos de política pública a las alcaldías locales correspondiente al cuarto trimestre de 2025, mediante el envío de memorandos que incluyeron lineamientos y criterios técnicos orientados a garantizar la calidad de la información. Como resultado de este proceso, se realizó exitosamente el reporte del cuarto trimestre de las políticas públicas de Vendedoras y Vendedores Informales y de Transparencia y No Tolerancia con la Corrupción.
Finalmente, durante la vigencia 2025, el equipo de seguimiento a políticas públicas de la Dirección para la Gestión del Desarrollo Local adelantó un proceso de sistematización de las actividades desarrolladas a lo largo del año, el cual quedó consolidado en el Documento de Gestión 2025. Este documento permite evidenciar las estrategias implementadas, los principales logros alcanzados y las oportunidades de mejora identificadas, que servirán como insumo para el fortalecimiento de la gestión en la vigencia 2026. En este sentido, dicho ejercicio busca consolidar estas estrategias como un modelo de acompañamiento y seguimiento a las alcaldías locales, orientado a la correcta implementación y al reporte oportuno y de calidad de las políticas públicas, constituyéndose en el principal legado del equipo al cierre de la actual administración.
</t>
  </si>
  <si>
    <t xml:space="preserve">Hito 1. 
1.1 Matrices de asistencias técnicas Q4
1.2 Matriz Ranking Q3
1.3 Actas 
Hito 2. 
2.1 Matrices de reporte Q3
2.2 Documentos gestión PP Étnicas 
2.3 Memorandos solicitud reportes Q4 
2.4 Matrices de reporte Q4
Hito 3. 
3.1 Documento Gestión 2025 </t>
  </si>
  <si>
    <t>No. 4.2</t>
  </si>
  <si>
    <t>Elaborar el 100% de una propuesta de estructura uniforme para la operación y funcionamiento de las Alcaldías Locales</t>
  </si>
  <si>
    <t>Porcentaje de avance de la elaboración de la propuesta de estructura uniforme Alcaldías Locales</t>
  </si>
  <si>
    <t>Acciones desarrolladas para la elaboración de la propuesta final de estructura uniforme para la operación y funcionamiento de las Alcaldías Locales / Acciones programadas para la elaboración de la propuesta final de estructura uniforme para la operación y funcionamiento de las Alcaldías Locales</t>
  </si>
  <si>
    <t xml:space="preserve">*Informes de ejecución de la elaboración de la propuesta de estructura uniforme Alcaldías Locales. *Documento de la propuesta de estructura de las Alcaldías Locales; *Informe ejecutivo sobre la implementación de la propuesta </t>
  </si>
  <si>
    <t xml:space="preserve">Informes, Documentos, Actas, </t>
  </si>
  <si>
    <t>Subsecretaría de Gestión Local</t>
  </si>
  <si>
    <t xml:space="preserve">Durante el primer trimestre del 2025, se realizó la construcción del plan de trabajo a implementar. </t>
  </si>
  <si>
    <t>Plan de trabajo: reforma de Alcaldías Locales de Bogotá.</t>
  </si>
  <si>
    <t>Durante el segundo trimestre de 2025, se realizó lo siguiente: en el mes de abril, se validaron los ajustes al plan de trabajo y se consolidaron los estudios previos, incorporando observaciones técnicas y criterios presupuestales. Estas acciones permitieron contar con los insumos definitivos para iniciar el proceso contractual de apoyo técnico requerido. Asimismo, el plan de trabajo fue revisado y aprobado por el Subsecretario de Gestión Local, respaldo que garantiza la continuidad de las acciones programadas.
En mayo, y en concordancia con el plan aprobado, se estructuraron los estudios previos para la contratación del profesional encargado de apoyar técnicamente la reforma. Dentro de dichos estudios se estableció como objeto contractual la prestación de servicios profesionales para la revisión, análisis y elaboración de alternativas en el marco de la reestructuración administrativa de las Alcaldías Locales. Entre las obligaciones específicas asignadas se encuentran: el acompañamiento a jornadas técnicas y espacios de análisis; el seguimiento documental y normativo de las propuestas; la elaboración de informes técnicos periódicos; la construcción de matrices comparativas y esquemas de organización interna; la sistematización de información técnica; y el apoyo a la gestión de reuniones e insumos interinstitucionales. También se contemplaron las demás actividades que le sean asignadas en el marco del contrato.
De forma paralela, se llevó a cabo la revisión documental del profesional seleccionado y se gestionaron los trámites administrativos correspondientes para la radicación del proceso contractual ante la Dirección de Contratos de la Secretaría Distrital de Gobierno.
Finalmente, en junio se adelantó el cargue del proceso contractual en la plataforma SECOP II, se formalizó la suscripción del contrato y se firmó el acta de inicio el 26 de junio de 2025.</t>
  </si>
  <si>
    <t>Plan de Trabajo: Reforma de Alcaldías Locales de Bogotá
Documento Condiciones generales - Clausurado complementario</t>
  </si>
  <si>
    <t>Durante el mes de julio, y conforme a lo establecido en el plan operativo de trabajo, se adelantó la revisión de la documentación existente relacionada con la reforma de las Alcaldías Locales, particularmente los diagnósticos previamente elaborados en esta materia.
Adicionalmente, se presentó el Plan Operativo de Trabajo que servirá de hoja de ruta para la construcción de la propuesta de reforma administrativa, orientada a fortalecer y uniformar el funcionamiento de las Alcaldías Locales del Distrito Capital. Este documento contiene las acciones proyectadas, los productos esperados, así como los tiempos definidos para cada fase del proceso. Para lo que se adjunta informe presentado por el profesional contratado y el plan operativo de trabajo. 
Durante el mes de agosto, y de acuerdo con lo establecido en el plan operativo de trabajo, se adelantaron las siguientes acciones:
Culminación al 100% de la fase de planeación: definición del alcance de la propuesta; formulación del plan de trabajo y su cronograma; identificación de las necesidades de personal; y diseño del tablero de control, el cual calcula el porcentaje de avance programado vs. ejecutado para cada una de las fases del proyecto, generando un reporte detallado que facilita el seguimiento.
Avance en el modelo de documento técnico: proyección de la estructura del documento en el que se establecerá la propuesta de reforma para la estructura uniforme de las Alcaldías Locales, con la definición de los ejes temáticos principales que orientarán su contenido.
Para lo anterior, se anexa tablero de control y documento técnico. 
Durante el mes de septiembre, y en cumplimiento de lo proyectado en el plan operativo de trabajo presentado en julio, así como del tablero de control que mide el avance del proyecto, se continuó con el desarrollo de la Fase de Diagnóstico, avanzando de manera significativa en la consolidación y documentación del diagnóstico organizacional de las Alcaldías Locales. Esta labor incluyó la identificación del marco legal aplicable, el análisis de la misión u objeto social de las Alcaldías, así como la revisión detallada de sus funciones generales, lo cual constituye la base para el diseño de una estructura uniforme que fortalezca su operación institucional.
De forma paralela, se adelantó la revisión, sistematización y clasificación de la información proveniente de estudios previos, diagnósticos y documentos administrativos existentes, a fin de contar con un insumo técnico sólido y actualizado. Asimismo, se diseñaron los formatos de circular mediante los cuales se pondrá en conocimiento de las Alcaldías Locales el proceso a desarrollar, e igualmente se solicitó la designación de profesionales de apoyo que faciliten la recolección de la información en territorio, asegurando así una articulación efectiva entre el nivel central y las localidades.
Finalmente, se elaboró un formulario de análisis estratégico institucional orientado a identificar falencias organizacionales y destacar elementos clave de fortalecimiento, herramienta que permitirá recopilar información homogénea, realizar comparaciones entre localidades y evidenciar de manera objetiva los aspectos críticos a intervenir.
Como soporte de lo anterior, se adjunta documento de estudio técnico, proyecto de circular para las Alcaldías locales, formulario análisis estratégico, así como el tablero de control de avance del proyecto.</t>
  </si>
  <si>
    <t>Modificación plan operativo de trabajo
Culminación al 100% de la fase de planeación
Construcción del tablero de control
Construcción de formularios de análisis estratégico - circulares de apoyo
Avance en la redacción del documento del estudio técnico</t>
  </si>
  <si>
    <t xml:space="preserve">Durante el cuarto trimestre de 2025, el proyecto de "Propuesta de Estructura Uniforme para la Operación y Funcionamiento de las Alcaldías Locales" cumplió satisfactoriamente con el cronograma establecido en el plan operativo de julio. Al cierre de diciembre, se ha consolidado el Documento Técnico Final, logrando la culminación de las fases:
1. Fase de Diagnóstico Organizacional (100% Ejecutado)
2. Fase de Arquitectura Institucional (100% Ejecutado)
</t>
  </si>
  <si>
    <t>Se adjuntan los siguientes documentos como evidencia del cumplimiento:
1. Documento Técnico – Diagnóstico y Arquitectura (Diciembre 2025).
2. Proyecto de Decreto de modificación de estructura.
3. Actas de reuniones, registro fotográfico del taller de alcaldes y tablero de control.
4. Repositorio Digital: Toda la información detallada reposa en el siguiente enlace: Repositorio Información Reforma Alcaldías Locales 2025</t>
  </si>
  <si>
    <t>No. 4.3</t>
  </si>
  <si>
    <t>Mantener actualizado en un 100% el canal de consulta de información sobre las decisiones proferidas en segunda instancia por la DGAEP</t>
  </si>
  <si>
    <t>Porcentaje de actualización del canal de información sobre las decisiones proferidas en segunda instancia por la DGAEP</t>
  </si>
  <si>
    <t>Número de expedientes con información en el botón de consulta  /  Número de expedientes radicados en el periodo</t>
  </si>
  <si>
    <t>Formato de trazabilidad e expedientes radicados en la DGAEP. (GET-IVC-F054 Trazabilidad de expedientes tramitados), tablero PowerBi (botón de consulta)</t>
  </si>
  <si>
    <t>Cargue del 100% de los expedientes radicados en el botón de consulta de la DGAEP</t>
  </si>
  <si>
    <t>Dirección para la Gestión Administrativa Especial de Policía</t>
  </si>
  <si>
    <t>100 % de los expedientes radicados, cargados en el botón de consulta de la DGAEP</t>
  </si>
  <si>
    <t>Las evidencias presentadas describen un proceso de revisión de las decisiones emitidas por la Dirección para la Gestión Administrativa Especial de Policía, durante los meses de julio, agosto y septiembre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2024: 81
Total decisiones publicadas en el canal de consulta: 81
Total decisiones proferidas en agosto  2024 : 60
Total decisiones publicadas en el canal de consulta: 60.
Total decisiones proferidas en septiembre 2024: 53
Total decisiones publicadas en el canal de consulta: 53</t>
  </si>
  <si>
    <t>Se presenta un documento en formato Excel que contiene la relación de las decisiones generadas durante el periodo de análisis, junto con la verificación del cargue de dichas decisiones en el canal de consulta designado.
Enlace del canal de consulta  https://app.powerbi.com/view?r=eyJrIjoiM2E3OGUwMjYtOTU5Zi00MGI3LWIxZmYtZmNhMGNmMzdjZGUyIiwidCI6IjE0ZGUxNTVmLWUxOTItNDRkYS05OTRkLTE5MTNkODY1ODM3MiIsImMiOjR9</t>
  </si>
  <si>
    <t>Las evidencias presentadas describen un proceso de revisión de las decisiones emitidas por la Dirección para la Gestión Administrativa Especial de Policía, durante los meses de octubre, noviembre y diciembre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2024: 54
Total decisiones publicadas en el canal de consulta; 54.
Total decisiones proferidas en noviembre 2024: 27
Total decisiones publicadas en el canal de consulta: 27
Total decisiones proferidas en diciembre 2024: 35
Total decisiones publicadas en el canal de consulta: 35</t>
  </si>
  <si>
    <t>Las evidencias presentadas describen un proceso de revisión de las decisiones emitidas por la Dirección para la Gestión Administrativa Especial de Policía, durante los meses de enero, febrero y marzo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enero 2025 : 34
Total decisiones publicadas en el canal de consulta; 34.
Total decisiones proferidas en febrero 2025 : 35
Total decisiones publicadas en el canal de consulta: 35.
Total decisiones proferidas en marzo 2025: 36
Total decisiones publicadas en el canal de consulta: 36.</t>
  </si>
  <si>
    <t xml:space="preserve">Las evidencias presentadas describen un proceso de revisión de las decisiones emitidas por la Dirección para la Gestión Administrativa Especial de Policía, durante los meses de abril, mayo y junio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abril 2025 : 11
Total decisiones publicadas en el canal de consulta; 11.
Total decisiones proferidas en mayo 2025 : 36
Total decisiones publicadas en el canal de consulta: 36.
Total decisiones proferidas en junio 2025: 43
Total decisiones publicadas en el canal de consulta: 43.
</t>
  </si>
  <si>
    <t>Las evidencias presentadas describen un proceso de revisión de las decisiones emitidas por la Dirección para la Gestión Administrativa Especial de Policía, durante los meses de julio, agosto y septiembre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2025 : 32
Total decisiones publicadas en el canal de consulta; 32
Total decisiones proferidas en agosto 2025 : 44
Total decisiones publicadas en el canal de consulta: 44
Total decisiones proferidas en septiembre 2025: 34
Total decisiones publicadas en el canal de consulta: 34</t>
  </si>
  <si>
    <t>Las evidencias presentadas describen un proceso de revisión de las decisiones emitidas por la Dirección para la Gestión Administrativa Especial de Policía, durante los meses de OCTUBRE, NOVIEMBRE Y DICIEMBRE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2025 : 48
Total decisiones publicadas en el canal de consulta; 48
Total decisiones proferidas en noviembre 2025 : 46
Total decisiones publicadas en el canal de consulta: 46
Total decisiones proferidas en diciembre  2025: 43
Total decisiones publicadas en el canal de consulta: 43</t>
  </si>
  <si>
    <t>No. 4.4</t>
  </si>
  <si>
    <t>Formular y ejecutar el 100% de una estrategia de fortalecimiento de  la Justicia Policiva</t>
  </si>
  <si>
    <t>Porcentaje de avance de la estrategia de fortalecimiento de la justicia policiva</t>
  </si>
  <si>
    <t>Acciones desarrolladas para ejecutar la estrategia de fortalecimiento de  la Justicia Policiva / Acciones programadas para ejecutar la estrategia de fortalecimiento de  la Justicia Policiva</t>
  </si>
  <si>
    <t>Semestral</t>
  </si>
  <si>
    <t xml:space="preserve">Sistemas de información, Reportes, Actas de reunión, informes, </t>
  </si>
  <si>
    <t>Informes ejecutivos, reportes, plan de acción, informe ejecución de la estrategia de fortalecimiento de la justicia policiva</t>
  </si>
  <si>
    <t>Dirección para la Gestión Policiva</t>
  </si>
  <si>
    <t>Se elaboró informe relacionado con la actualización de los tableros de los datos de las líneas  de investigación del OGL, correspondiente al tercer trimestre 2024.</t>
  </si>
  <si>
    <t>Soportes de actualización por tableros</t>
  </si>
  <si>
    <t>Se elaboró informe relacionado con la actualización de los tableros de los datos de las líneas  de investigación del OGL, correspondiente al cuarto trimestre 2024.</t>
  </si>
  <si>
    <t>La Dirección para la Gestión Policiva, durante el Primer Trimestre del 2025, realizó el cronograma de actividades para el fortalecimiento de la Justicia Policiva. Igualmente, se realizaron mesas de trabajo con el objetivo de dar cumplimiento a las metas propuestas en el Plan Distrital de Desarrollo a cargo de la DGP.</t>
  </si>
  <si>
    <t>Cronograma
Evidencias de reunión de las mesas de trabajo realizadas</t>
  </si>
  <si>
    <t>Se expidió el Decreto Distrital 213 de mayo de 2025 "Por medio del cual se modifica la planta de empleos de la Secretaría Distrital de Gobierno", este Decreto permitió ampliar la capacidad de la justicia policiva en 83 inspecciones de policía. 
Se proyectó y profirió la Resolución 0310 de mayo de 2025 "Por la cual se modifica la Resolución 0622 de 2024 en el sentido de actualizar la asignación de las actuaciones y el reparto de comportamientos contrarios a la convivencia a las inspecciones y corregidurías de policía del Distrito Capital y se dictan otras disposiciones". No obstante, adicionalmente se proyecta una resolución que derogue la Resolución 0622 y todas sus modificatorias con el fin de reorganizar el funcionamiento de las inspecciones de policía y demás temas concernientes y aplicables.
Se elaboró el documento diagnóstico de la implementación del sistema distrital de justicia policiva.
Se realizó la proyección del Decreto Distrital "Por medio del cual se crea y reglamenta el Sistema Distrital de Justicia Policiva y se dictan otras disposiciones", este Decreto establecen en su articulado el funcionamiento, constitución, principios, entidades, entre otros aspectos que reglamenten el sistema distrital de justicia policiva.
Se inició con la etapa de socialización y retroalimentación del proyecto de documento. Mediante el desarrollo de la jornada semestral de encuentro con los Inspectores de Policía de los factores local y distrital, que se llevó a cabo el miércoles 25 de junio de 2025, en el Hotel Boutique City Center</t>
  </si>
  <si>
    <t xml:space="preserve">Decreto Distrital 213 de mayo de 2025
Resolución 0310 de mayo de 2025
Borrador modificación resolución 622
Proyecto de Decreto Distrital "Por medio del cual se crea y reglamenta el Sistema Distrital de Justicia Policiva y se dictan otras disposiciones"
Documento Diagnóstico Artículo 21 PDD
Acta del evento de socialización </t>
  </si>
  <si>
    <t xml:space="preserve">Como avance del trimestre 3 de 2025, para el sistema de gestión policiva, se han realizado los siguientes avances:
1. Se realizó la proyección de Decreto que crea el Sistema Distrital de Justicia Policiva, se avanzó en la proyección del documento hasta el capítulo III y se realizará exposición del proyecto de decreto a la Subsecretaría de Gestión Local durante el mes de octubre mediante reunión Teams. 
2. Se realizó el diagnóstico de la implementación Del Sistema Distrital de Justicia Policiva
3. Se actualizó procedimiento imposición de multa general no objetada de acuerdo con la Ley 2197de 2022 GET-IVC-P056
4. Frente a la etapa de socialización y retroalimentación del proyecto de documento se realizó las siguientes socializaciones:
a. Reunión Interna de seguimiento redacción art 21 PDD-SDJP
b. Reunión seguimiento Sistema Distrital de Justicia Policiva el 18 de septiembre
c. Se desarrollo mesa de trabajo realizada por el equipo frente a Exposición de Motivos y Proyecto de Decreto del SDJP, el lunes 1 de septiembre de 2025
 d. Se socializó con la Secretaría de Seguridad los sistemas distritales de justicia y conocer el Plan de Acción de la SDSC mediante reunión Teams el martes 16 de septiembre de 2025, en la cual acordó plan de trabajo para el mes de octubre </t>
  </si>
  <si>
    <t>1. Proyecto de Decreto ART_21 PDD
1. Proyecto exposición de motivos SDJP
2. Diagnostico Propuesta para DTS Artículo 21 PDD
3. GET-IVC-P056_V3 Modificaciones (1) (1)
4.Carpeta de Socialización y retroalimentación (4 socializaciones:
18.09.25 Seguimiento Articulo 21 y Meta 1 PI 7983 -
Acta de Reunión SDG 01092025 - SDJP -
Acta sesión de trabajo 25082025 SDJP Art 21 PDD -
Reunión 16092025 SSCJ)</t>
  </si>
  <si>
    <t>Como avance del trimestre 4 de 2025, para el sistema de gestión policiva, se han realizado los siguientes avances:
1. Se realizó el desarrollo de la proyección de la Exposición de Motivos y el articulado del proyecto de Decreto.   
2. Se realizó la elaboración y proyección del Decreto mediante el cual se crea el Sistema Distrital de Justicia Policiva actividad 4
3. En el marco de la etapa de socialización y retroalimentación del proyecto del documento técnico y del Decreto, en octubre, de manera complementaria, la Dirección remitió los documentos finales para la gestión policiva al equipo de la Subsecretaría de Gestión Local, a la Oficina Asesora Jurídica, a la Dirección para la Gestión Administrativa Especial de Policía y a la inspectora de Policía Marian Medina, quienes realizaron sus respectivas observaciones y aportes
4. Se logró la socialización del decreto con las entidades competentes de acuerdo con los comentarios, observaciones y sugerencias recibidas. El avance alcanzado permite avanzar hacia la radicación del Decreto. Esto se socializó con la secretaria de hábitat y la Secretaria Distrital de Seguridad, Convivencia y Justicia. 
5. Se realizó el documento técnico soporte de la implementación del sistema distrital de justicia policiva</t>
  </si>
  <si>
    <t>* Documento técnico de soporte.
* Memorando de remisión
* Proyecto de decreto
* Formato exposición de motivos
* Correos socialización de documentos</t>
  </si>
  <si>
    <t>No. 4.5</t>
  </si>
  <si>
    <t>Formular e implementar el 100% de una Programa de Inspección, Vigilancia y Control</t>
  </si>
  <si>
    <t>Porcentaje de avance del Programa de inspección, vigilancia y control</t>
  </si>
  <si>
    <t>Acciones desarrolladas para implementar el programa de inspección, vigilancia y control / Acciones programadas para implementar el programa de inspección, vigilancia y control</t>
  </si>
  <si>
    <t xml:space="preserve">Reportes, Actas de reunión, informes, </t>
  </si>
  <si>
    <t>Informes ejecutivos, reportes, Documento de seguimiento de la formulación e implementación del Programa de Inspección, Vigilancia y Control</t>
  </si>
  <si>
    <t>La magnitud reportada para el tercer trimestre corresponde al 1,5% del PEI, donde la Dirección para la Gestión Policiva realizó el Plan de acción de Inspección, Vigilancia y Control en agosto de 2024 donde se elaboró el plan de trabajo para formular y realizar seguimiento a la implementación del Plan de acción de Inspección, Vigilancia y Control.</t>
  </si>
  <si>
    <t>Plan de Trabajo IVC</t>
  </si>
  <si>
    <t>La magnitud reportada para el cuarto trimestre corresponde al 0,5% del PEI, donde la Dirección para la Gestión Policiva realizó en el segundo semestre un total de 1.745 operativos de inspección, vigilancia y control en las diferentes temáticas: Actividad Económica 703, Cerros Orientales 116, Río Bogotá 44, Ambiente y Minería 275, Espacio Público 543 y Ocupaciones Ilegales 64, donde el cuarto trimestre se realizó un total de 1.056 discriminados por área temática de la siguiente manera; Actividad Económica 447, Cerros Orientales 69, Río Bogotá 29, Ambiente y Minería 128, Espacio Público 330 y Ocupaciones Ilegales 53.</t>
  </si>
  <si>
    <t>Consolidado Actividades IVC</t>
  </si>
  <si>
    <t>La Dirección para la Gestión Policiva durante el primer trimestre de la vigencia definió el cronograma de actividades del programa de Inspección, Vigilancia y Control. También realizó la consolidación de las metas para la vigencia 2025 e inició la ejecución de dicho plan de operativos.</t>
  </si>
  <si>
    <t>Cronograma 2025
Presentación consolidado metas responsabilidad de la Dirección
Actas de operativos</t>
  </si>
  <si>
    <t>De acuerdo con el plan de trabajo, durante el segundo trimestre de la presente vigencia la Dirección para la Gestión Policiva a realizado y acompañado un total de 1.277 operativos de inspección, vigilancia y control, los cuales se encuentran divididos en las siguientes categorías: 
(-) Actividad económica 626 
(-) Cerros Orientales 48
(-) Río Bogotá 15
(-) Espacio Público 461
(-) Ambiente y Minería 80
(-) Ocupaciones Ilegales 47</t>
  </si>
  <si>
    <t>Actas de operativos</t>
  </si>
  <si>
    <t>Durante el tercer trimestre de la presente vigencia la Dirección para la Gestión Policiva a realizado y acompañado un total de 1424 operativos de inspección, vigilancia y control, los cuales se encuentran divididos en las siguientes categorías: 
(-) Actividad económica 739
(-) Cerros Orientales 62
(-) Río Bogotá 19
(-) Espacio Público 394
(-) Ambiente y Minería 170
(-) Ocupaciones Ilegales 40
Adicional se realizó informe de seguimiento y retroalimentación de la implementación de los programas integrales de inspección, vigilancia y control</t>
  </si>
  <si>
    <t xml:space="preserve">1. Informe de la meta proyecto de inversión 5
2. Actas de los operativos realizados 
3. Informe seguimiento y retroalimentación programas integrales de IVC  </t>
  </si>
  <si>
    <t>Durante el cuarto trimestre de la presente vigencia la Dirección para la Gestión Policiva a realizado y acompañado un total de 1541 operativos de inspección, vigilancia y control, los cuales se encuentran divididos en las siguientes categorías: 
(-) Actividad económica 773
(-) Cerros Orientales 51
(-) Río Bogotá 25
(-) Espacio Público 458
(-) Ambiente y Minería 187
(-) Ocupaciones Ilegales 47</t>
  </si>
  <si>
    <t>1. Actas de operativos realizados</t>
  </si>
  <si>
    <t xml:space="preserve">5. Promover la transparencia, la integridad y la participación en la gestión pública, para mejorar la gobernabilidad democrática distrital y local. </t>
  </si>
  <si>
    <t>No. 5.1</t>
  </si>
  <si>
    <t>Porcentaje de cumplimiento de la política de integridad</t>
  </si>
  <si>
    <t>Actividades ejecutadas en el año/actividades programadas en el año</t>
  </si>
  <si>
    <t>Programa de transparencia y ética pública</t>
  </si>
  <si>
    <t>Reporte de avance de las actividades ejecutadas durante el periodo</t>
  </si>
  <si>
    <t>Dirección de Gestión del Talento Humano</t>
  </si>
  <si>
    <t>90% de cumplimiento conforme a los resultados del FURAG 2023</t>
  </si>
  <si>
    <t>Para el tercer trimestre se programaron 8 actividades de las cuales se ejecutaron 7, alcanzando un resultado del 88% de cumplimiento para la política de integridad.
La actividad que no se ejecutó se reprogramó para el cuarto trimestre del año 2024, en el siguiente reporte se presenta la evidencia de cumplimiento de la actividad, la cual consistió en la presentación de avances de la implementación de las actividades programadas ante el Comité Institucional de Gestión y Desempeño.</t>
  </si>
  <si>
    <t xml:space="preserve">Cronograma de actividades del 3 y 4 trimestre 2024, así como, carpetas con las evidencias por actividad que contienen registros de asistencia, pantallazos, presentaciones, imágenes, etc.  </t>
  </si>
  <si>
    <t>Para el cuarto trimestre del año se tenían programadas 5 actividades. Sin embargo, teniendo en cuenta que en el trimestre anterior quedó una actividad pendiente, se totalizaron 6 actividades planeadas, de las cuales se logró la ejecución de las 6 actividades. Por lo anterior, se establece un cumplimiento del 100% de la política de integridad para este periodo.</t>
  </si>
  <si>
    <t>Durante el primer trimestre se reunió el equipo de trabajo primario asignado a la implementación de la política de integridad de la DGTH para diligenciar los autodiagnósticos de Gestión de Conflictos de Intereses y gestión de integridad, de los cuales se generó el Plan de acción para el fortalecimiento de la política de integridad, en su formulación se tuvieron en cuenta los siguientes instrumentos que contienen compromisos asociados a la política:
1. Plan estratégico institucional.
2. Formulario Único Reporte de Avances a la Gestión - FURAG
3. Programa de transparencia y ética pública - PTEP
3. Ley 2013 2019 y Directiva 015 de 2022.
Durante el primer trimestre solo se trabajó en la planeación de las actividades, de las cuales se logró una ejecución del 100%.</t>
  </si>
  <si>
    <t>1. Autodiagnóstico de gestión de conflictos de intereses.
2. Autodiagnóstico de gestión del código de integridad el cual contiene la hoja de plan de acción que describe toda la planeación 2025 para fortalecimiento de la política de integridad.
3. Registros de asistencia del equipo primario asignado a la implementación de la política de integridad.</t>
  </si>
  <si>
    <t>Para el segundo trimestre del año se ajustó el Plan de Acción de la Política de Integridad con el propósito de mapear en un solo instrumento todas las actividades relacionadas con esta política, de esta manera logrando tener un mayor control sobre las solicitudes de las diferentes áreas o instancias que solicitan información.
En el mapeo de los requisitos solicitados en los diferentes instrumentos de solicitud de información, se evidencio que varios se repiten o  guardan estrecha relación.  Por tanto, se formularon actividades flexibles que permitieran dar cumplimiento a varios instrumentos o requisitos con una sola ejecución de actividad, esto con el fin de optimizar el recurso humano en relación a la carga operativa del proceso.
Conforme al Plan de Acción Formulado para el segundo trimestre de la vigencia en curso, se evidencia un cumplimiento del 100% de las actividades programadas.</t>
  </si>
  <si>
    <t xml:space="preserve">1. Cronograma de actividades completo
2. Carpeta de evidencias Instrumento 1 - Plan Estratégico de Integridad.
3. Carpeta de evidencias Instrumento 2 - FURAG - Formulario Único Reporte de Avances a la Gestión.
4. Carpeta de evidencias Instrumento 3 - PTEP - Programa de Transparencia y Ética Pública.
5. Carpeta de evidencias Instrumento 4 - Ley 2013 de 2019 Y Directiva 015 de 2022.
</t>
  </si>
  <si>
    <t>Para el tercer trimestre del año se continuó con la ejecución de las actividades según lo establecido en el Plan de Acción de la Política de Integridad.
Se inició el proceso de elaboración del Plan de Política de Integridad, con el objetivo de fortalecer la cultura institucional basada en principios éticos, comportamientos íntegros y prácticas transparentes, promoviendo el buen gobierno y la confianza ciudadana en el marco del Modelo Integrado de Planeación y Gestión (MIPG) y la normativa vigente en la materia..
Conforme al Plan de Acción Formulado para el segundo trimestre de la vigencia en curso, se evidencia un cumplimiento del 90% de las actividades programadas.</t>
  </si>
  <si>
    <t>1. Cronograma de actividades completo
2. Carpeta de evidencias Instrumento 
3. Plan Institucional de Capacitación
4. Borrador Plan Política de Integridad</t>
  </si>
  <si>
    <t>NO SE REALIZO REPORTE</t>
  </si>
  <si>
    <t>NO SE CARGO EVIDENCIAS</t>
  </si>
  <si>
    <t>No. 5.2</t>
  </si>
  <si>
    <t>Elaborar e implementar 5 Planes para el fortalecimiento de la Política de Gestión de Conocimiento e Innovación que reduzca la fuga de capital intelectual</t>
  </si>
  <si>
    <t>Número de planes de fortalecimiento de la Política de Gestión de Conocimiento e Innovación elaborados e implementados</t>
  </si>
  <si>
    <t>Plan</t>
  </si>
  <si>
    <t>Plan de fortalecimiento de la Política de Gestión de Conocimiento e Innovación (disponible en SharePoint - Gestión de conocimiento)</t>
  </si>
  <si>
    <t>Reporte de avance sobre el cumplimiento del Plan de fortalecimiento de la Política de Gestión de Conocimiento e Innovación</t>
  </si>
  <si>
    <t>Un (1) Planes de fortalecimiento de la Política de Gestión de Conocimiento e Innovación en 2023</t>
  </si>
  <si>
    <t>Plan de fortalecimiento de la Política de Gestión de Conocimiento e Innovación implementado al 100% para diciembre, mes en el cual se presentó ante el CIGD</t>
  </si>
  <si>
    <t>Informe y Plan con el seguimiento de actividades 2024</t>
  </si>
  <si>
    <t>Plan de fortalecimiento de la Política de Gestión de Conocimiento e Innovación implementado al 18% para marzo de 2025, mes en el cual se presentó ante el CIGD</t>
  </si>
  <si>
    <t>Informe y Plan con el seguimiento de actividades 2025</t>
  </si>
  <si>
    <t>Plan de fortalecimiento de la Política de Gestión de Conocimiento e Innovación implementado al 25% en el segundo trimestre de 2025.</t>
  </si>
  <si>
    <t>Plan de fortalecimiento de la Política de Gestión de Conocimiento e Innovación implementado al 27% en el tercer trimestre de 2025.</t>
  </si>
  <si>
    <t xml:space="preserve">Plan de fortalecimiento de la Política de Gestión de Conocimiento e Innovación implementado al 30% en el cuarto trimestre de 2025. En total para el 2025, se dio cumplimiento en cada meta trimestral y por lo tanto, se implementó el 100% del plan en 2025. </t>
  </si>
  <si>
    <t>No. 5.3</t>
  </si>
  <si>
    <t>Elaborar e implementar 5 Planes para el fortalecimiento de la Política de Gestión de la Información Estadística con los lineamientos del Plan Estadístico Distrital</t>
  </si>
  <si>
    <t>Número de Planes de fortalecimiento de la Política de Gestión de la Información Estadística articulado con los lineamientos del Plan Estadístico Distrital elaborados e implementados</t>
  </si>
  <si>
    <t>Número de planes de fortalecimiento de la Política de Gestión de la Información Estadística con los lineamientos del Plan Estadístico Distrital elaborados e implementados</t>
  </si>
  <si>
    <t>Plan de fortalecimiento de la Política de Gestión de la Información Estadística (disponible en SharePoint - Gestión de la información estadística)</t>
  </si>
  <si>
    <t>Reporte de avance sobre el cumplimiento del Plan de fortalecimiento de la Política de Gestión de la Información Estadística con los lineamientos del Plan Estadístico Distrital</t>
  </si>
  <si>
    <t>Uno (1) en 2023</t>
  </si>
  <si>
    <t>Plan de fortalecimiento de la Política de Gestión de la Información Estadística articulado con los lineamientos del Plan Estadístico Distrital, implementado al 100% en el cuarto trimestre de 2024.</t>
  </si>
  <si>
    <t>Plan de fortalecimiento de la Política de Gestión de la Información Estadística articulado con los lineamientos del Plan Estadístico Distrital, implementado al 11% en el primer trimestre de 2025.</t>
  </si>
  <si>
    <t>Plan de fortalecimiento de la Política de Gestión de la Información Estadística articulado con los lineamientos del Plan Estadístico Distrital, implementado al 28% en el segundo trimestre de 2025.</t>
  </si>
  <si>
    <t>Plan de fortalecimiento de la Política de Gestión de la Información Estadística articulado con los lineamientos del Plan Estadístico Distrital, implementado al 28% en el tercer trimestre de 2025.</t>
  </si>
  <si>
    <t xml:space="preserve">Plan de fortalecimiento de la Política de Gestión de la Información Estadística articulado con los lineamientos del Plan Estadístico Distrital, implementado al 33% en el cuarto trimestre de 2025. En total para el 2025, se dio cumplimiento en cada meta trimestral y por lo tanto, se implementó el 100% del plan en 2025. </t>
  </si>
  <si>
    <t>No. 5.4</t>
  </si>
  <si>
    <t>Mantener 100% actualizado los tableros de datos de las líneas de investigación del Observatorio de Gestión Local y dispuestos en el portal web del Centro de Gobierno Local</t>
  </si>
  <si>
    <t>Porcentaje de actualización de los tableros de datos de las líneas de investigación del Observatorio de Gestión Local</t>
  </si>
  <si>
    <t>Número de actualizaciones realizadas a los tableros de datos de las líneas de investigación del OGL / Número de actualizaciones programadas a los tableros de datos de las líneas de investigación del OGL</t>
  </si>
  <si>
    <t>Ficha técnica de Tableros de datos, formatos de captura de datos, Portal web Centro de Gobierno Local</t>
  </si>
  <si>
    <t>Matrices de información, Reportes Power BI, Informes, Documentos</t>
  </si>
  <si>
    <t>8 tableros de datos del OGL en el portal web (2 de Ejecución presupuestal nivel central y público; 3 de Apuestas estratégicas; 1 de Gestión policiva; 1 de Obras locales; 1 de Presupuestos participativos)</t>
  </si>
  <si>
    <t>Se elaboró informe relacionado con la actualización de los tableros de los datos de las líneas  de investigación del OGL, correspondiente al primer trimestre 2025.</t>
  </si>
  <si>
    <t>Informe y bitácora de cambios en carpeta virtual.</t>
  </si>
  <si>
    <t>Se elaboró informe relacionado con la actualización de los tableros de los datos de las líneas  de investigación del OGL, correspondiente al segundo trimestre 2025</t>
  </si>
  <si>
    <t>Informe y bitácora de cambios en carpeta virtual</t>
  </si>
  <si>
    <t>Se elaboró informe relacionado con la actualización de los tableros de los datos de las líneas  de investigación del OGL, correspondiente al tercer trimestre 2025</t>
  </si>
  <si>
    <t>Se elaboró informe relacionado con la actualización de los tableros de los datos de las líneas de investigación del OGL, correspondiente al cuarto trimestre 2025</t>
  </si>
  <si>
    <t>17.18-De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</si>
  <si>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No. 5.5</t>
  </si>
  <si>
    <t xml:space="preserve"> Implementar 8 módulos del sistema de información del Observatorio- Poliscopio  </t>
  </si>
  <si>
    <t>Número de módulos del sistema de información del Observatorio- Poliscopio  implementados</t>
  </si>
  <si>
    <t xml:space="preserve">Número de módulos del sistema de información del Observatorio- Poliscopio  implementados </t>
  </si>
  <si>
    <t>Módulos</t>
  </si>
  <si>
    <t>Sistema de información Poliscopio, informes en materia de derechos humanos y conflictividad social, tableros de datos</t>
  </si>
  <si>
    <t xml:space="preserve">Reportes trimestrales de implementación y fortalecimiento de Módulos del sistema de información poliscopio </t>
  </si>
  <si>
    <t>Subsecretaría de Gobernabilidad y Garantía de Derechos</t>
  </si>
  <si>
    <t xml:space="preserve">2 módulos </t>
  </si>
  <si>
    <t>Entre el 1 de octubre y el 31 de diciembre de 2024, el Observatorio de Conflictividad Social y Derechos Humanos de la Subsecretaria para la Gobernabilidad y la Garantía de Derechos desarrolló y puso en funcionamiento los módulos de información para el i) Seguimiento a las Alertas Tempranas de la Dirección de Derechos Humanos y ii) el módulo de identificación y diagnóstico de Problemáticas Locales de la Dirección de Convivencia y Diálogo Social, con funciones en la Dirección de DDHH. 
Estos sistemas fueron estructurados, categorizados y puesto en funcionamiento para los procesos misionales de la Secretaria de Gobierno y cuya información es insumo importante para el Observatorio para la identificación, seguimiento y monitoreo a los diferentes escenarios de conflictividad social y vulneraciones a los DDHH en la ciudad de Bogotá</t>
  </si>
  <si>
    <t>1. Actas de Sesiones para la construcción de módulos de información en el sistema Poliscopio
2. Capturas de módulos de información en el sistema Poliscopio</t>
  </si>
  <si>
    <t xml:space="preserve">El Observatorio de Conflictividad Social y Derechos Humanos de la Subsecretaria para la Gobernabilidad y Garantía de Derechos, entre el 1 de abril y el 30 de junio de 2025, logró generar múltiples mantenimientos a los módulos del sistema de información, tales como Alertas Tempranas, Rutas de Atención, Movilización Social, Formaciones de DDHH, entre otros. De igual forma, dispuso durante el periodo el sistema de información del Puesto de Mando Unificado, en el marco del Decreto 053 de movilización pacifica en Bogotá, logrando así mejorar los procesos de sistematización y trazabilidad a la toma de decisiones cotidianas en las instancias de coordinación para la atención a la movilización social. </t>
  </si>
  <si>
    <t>1. Actas de Sesiones para la construcción de módulos de información en el sistema Poliscopio
2. Capturas de módulos de información en el sistema Poliscopio
3. Matriz de Mantenimientos y Actualizaciones del Sistema de Información Poliscopio</t>
  </si>
  <si>
    <t>No programado.</t>
  </si>
  <si>
    <t xml:space="preserve">El Observatorio de Conflictividad Social y Derechos Humanos de la Subsecretaria para la Gobernabilidad y Garantía de Derechos, entre el 1 de octubre y el 31 de diciembre de 2025, logró generar múltiples mantenimientos a los módulos del sistema de información, tales como gestion de problemáticas locales, Movilización Social, entre otros. De igual forma, el observatorio ha avanzado significativamente en el desarrollo de módulos para el POLISCOPIO mediante la implementación de una aplicación web en Oracle APEX. Esta herramienta fue diseñada para sistematizar los reportes de las acciones realizadas en el marco de la estrategia "Mil Acciones en un Día" . La aplicación permite la carga y organización de 2,204 acciones reportadas, lo que facilita la gestión y seguimiento de las actividades en territorio. Además, se desarrolló un área de analítica que procesa estos datos y genera un tablero de control, proporcionando una visión clara y estructurada del estado y los resultados de las acciones. </t>
  </si>
  <si>
    <t xml:space="preserve">1. Un formulario Apex para la captura de Infrmación de las acciones realizadas en cada una de las localidades. https://luziiqyzwnh9hqt-dbanaliticasdg.adb.us-ashburn-1.oraclecloudapps.com/ords/r/analitica1/milen1dia/login?session=614895189620400
</t>
  </si>
  <si>
    <t>PROGRAMACIÓN Y SEGUIMIENTO PLAN ESTRATÉGICO INSTITUCIONAL
Metas Estratégicas</t>
  </si>
  <si>
    <t>No. 5.6</t>
  </si>
  <si>
    <t xml:space="preserve">Brindar 329 asistencias y/o asesorías en materia de asuntos políticos de la ciudad </t>
  </si>
  <si>
    <t>Número de asistencias y/o asesorías en materia de asuntos políticos de la ciudad brindadas</t>
  </si>
  <si>
    <t>Asistencias y/o asesorías</t>
  </si>
  <si>
    <t>Informes del proyecto de inversión 8020</t>
  </si>
  <si>
    <t>Informe con el cumplimiento de las asistencias y/o asesorías</t>
  </si>
  <si>
    <t>Dirección de Relaciones Políticas</t>
  </si>
  <si>
    <t>84 asistencias y/o asesorías en materia de asuntos políticos de la ciudad en 2023</t>
  </si>
  <si>
    <t xml:space="preserve">Para el trimestre III de 2024 se desarrollaron 21 asistencias y/o asesorías técnicas en materia de asuntos políticos. Discriminadas de la siguiente forma: 8 mesas de asesoría técnica en mesas de unificación de comentarios para proyectos de acuerdo por parte de la administración distrital y 13 asistencias técnicas correspondientes a Mesas de Gestión Territorial para movilizar a la administración pública distrital a los territorios que requieren asistencia para el desarrollo de proyectos o programas con impacto para el distrito capital. </t>
  </si>
  <si>
    <t xml:space="preserve">Actas e informes de las asistencias y asesorías técnicas realizadas en materia de asuntos políticos. </t>
  </si>
  <si>
    <t xml:space="preserve">Para el trimestres 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</si>
  <si>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 xml:space="preserve">Para el trimestre III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</si>
  <si>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Para el trimestre IV de 2025 se desarrollaron 21 asistencias y/o asesorías técnicas en materia de asuntos políticos.</t>
  </si>
  <si>
    <t>Actas e informes de las asistencias y asesorías técnicas realizadas en materia de asuntos políticos.</t>
  </si>
  <si>
    <t>PROGRAMACIÓN Y SEGUIMIENTO PLAN ESTRATÉGICO INSTITUCIONAL
Objetivos Estratégicos</t>
  </si>
  <si>
    <t>No. OE</t>
  </si>
  <si>
    <t>PONDERACIÓN META ESTRATÉGICA</t>
  </si>
  <si>
    <t>APORTE META ESTRATÉGICA</t>
  </si>
  <si>
    <t>AVANCE OBJETIVO ESTRATÉGICO</t>
  </si>
  <si>
    <t xml:space="preserve">Fortalecer la identidad de ciudad mediante la comunicación estratégica y la innovación publica y social, generando cambios comportamentales y valor público. </t>
  </si>
  <si>
    <t>1.1</t>
  </si>
  <si>
    <t>1.2</t>
  </si>
  <si>
    <t>Fomentar la promoción, garantía, protección, respeto y apropiación de los Derechos Humanos, la Libertad Religiosa y de conciencia, el Dialogo, la convivencia pacífica y la lucha contra el racismo.</t>
  </si>
  <si>
    <t>2.1</t>
  </si>
  <si>
    <t>2.2</t>
  </si>
  <si>
    <t>2.3</t>
  </si>
  <si>
    <t>2.4</t>
  </si>
  <si>
    <t>2.5</t>
  </si>
  <si>
    <t>2.6</t>
  </si>
  <si>
    <t>Propiciar la revolución del servicio público con criterios de calidad, calidez, eficacia, oportunidad, sostenibilidad y transformación digital.</t>
  </si>
  <si>
    <t>3.1</t>
  </si>
  <si>
    <t>3.2</t>
  </si>
  <si>
    <t>3.3</t>
  </si>
  <si>
    <t>3.4</t>
  </si>
  <si>
    <t>3.5</t>
  </si>
  <si>
    <t>3.6</t>
  </si>
  <si>
    <t>3.7</t>
  </si>
  <si>
    <t>Fortalecer la articulación de la administración pública central y local para una gestión local y policiva más efectiva y transparente.</t>
  </si>
  <si>
    <t>4.1</t>
  </si>
  <si>
    <t>4.2</t>
  </si>
  <si>
    <t>4.3</t>
  </si>
  <si>
    <t>4.4</t>
  </si>
  <si>
    <t>4.5</t>
  </si>
  <si>
    <t xml:space="preserve">Promover la transparencia, la integridad y la participación en la gestión pública, para mejorar la gobernabilidad democrática distrital y local. </t>
  </si>
  <si>
    <t>5.1</t>
  </si>
  <si>
    <t>5.2</t>
  </si>
  <si>
    <t>5.3</t>
  </si>
  <si>
    <t>5.4</t>
  </si>
  <si>
    <t>5.5</t>
  </si>
  <si>
    <t>5.6</t>
  </si>
  <si>
    <t>CONTROL DE CAMBIOS</t>
  </si>
  <si>
    <t>Versión</t>
  </si>
  <si>
    <t>Fecha</t>
  </si>
  <si>
    <t>Descripción</t>
  </si>
  <si>
    <t>Se publica la formulación del Plan Estratégico Institucional aprobada por el Comité Institucional de Gestión y Desempeño, incluyendo la programación de los periodos 2024-III, 2024-IV, 2025-I, 2025-II, 2025-III y 2025-IV.</t>
  </si>
  <si>
    <t xml:space="preserve">Se publica seguimiento del Plan Estratégico Institucional con corte a 31/03/2025. </t>
  </si>
  <si>
    <t>Se publica seguimiento del Plan Estratégico Institucional con corte a 30/06/2025.</t>
  </si>
  <si>
    <t>Se publica seguimiento del Plan Estratégico Institucional con corte a 30/09/2025.</t>
  </si>
  <si>
    <t>5</t>
  </si>
  <si>
    <t>Se publica seguimiento del Plan Estratégico Institucional con corte a 31/12/2025.
Se modifica el Plan Estratégico Institucional, incluyendo la asociación a los Objetivos de Desarrollo Sostenible, y se eliminan las metas 2.1 y 3.1 en su programación para las vigencias 2026, 2027 y 2028, de acuerdo con la decisión tomada por el Comité Institucional de Gestión y Desempeño en su sesión del 16 de diciembre de 2025.</t>
  </si>
  <si>
    <t>INSTRUCCIONES DE DILIGENCIAMIENTO - PLAN ESTRATÉGICO INSTITUCIONAL</t>
  </si>
  <si>
    <t>HOJA 1. MISIONALES</t>
  </si>
  <si>
    <t>VARIABLE</t>
  </si>
  <si>
    <t>INSTRUCCIONES DE DILIGENCIAMIENTO</t>
  </si>
  <si>
    <t>Seleccione el proceso misional que entrega el producto y/o servicio</t>
  </si>
  <si>
    <t>Escriba el nombre del producto y/o servicio misional que satisface una necesidad o garantiza un derecho de la ciudadanía y/o grupo de interés.</t>
  </si>
  <si>
    <t>ACTORES - USUARIO</t>
  </si>
  <si>
    <t>Indique el nombre genérico del usuario directo del producto y/o servicio que satisface su necesidad o es beneficiario de la garantía de un derecho</t>
  </si>
  <si>
    <t>ACTORES - OTRAS PARTES INTERESADAS</t>
  </si>
  <si>
    <t>Indique el nombre genérico de los grupos de valor y/o partes interesadas que tienen algún interés en el producto y/o servicio misional</t>
  </si>
  <si>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</si>
  <si>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</si>
  <si>
    <t>TEMA CLAVE</t>
  </si>
  <si>
    <t>Seleccione el eje estratégico para el cual va a identificar la problemática institucional, de acuerdo con la priorización realizada por el Secretario de Gobierno.</t>
  </si>
  <si>
    <t xml:space="preserve">META PLAN DE DESARROLLO </t>
  </si>
  <si>
    <t>Seleccione la meta del plan de desarrollo a la cual está asociada la problemática, si no tiene, indique NO APLICA</t>
  </si>
  <si>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</si>
  <si>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Marque con X la estrategia o  curso de acción requerido para dar cumplimiento al objetivo estratégico, según las opciones. Seleccione entre 1 y máximo 3 opciones.</t>
  </si>
  <si>
    <t>HOJA 2. NO MISIONALES</t>
  </si>
  <si>
    <t>POLÍTICA MIPG</t>
  </si>
  <si>
    <t>Este campo está prediligenciado con los nombres de las políticas de MIPG establecidas por el Modelo Integrado de Planeación y Gestión.</t>
  </si>
  <si>
    <t>En se campo de debe incluir el(los) nombre(s) de  la(s) áreas responsables de las políticas de MIPG establecidas por el Modelo Integrado de Planeación y Gestión.</t>
  </si>
  <si>
    <t>Si la política de MIPG tiene una problemática u oportunidad estratégica que amerite la implementación y seguimiento de acciones estratégicas (cruciales) durante el cuatrienio. Para ello tenga en cuenta, entre otros aspectos, los resultados del Índice de desempeño institucional IDI, publicados en:
https://www1.funcionpublica.gov.co/web/mipg/resultados-medicion
Describa brevemente la problemática / oportunidad de mejora de la política de MIPG.
Para ello puede guiarse de las siguientes preguntas orientadoras:  
-¿Qué debería dejarse de hacer?
-¿Qué debería modernizarse o mejorarse?
-¿Qué debería transformarse?</t>
  </si>
  <si>
    <t>Seleccione de la lista desplegable, el proceso asociado a la Política de MIPG, es decir, el responsable de coordinar la implementación de la política en la entidad</t>
  </si>
  <si>
    <t>EJE ESTRATÉGICO SECRETARIO</t>
  </si>
  <si>
    <t>HOJA 3.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</si>
  <si>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</si>
  <si>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</si>
  <si>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</si>
  <si>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</si>
  <si>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</si>
  <si>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</si>
  <si>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</si>
  <si>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</si>
  <si>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</si>
  <si>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EJ.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</si>
  <si>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</si>
  <si>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</si>
  <si>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</si>
  <si>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</si>
  <si>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</si>
  <si>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</si>
  <si>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Indique el año para el cual se está realizando la medición del indicador</t>
  </si>
  <si>
    <t>Corresponde al lapso de tiempo del periodo de medición trimestral (I: enero - marzo; II: abril - junio; III: julio - septiembre; IV: octubre - diciembre) para la medición del indicador estratégico.</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</si>
  <si>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</si>
  <si>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</si>
  <si>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</si>
  <si>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</si>
  <si>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Referencie la ruta de ubicación para el acceso a la evidencia de soporte del cumplimiento.</t>
  </si>
  <si>
    <t>HOJA 4. AVANCE OBJETIVOS ESTRATÉGICOS</t>
  </si>
  <si>
    <t>Transcriba el Objetivo Estratégico establecido en el Plan</t>
  </si>
  <si>
    <t xml:space="preserve">No. </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</si>
  <si>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</si>
  <si>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</si>
  <si>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</si>
  <si>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</si>
  <si>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</si>
  <si>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</si>
  <si>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</si>
  <si>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</si>
  <si>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</si>
  <si>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 xml:space="preserve">Proceso </t>
  </si>
  <si>
    <t>PROCESOS MISIONALES</t>
  </si>
  <si>
    <t>PROCESOS no MISIONALES</t>
  </si>
  <si>
    <t>Política de MIPG</t>
  </si>
  <si>
    <t>TEMAS CLAVES DESPACHO</t>
  </si>
  <si>
    <t>TIPO DE ACTOR</t>
  </si>
  <si>
    <t>DEPENDENCIAS</t>
  </si>
  <si>
    <t>FRECUENCIA</t>
  </si>
  <si>
    <t>PERIODO</t>
  </si>
  <si>
    <t>ENTIDAD</t>
  </si>
  <si>
    <t>METAS PDD</t>
  </si>
  <si>
    <t>Política de Gestión Estratégica del Talento Humano</t>
  </si>
  <si>
    <t>Persona natural</t>
  </si>
  <si>
    <t>SI</t>
  </si>
  <si>
    <t>Despacho</t>
  </si>
  <si>
    <t>Mensual</t>
  </si>
  <si>
    <t>Enero</t>
  </si>
  <si>
    <t>SDG- Secretaría Distrital de Gobierno</t>
  </si>
  <si>
    <t>Control Disciplinario</t>
  </si>
  <si>
    <t>Persona jurídica</t>
  </si>
  <si>
    <t>NO</t>
  </si>
  <si>
    <t>Bimensual</t>
  </si>
  <si>
    <t>Febrero</t>
  </si>
  <si>
    <t>Enero-Febrero</t>
  </si>
  <si>
    <t>IDPAC- Instituto Distrital de la Participación y Acción Comunal</t>
  </si>
  <si>
    <t>Evaluación Independiente</t>
  </si>
  <si>
    <t>Colectivo - organización</t>
  </si>
  <si>
    <t>Decreciente</t>
  </si>
  <si>
    <t>Marzo</t>
  </si>
  <si>
    <t>Enero-Marzo</t>
  </si>
  <si>
    <t>DADEP- Departamento Administrativo de la Defensoría del Espacio Público</t>
  </si>
  <si>
    <t>Política de Gestión Presupuestal y Eficiencia del Gasto Público</t>
  </si>
  <si>
    <t xml:space="preserve">4- Rollos legendarios </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</si>
  <si>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</si>
  <si>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</si>
  <si>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</si>
  <si>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</si>
  <si>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Gestion Pública Territorial Local</t>
  </si>
  <si>
    <t>Política de Compras y Contratación Pública</t>
  </si>
  <si>
    <t>Mayo</t>
  </si>
  <si>
    <t>Enero-Junio</t>
  </si>
  <si>
    <t>Gestión Corporativa Institucional</t>
  </si>
  <si>
    <t>Política de Fortalecimiento organizacional y simplificación de procesos</t>
  </si>
  <si>
    <t>Anual</t>
  </si>
  <si>
    <t>Junio</t>
  </si>
  <si>
    <t>Enero-Diciembre</t>
  </si>
  <si>
    <t>Oficina de Control Disciplinario Interno</t>
  </si>
  <si>
    <t>Julio</t>
  </si>
  <si>
    <t>SDG - SGGD - Fortalecer un (1) programa junto con sus estrategias para el fomento de la cultura ciudadana la convivencia y la prevención de las violencias asociadas al fútbol</t>
  </si>
  <si>
    <t>Gestión del Patrimonio Documental</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</si>
  <si>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</si>
  <si>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</si>
  <si>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</si>
  <si>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Política de Participación Ciudadana en la Gestión Pública</t>
  </si>
  <si>
    <t>Subsecretaría para la Gobernabilidad y Garantía de Derechos</t>
  </si>
  <si>
    <t>Septiembre</t>
  </si>
  <si>
    <t>Marzo-Abril</t>
  </si>
  <si>
    <t>Octubre</t>
  </si>
  <si>
    <t>Planeación y Gestión Sectorial</t>
  </si>
  <si>
    <t>Política de Transparencia, acceso a la información pública y lucha contra la corrupción</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</si>
  <si>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</si>
  <si>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</si>
  <si>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</si>
  <si>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</si>
  <si>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Política de Seguridad Digital</t>
  </si>
  <si>
    <t>Diciembre</t>
  </si>
  <si>
    <t>SDG - SGGD - Implementar un (1) plan de fortalecimiento a Consejos y Plataformas de Juventud</t>
  </si>
  <si>
    <t>No aplica</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</si>
  <si>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</si>
  <si>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</si>
  <si>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Subdirección de Asuntos Indígenas y Rrom</t>
  </si>
  <si>
    <t>Mayo-Agosto</t>
  </si>
  <si>
    <t>Política de Seguimiento y evaluación de la gestión institucional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</si>
  <si>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</si>
  <si>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</si>
  <si>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Política de Gestión Documental</t>
  </si>
  <si>
    <t>Julio-Agosto</t>
  </si>
  <si>
    <t>Dirección para la Gestión del Desarrollo Local</t>
  </si>
  <si>
    <t>Septiembre-Octubre</t>
  </si>
  <si>
    <t>Noviembre-Diciembre</t>
  </si>
  <si>
    <t>Julio-Diciembre</t>
  </si>
  <si>
    <t>Política de Control Interno</t>
  </si>
  <si>
    <t>Julio-Septiembre</t>
  </si>
  <si>
    <t>NO APLICA</t>
  </si>
  <si>
    <t>Dirección Financiera</t>
  </si>
  <si>
    <t>Dirección de Contratación</t>
  </si>
  <si>
    <t>Dirección de Gestión de Talento Humano</t>
  </si>
  <si>
    <t>Octubre-Diciembre</t>
  </si>
  <si>
    <t>Septiembre-Diciembre</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</si>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</sst>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2">
    <font>
      <sz val="11"/>
      <color indexed="8"/>
      <name val="Aptos Narrow"/>
    </font>
    <font>
      <b/>
      <sz val="11"/>
      <color indexed="16"/>
      <name val="Aptos Narrow"/>
      <family val="2"/>
    </font>
    <font>
      <b/>
      <sz val="11"/>
      <color indexed="8"/>
      <name val="Aptos Narrow"/>
      <family val="2"/>
    </font>
    <font>
      <b/>
      <sz val="22"/>
      <color indexed="16"/>
      <name val="Aptos Narrow"/>
      <family val="2"/>
    </font>
    <font>
      <sz val="10"/>
      <color indexed="8"/>
      <name val="Aptos Display"/>
      <family val="2"/>
    </font>
    <font>
      <b/>
      <sz val="16"/>
      <color indexed="16"/>
      <name val="Aptos Narrow"/>
      <family val="2"/>
    </font>
    <font>
      <sz val="11"/>
      <color indexed="8"/>
      <name val="Helvetica Neue"/>
    </font>
    <font>
      <b/>
      <sz val="8"/>
      <color indexed="16"/>
      <name val="Aptos Narrow"/>
      <family val="2"/>
    </font>
    <font>
      <b/>
      <sz val="16"/>
      <color indexed="8"/>
      <name val="Aptos Narrow"/>
      <family val="2"/>
    </font>
    <font>
      <sz val="11"/>
      <color indexed="17"/>
      <name val="Aptos Narrow"/>
      <family val="2"/>
    </font>
    <font>
      <b/>
      <sz val="16"/>
      <color indexed="17"/>
      <name val="Aptos Narrow"/>
      <family val="2"/>
    </font>
    <font>
      <sz val="11"/>
      <color indexed="29"/>
      <name val="Aptos Narrow"/>
      <family val="2"/>
    </font>
    <font>
      <sz val="11"/>
      <color indexed="30"/>
      <name val="Aptos Narrow"/>
      <family val="2"/>
    </font>
    <font>
      <b/>
      <sz val="18"/>
      <color indexed="8"/>
      <name val="Aptos Display"/>
      <family val="2"/>
    </font>
    <font>
      <sz val="11"/>
      <color indexed="8"/>
      <name val="Aptos Display"/>
      <family val="2"/>
    </font>
    <font>
      <sz val="16"/>
      <color indexed="8"/>
      <name val="Arial"/>
      <family val="2"/>
    </font>
    <font>
      <b/>
      <sz val="11"/>
      <color indexed="8"/>
      <name val="Aptos Display"/>
      <family val="2"/>
    </font>
    <font>
      <sz val="12"/>
      <color indexed="8"/>
      <name val="Aptos Display"/>
      <family val="2"/>
    </font>
    <font>
      <b/>
      <sz val="11"/>
      <color indexed="16"/>
      <name val="Aptos Display"/>
      <family val="2"/>
    </font>
    <font>
      <b/>
      <sz val="12"/>
      <color indexed="16"/>
      <name val="Aptos Display"/>
      <family val="2"/>
    </font>
    <font>
      <sz val="14"/>
      <color indexed="8"/>
      <name val="Aptos Display"/>
      <family val="2"/>
    </font>
    <font>
      <b/>
      <sz val="10"/>
      <color indexed="16"/>
      <name val="Aptos Narrow"/>
      <family val="2"/>
    </font>
    <font>
      <sz val="12"/>
      <color indexed="8"/>
      <name val="Aptos Narrow"/>
      <family val="2"/>
    </font>
    <font>
      <sz val="10"/>
      <color indexed="8"/>
      <name val="Aptos Narrow"/>
      <family val="2"/>
    </font>
    <font>
      <b/>
      <sz val="12"/>
      <color indexed="8"/>
      <name val="Aptos Display"/>
      <family val="2"/>
    </font>
    <font>
      <b/>
      <u/>
      <sz val="16"/>
      <color indexed="8"/>
      <name val="Aptos Narrow"/>
      <family val="2"/>
    </font>
    <font>
      <sz val="11"/>
      <color indexed="8"/>
      <name val="Aptos"/>
      <family val="2"/>
    </font>
    <font>
      <b/>
      <sz val="11"/>
      <color rgb="FFC00000"/>
      <name val="Aptos Narrow"/>
      <family val="2"/>
    </font>
    <font>
      <b/>
      <sz val="8"/>
      <color rgb="FFC00000"/>
      <name val="Aptos Narrow"/>
      <family val="2"/>
    </font>
    <font>
      <sz val="11"/>
      <color indexed="8"/>
      <name val="Aptos Narrow"/>
      <family val="2"/>
    </font>
    <font>
      <sz val="11"/>
      <color rgb="FF000000"/>
      <name val="Aptos Narrow"/>
      <family val="2"/>
    </font>
    <font>
      <sz val="11"/>
      <color indexed="8"/>
      <name val="Aptos Narrow"/>
      <family val="2"/>
    </font>
    <font>
      <sz val="11"/>
      <color rgb="FF000000"/>
      <name val="Aptos Display"/>
      <family val="2"/>
    </font>
    <font>
      <b/>
      <sz val="20"/>
      <color indexed="8"/>
      <name val="Aptos Narrow"/>
      <family val="2"/>
    </font>
    <font>
      <i/>
      <sz val="11"/>
      <color rgb="FF000000"/>
      <name val="Aptos Display"/>
      <family val="2"/>
    </font>
    <font>
      <u/>
      <sz val="11"/>
      <color theme="10"/>
      <name val="Aptos Narrow"/>
      <family val="2"/>
    </font>
    <font>
      <sz val="11"/>
      <color rgb="FF000000"/>
      <name val="Aptos Narrow"/>
    </font>
    <font>
      <sz val="14"/>
      <color indexed="8"/>
      <name val="Aptos Display"/>
    </font>
    <font>
      <b/>
      <sz val="11"/>
      <color indexed="8"/>
      <name val="Aptos Narrow"/>
    </font>
    <font>
      <b/>
      <sz val="10"/>
      <color indexed="8"/>
      <name val="Aptos Narrow"/>
      <family val="2"/>
    </font>
    <font>
      <b/>
      <sz val="11"/>
      <color rgb="FF000000"/>
      <name val="Aptos Display"/>
      <family val="2"/>
    </font>
    <font>
      <sz val="12"/>
      <color rgb="FF000000"/>
      <name val="Aptos Display"/>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28"/>
        <bgColor auto="1"/>
      </patternFill>
    </fill>
    <fill>
      <patternFill patternType="solid">
        <fgColor indexed="31"/>
        <bgColor auto="1"/>
      </patternFill>
    </fill>
    <fill>
      <patternFill patternType="solid">
        <fgColor rgb="FFFFFFFF"/>
        <bgColor rgb="FF000000"/>
      </patternFill>
    </fill>
    <fill>
      <patternFill patternType="solid">
        <fgColor rgb="FFF2F2F2"/>
        <bgColor rgb="FF000000"/>
      </patternFill>
    </fill>
  </fills>
  <borders count="91">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22"/>
      </left>
      <right style="thin">
        <color indexed="22"/>
      </right>
      <top style="thin">
        <color indexed="8"/>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22"/>
      </top>
      <bottom/>
      <diagonal/>
    </border>
    <border>
      <left/>
      <right style="thin">
        <color indexed="22"/>
      </right>
      <top style="thin">
        <color indexed="22"/>
      </top>
      <bottom/>
      <diagonal/>
    </border>
    <border>
      <left style="medium">
        <color indexed="8"/>
      </left>
      <right/>
      <top/>
      <bottom/>
      <diagonal/>
    </border>
    <border>
      <left/>
      <right/>
      <top/>
      <bottom/>
      <diagonal/>
    </border>
    <border>
      <left/>
      <right style="medium">
        <color indexed="8"/>
      </right>
      <top/>
      <bottom/>
      <diagonal/>
    </border>
    <border>
      <left/>
      <right style="thin">
        <color indexed="22"/>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22"/>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top/>
      <bottom style="thin">
        <color indexed="22"/>
      </bottom>
      <diagonal/>
    </border>
    <border>
      <left/>
      <right style="thin">
        <color indexed="22"/>
      </right>
      <top/>
      <bottom style="thin">
        <color indexed="22"/>
      </bottom>
      <diagonal/>
    </border>
    <border>
      <left style="medium">
        <color indexed="8"/>
      </left>
      <right style="thin">
        <color indexed="22"/>
      </right>
      <top style="thin">
        <color indexed="22"/>
      </top>
      <bottom/>
      <diagonal/>
    </border>
    <border>
      <left style="medium">
        <color indexed="8"/>
      </left>
      <right style="thin">
        <color indexed="22"/>
      </right>
      <top/>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8"/>
      </bottom>
      <diagonal/>
    </border>
    <border>
      <left style="medium">
        <color indexed="8"/>
      </left>
      <right style="thin">
        <color indexed="22"/>
      </right>
      <top/>
      <bottom style="thin">
        <color indexed="22"/>
      </bottom>
      <diagonal/>
    </border>
    <border>
      <left style="thin">
        <color indexed="22"/>
      </left>
      <right/>
      <top style="medium">
        <color indexed="8"/>
      </top>
      <bottom style="thin">
        <color indexed="8"/>
      </bottom>
      <diagonal/>
    </border>
    <border>
      <left/>
      <right/>
      <top style="medium">
        <color indexed="8"/>
      </top>
      <bottom style="thin">
        <color indexed="8"/>
      </bottom>
      <diagonal/>
    </border>
    <border>
      <left/>
      <right style="thin">
        <color indexed="22"/>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top style="thin">
        <color indexed="8"/>
      </top>
      <bottom/>
      <diagonal/>
    </border>
    <border>
      <left/>
      <right/>
      <top style="thin">
        <color indexed="8"/>
      </top>
      <bottom/>
      <diagonal/>
    </border>
    <border>
      <left/>
      <right style="thin">
        <color indexed="22"/>
      </right>
      <top style="thin">
        <color indexed="8"/>
      </top>
      <bottom/>
      <diagonal/>
    </border>
    <border>
      <left style="thin">
        <color indexed="22"/>
      </left>
      <right style="thin">
        <color indexed="8"/>
      </right>
      <top/>
      <bottom/>
      <diagonal/>
    </border>
    <border>
      <left style="thin">
        <color indexed="8"/>
      </left>
      <right/>
      <top/>
      <bottom/>
      <diagonal/>
    </border>
    <border>
      <left style="thin">
        <color indexed="22"/>
      </left>
      <right style="thin">
        <color indexed="8"/>
      </right>
      <top/>
      <bottom style="thin">
        <color indexed="8"/>
      </bottom>
      <diagonal/>
    </border>
    <border>
      <left style="thin">
        <color indexed="22"/>
      </left>
      <right/>
      <top style="thin">
        <color indexed="8"/>
      </top>
      <bottom style="thin">
        <color indexed="8"/>
      </bottom>
      <diagonal/>
    </border>
    <border>
      <left/>
      <right/>
      <top/>
      <bottom style="thin">
        <color indexed="8"/>
      </bottom>
      <diagonal/>
    </border>
    <border>
      <left/>
      <right style="thin">
        <color indexed="22"/>
      </right>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medium">
        <color indexed="8"/>
      </left>
      <right style="thin">
        <color indexed="22"/>
      </right>
      <top style="thin">
        <color indexed="22"/>
      </top>
      <bottom style="thin">
        <color indexed="22"/>
      </bottom>
      <diagonal/>
    </border>
    <border>
      <left style="thin">
        <color indexed="8"/>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8"/>
      </left>
      <right/>
      <top/>
      <bottom style="thin">
        <color indexed="22"/>
      </bottom>
      <diagonal/>
    </border>
    <border>
      <left style="thin">
        <color indexed="8"/>
      </left>
      <right style="thin">
        <color indexed="8"/>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bottom style="thin">
        <color indexed="8"/>
      </bottom>
      <diagonal/>
    </border>
    <border>
      <left style="thin">
        <color indexed="22"/>
      </left>
      <right style="thin">
        <color indexed="22"/>
      </right>
      <top style="thin">
        <color indexed="22"/>
      </top>
      <bottom style="thin">
        <color indexed="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8"/>
      </top>
      <bottom style="thin">
        <color indexed="8"/>
      </bottom>
      <diagonal/>
    </border>
    <border>
      <left/>
      <right style="thin">
        <color rgb="FF000000"/>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top style="thin">
        <color rgb="FF000000"/>
      </top>
      <bottom style="thin">
        <color indexed="8"/>
      </bottom>
      <diagonal/>
    </border>
    <border>
      <left/>
      <right style="thin">
        <color rgb="FF000000"/>
      </right>
      <top style="thin">
        <color rgb="FF000000"/>
      </top>
      <bottom style="thin">
        <color indexed="8"/>
      </bottom>
      <diagonal/>
    </border>
  </borders>
  <cellStyleXfs count="5">
    <xf numFmtId="0" fontId="0" fillId="0" borderId="0" applyNumberFormat="0" applyFill="0" applyBorder="0" applyProtection="0"/>
    <xf numFmtId="9" fontId="31" fillId="0" borderId="0" applyFont="0" applyFill="0" applyBorder="0" applyAlignment="0" applyProtection="0"/>
    <xf numFmtId="0" fontId="35" fillId="0" borderId="0" applyNumberFormat="0" applyFill="0" applyBorder="0" applyAlignment="0" applyProtection="0"/>
    <xf numFmtId="0" fontId="35" fillId="0" borderId="12" applyNumberFormat="0" applyFill="0" applyBorder="0" applyAlignment="0" applyProtection="0"/>
    <xf numFmtId="0" fontId="29" fillId="0" borderId="12" applyNumberFormat="0" applyFill="0" applyBorder="0" applyProtection="0"/>
  </cellStyleXfs>
  <cellXfs count="455">
    <xf numFmtId="0" fontId="0" fillId="0" borderId="0" xfId="0"/>
    <xf numFmtId="0" fontId="0" fillId="0" borderId="0" xfId="0" applyNumberFormat="1"/>
    <xf numFmtId="49" fontId="0" fillId="3" borderId="1" xfId="0" applyNumberFormat="1" applyFill="1" applyBorder="1" applyAlignment="1">
      <alignment vertical="top" wrapText="1"/>
    </xf>
    <xf numFmtId="0" fontId="0" fillId="0" borderId="4" xfId="0" applyBorder="1"/>
    <xf numFmtId="0" fontId="0" fillId="0" borderId="4" xfId="0" applyNumberFormat="1" applyBorder="1"/>
    <xf numFmtId="49" fontId="0" fillId="3" borderId="1" xfId="0" applyNumberFormat="1" applyFill="1" applyBorder="1" applyAlignment="1">
      <alignment vertical="center" wrapText="1"/>
    </xf>
    <xf numFmtId="0" fontId="0" fillId="3" borderId="6" xfId="0" applyFill="1" applyBorder="1" applyAlignment="1">
      <alignment vertical="center" wrapText="1"/>
    </xf>
    <xf numFmtId="49" fontId="4" fillId="3" borderId="7" xfId="0" applyNumberFormat="1" applyFont="1" applyFill="1" applyBorder="1" applyAlignment="1">
      <alignment horizontal="right" vertical="center" wrapText="1"/>
    </xf>
    <xf numFmtId="49" fontId="4" fillId="3" borderId="8" xfId="0" applyNumberFormat="1" applyFont="1" applyFill="1" applyBorder="1" applyAlignment="1">
      <alignment horizontal="left" vertical="center"/>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49" fontId="4" fillId="3" borderId="12" xfId="0" applyNumberFormat="1" applyFont="1" applyFill="1" applyBorder="1" applyAlignment="1">
      <alignment horizontal="right" vertical="center" wrapText="1"/>
    </xf>
    <xf numFmtId="0" fontId="4" fillId="3" borderId="13" xfId="0" applyNumberFormat="1" applyFont="1" applyFill="1" applyBorder="1" applyAlignment="1">
      <alignment horizontal="left" vertical="center"/>
    </xf>
    <xf numFmtId="0" fontId="0" fillId="3" borderId="14" xfId="0" applyFill="1" applyBorder="1" applyAlignment="1">
      <alignment vertical="center" wrapText="1"/>
    </xf>
    <xf numFmtId="0" fontId="0" fillId="3" borderId="15" xfId="0" applyFill="1" applyBorder="1" applyAlignment="1">
      <alignment vertical="center" wrapText="1"/>
    </xf>
    <xf numFmtId="49" fontId="4" fillId="3" borderId="16" xfId="0" applyNumberFormat="1" applyFont="1" applyFill="1" applyBorder="1" applyAlignment="1">
      <alignment horizontal="right" vertical="center" wrapText="1"/>
    </xf>
    <xf numFmtId="0" fontId="2"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19" xfId="0" applyFill="1" applyBorder="1" applyAlignment="1">
      <alignment vertical="center" wrapText="1"/>
    </xf>
    <xf numFmtId="0" fontId="0" fillId="3" borderId="12" xfId="0" applyFill="1" applyBorder="1" applyAlignment="1">
      <alignment vertical="center" wrapText="1"/>
    </xf>
    <xf numFmtId="49" fontId="7" fillId="4" borderId="24"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0" fillId="3" borderId="20" xfId="0" applyNumberFormat="1" applyFill="1" applyBorder="1" applyAlignment="1">
      <alignment horizontal="center" vertical="center" wrapText="1"/>
    </xf>
    <xf numFmtId="49" fontId="0" fillId="3" borderId="21" xfId="0" applyNumberFormat="1" applyFill="1" applyBorder="1" applyAlignment="1">
      <alignment horizontal="center" vertical="center" wrapText="1"/>
    </xf>
    <xf numFmtId="49" fontId="0" fillId="3" borderId="21" xfId="0" applyNumberFormat="1" applyFill="1" applyBorder="1" applyAlignment="1">
      <alignment vertical="center" wrapText="1"/>
    </xf>
    <xf numFmtId="49" fontId="0" fillId="3" borderId="21" xfId="0" applyNumberFormat="1" applyFill="1" applyBorder="1" applyAlignment="1">
      <alignment horizontal="left" vertical="center" wrapText="1"/>
    </xf>
    <xf numFmtId="0" fontId="0" fillId="3" borderId="21" xfId="0" applyNumberForma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left" vertical="center" wrapText="1"/>
    </xf>
    <xf numFmtId="0" fontId="0" fillId="3" borderId="1" xfId="0" applyNumberFormat="1" applyFill="1" applyBorder="1" applyAlignment="1">
      <alignment horizontal="center"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0" fontId="10" fillId="3" borderId="2" xfId="0" applyFont="1" applyFill="1" applyBorder="1" applyAlignment="1">
      <alignment horizontal="center" vertical="center" wrapText="1"/>
    </xf>
    <xf numFmtId="49" fontId="0" fillId="3" borderId="1" xfId="0" applyNumberFormat="1" applyFill="1" applyBorder="1" applyAlignment="1">
      <alignment horizontal="left" vertical="top" wrapText="1"/>
    </xf>
    <xf numFmtId="49" fontId="0" fillId="3" borderId="26" xfId="0" applyNumberFormat="1" applyFill="1" applyBorder="1" applyAlignment="1">
      <alignment vertical="center" wrapText="1"/>
    </xf>
    <xf numFmtId="0" fontId="0" fillId="3" borderId="1" xfId="0" applyNumberFormat="1" applyFill="1" applyBorder="1" applyAlignment="1">
      <alignment vertical="center" wrapText="1"/>
    </xf>
    <xf numFmtId="49" fontId="0" fillId="3" borderId="11" xfId="0" applyNumberFormat="1" applyFill="1" applyBorder="1" applyAlignment="1">
      <alignment vertical="center" wrapText="1"/>
    </xf>
    <xf numFmtId="49" fontId="0" fillId="3" borderId="23" xfId="0" applyNumberFormat="1" applyFill="1" applyBorder="1" applyAlignment="1">
      <alignment vertical="center" wrapText="1"/>
    </xf>
    <xf numFmtId="49" fontId="0" fillId="3" borderId="24" xfId="0" applyNumberFormat="1" applyFill="1" applyBorder="1" applyAlignment="1">
      <alignment vertical="center" wrapText="1"/>
    </xf>
    <xf numFmtId="0" fontId="0" fillId="3" borderId="24" xfId="0" applyFill="1" applyBorder="1" applyAlignment="1">
      <alignment vertical="center" wrapText="1"/>
    </xf>
    <xf numFmtId="49" fontId="0" fillId="3" borderId="24" xfId="0" applyNumberFormat="1" applyFill="1" applyBorder="1" applyAlignment="1">
      <alignment horizontal="left" vertical="center" wrapText="1"/>
    </xf>
    <xf numFmtId="0" fontId="0" fillId="3" borderId="24" xfId="0" applyNumberFormat="1" applyFill="1" applyBorder="1" applyAlignment="1">
      <alignment vertical="center" wrapText="1"/>
    </xf>
    <xf numFmtId="49" fontId="8" fillId="3" borderId="24"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49" fontId="0" fillId="3" borderId="27" xfId="0" applyNumberFormat="1" applyFill="1" applyBorder="1" applyAlignment="1">
      <alignment vertical="center" wrapText="1"/>
    </xf>
    <xf numFmtId="0" fontId="0" fillId="3" borderId="28" xfId="0" applyFill="1" applyBorder="1" applyAlignment="1">
      <alignment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2" fillId="3" borderId="19" xfId="0" applyFont="1" applyFill="1" applyBorder="1" applyAlignment="1">
      <alignment horizontal="center" vertical="center" wrapText="1"/>
    </xf>
    <xf numFmtId="49" fontId="0" fillId="3" borderId="20" xfId="0" applyNumberFormat="1" applyFill="1" applyBorder="1" applyAlignment="1">
      <alignment horizontal="left" vertical="center" wrapText="1"/>
    </xf>
    <xf numFmtId="49" fontId="0" fillId="3" borderId="21" xfId="0" applyNumberFormat="1" applyFill="1" applyBorder="1" applyAlignment="1">
      <alignment horizontal="center" vertical="top"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49" fontId="0" fillId="3" borderId="30" xfId="0" applyNumberFormat="1" applyFill="1" applyBorder="1" applyAlignment="1">
      <alignment horizontal="center" vertical="center" wrapText="1"/>
    </xf>
    <xf numFmtId="49" fontId="0" fillId="3" borderId="26" xfId="0" applyNumberFormat="1" applyFill="1" applyBorder="1" applyAlignment="1">
      <alignment horizontal="left" vertical="center" wrapText="1"/>
    </xf>
    <xf numFmtId="49" fontId="0" fillId="3" borderId="1" xfId="0" applyNumberFormat="1" applyFill="1" applyBorder="1" applyAlignment="1">
      <alignment horizontal="center" vertical="top" wrapText="1"/>
    </xf>
    <xf numFmtId="0" fontId="0" fillId="3" borderId="2" xfId="0" applyFill="1" applyBorder="1" applyAlignment="1">
      <alignment horizontal="center" vertical="center" wrapText="1"/>
    </xf>
    <xf numFmtId="49" fontId="12" fillId="3" borderId="33" xfId="0" applyNumberFormat="1" applyFont="1" applyFill="1" applyBorder="1" applyAlignment="1">
      <alignment horizontal="center" vertical="top" wrapText="1"/>
    </xf>
    <xf numFmtId="49" fontId="0" fillId="3" borderId="30" xfId="0" applyNumberFormat="1" applyFill="1" applyBorder="1" applyAlignment="1">
      <alignment vertical="center" wrapText="1"/>
    </xf>
    <xf numFmtId="49" fontId="0" fillId="3" borderId="34" xfId="0" applyNumberFormat="1" applyFill="1" applyBorder="1" applyAlignment="1">
      <alignment vertical="top" wrapText="1"/>
    </xf>
    <xf numFmtId="0" fontId="0" fillId="3" borderId="1" xfId="0" applyFill="1" applyBorder="1" applyAlignment="1">
      <alignment vertical="center" wrapText="1"/>
    </xf>
    <xf numFmtId="0" fontId="0" fillId="3" borderId="2" xfId="0" applyFill="1" applyBorder="1" applyAlignment="1">
      <alignment vertical="center" wrapText="1"/>
    </xf>
    <xf numFmtId="49" fontId="0" fillId="3" borderId="23" xfId="0" applyNumberFormat="1" applyFill="1" applyBorder="1" applyAlignment="1">
      <alignment horizontal="left" vertical="center" wrapText="1"/>
    </xf>
    <xf numFmtId="49" fontId="0" fillId="3" borderId="24" xfId="0" applyNumberFormat="1" applyFill="1" applyBorder="1" applyAlignment="1">
      <alignment vertical="top" wrapText="1"/>
    </xf>
    <xf numFmtId="49" fontId="0" fillId="3" borderId="35" xfId="0" applyNumberFormat="1" applyFill="1" applyBorder="1" applyAlignment="1">
      <alignment vertical="center" wrapText="1"/>
    </xf>
    <xf numFmtId="0" fontId="13" fillId="3" borderId="7" xfId="0" applyFont="1" applyFill="1" applyBorder="1" applyAlignment="1">
      <alignment vertical="center"/>
    </xf>
    <xf numFmtId="49" fontId="14" fillId="3" borderId="7" xfId="0" applyNumberFormat="1" applyFont="1" applyFill="1" applyBorder="1" applyAlignment="1">
      <alignment horizontal="right" vertical="center" wrapText="1"/>
    </xf>
    <xf numFmtId="49" fontId="14" fillId="3" borderId="8" xfId="0" applyNumberFormat="1" applyFont="1" applyFill="1" applyBorder="1" applyAlignment="1">
      <alignment horizontal="left" vertical="center"/>
    </xf>
    <xf numFmtId="0" fontId="13" fillId="3" borderId="12" xfId="0" applyFont="1" applyFill="1" applyBorder="1" applyAlignment="1">
      <alignment vertical="center"/>
    </xf>
    <xf numFmtId="49" fontId="14" fillId="3" borderId="12" xfId="0" applyNumberFormat="1" applyFont="1" applyFill="1" applyBorder="1" applyAlignment="1">
      <alignment horizontal="right" vertical="center" wrapText="1"/>
    </xf>
    <xf numFmtId="0" fontId="14" fillId="3" borderId="13" xfId="0" applyNumberFormat="1" applyFont="1" applyFill="1" applyBorder="1" applyAlignment="1">
      <alignment horizontal="left" vertical="center"/>
    </xf>
    <xf numFmtId="0" fontId="13" fillId="3" borderId="16" xfId="0" applyFont="1" applyFill="1" applyBorder="1" applyAlignment="1">
      <alignment vertical="center" wrapText="1"/>
    </xf>
    <xf numFmtId="49" fontId="14" fillId="3" borderId="16" xfId="0" applyNumberFormat="1" applyFont="1" applyFill="1" applyBorder="1" applyAlignment="1">
      <alignment horizontal="right" vertical="center" wrapText="1"/>
    </xf>
    <xf numFmtId="0" fontId="0" fillId="3" borderId="36" xfId="0" applyFill="1" applyBorder="1" applyAlignment="1">
      <alignment vertical="center" wrapText="1"/>
    </xf>
    <xf numFmtId="0" fontId="0" fillId="3" borderId="37" xfId="0" applyFill="1" applyBorder="1" applyAlignment="1">
      <alignment vertical="center" wrapText="1"/>
    </xf>
    <xf numFmtId="164" fontId="15" fillId="3" borderId="37" xfId="0" applyNumberFormat="1" applyFont="1" applyFill="1" applyBorder="1" applyAlignment="1">
      <alignment horizontal="left" vertical="center" wrapText="1"/>
    </xf>
    <xf numFmtId="14" fontId="15" fillId="3" borderId="3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49" fontId="17" fillId="3" borderId="1" xfId="0" applyNumberFormat="1" applyFont="1" applyFill="1" applyBorder="1" applyAlignment="1">
      <alignment vertical="center" wrapText="1"/>
    </xf>
    <xf numFmtId="0" fontId="18" fillId="3" borderId="42" xfId="0" applyFont="1" applyFill="1" applyBorder="1" applyAlignment="1">
      <alignment horizontal="left" vertical="center" wrapText="1"/>
    </xf>
    <xf numFmtId="0" fontId="0" fillId="3" borderId="40" xfId="0" applyFill="1" applyBorder="1" applyAlignment="1">
      <alignment vertical="center" wrapText="1"/>
    </xf>
    <xf numFmtId="0" fontId="0" fillId="3" borderId="43" xfId="0" applyFill="1" applyBorder="1" applyAlignment="1">
      <alignment vertical="center" wrapText="1"/>
    </xf>
    <xf numFmtId="0" fontId="0" fillId="3" borderId="44" xfId="0" applyFill="1" applyBorder="1" applyAlignment="1">
      <alignment vertical="center" wrapText="1"/>
    </xf>
    <xf numFmtId="0" fontId="18" fillId="3" borderId="45" xfId="0"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0" fillId="3" borderId="46" xfId="0" applyFill="1" applyBorder="1" applyAlignment="1">
      <alignment vertical="center" wrapText="1"/>
    </xf>
    <xf numFmtId="0" fontId="18" fillId="3" borderId="47"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0" fillId="3" borderId="48" xfId="0" applyFill="1" applyBorder="1" applyAlignment="1">
      <alignment vertical="center" wrapText="1"/>
    </xf>
    <xf numFmtId="0" fontId="0" fillId="3" borderId="49" xfId="0" applyFill="1" applyBorder="1" applyAlignment="1">
      <alignment vertical="center" wrapText="1"/>
    </xf>
    <xf numFmtId="0" fontId="0" fillId="3" borderId="50" xfId="0" applyFill="1" applyBorder="1" applyAlignment="1">
      <alignment vertical="center" wrapText="1"/>
    </xf>
    <xf numFmtId="0"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2" fontId="0" fillId="3" borderId="1" xfId="0" applyNumberFormat="1" applyFill="1" applyBorder="1" applyAlignment="1">
      <alignment vertical="center" wrapText="1"/>
    </xf>
    <xf numFmtId="164" fontId="0" fillId="3" borderId="1" xfId="0" applyNumberFormat="1" applyFill="1" applyBorder="1" applyAlignment="1">
      <alignment vertical="center" wrapText="1"/>
    </xf>
    <xf numFmtId="9" fontId="0" fillId="3" borderId="1" xfId="0" applyNumberFormat="1" applyFill="1" applyBorder="1" applyAlignment="1">
      <alignment vertical="center" wrapText="1"/>
    </xf>
    <xf numFmtId="0" fontId="14" fillId="3" borderId="6" xfId="0" applyFont="1" applyFill="1" applyBorder="1" applyAlignment="1">
      <alignment horizontal="center" vertical="center" wrapText="1"/>
    </xf>
    <xf numFmtId="0" fontId="0" fillId="0" borderId="53" xfId="0" applyBorder="1"/>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xf>
    <xf numFmtId="0" fontId="13" fillId="3" borderId="16" xfId="0" applyFont="1" applyFill="1" applyBorder="1" applyAlignment="1">
      <alignment vertical="center"/>
    </xf>
    <xf numFmtId="0" fontId="16" fillId="3" borderId="36" xfId="0" applyFont="1" applyFill="1" applyBorder="1" applyAlignment="1">
      <alignment horizontal="left" vertical="center"/>
    </xf>
    <xf numFmtId="0" fontId="16" fillId="3" borderId="37" xfId="0" applyFont="1" applyFill="1" applyBorder="1" applyAlignment="1">
      <alignment horizontal="left" vertical="center"/>
    </xf>
    <xf numFmtId="14" fontId="15" fillId="3" borderId="38" xfId="0" applyNumberFormat="1" applyFont="1" applyFill="1" applyBorder="1" applyAlignment="1">
      <alignment horizontal="left" vertical="center"/>
    </xf>
    <xf numFmtId="0" fontId="0" fillId="0" borderId="54" xfId="0" applyBorder="1"/>
    <xf numFmtId="49" fontId="0" fillId="0" borderId="54" xfId="0" applyNumberFormat="1" applyBorder="1"/>
    <xf numFmtId="0" fontId="14" fillId="3" borderId="40"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0" fillId="0" borderId="55" xfId="0" applyBorder="1"/>
    <xf numFmtId="0" fontId="14" fillId="3" borderId="46" xfId="0" applyFont="1" applyFill="1" applyBorder="1" applyAlignment="1">
      <alignment horizontal="center" vertical="center" wrapText="1"/>
    </xf>
    <xf numFmtId="0" fontId="14" fillId="3" borderId="12"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50" xfId="0" applyFont="1" applyFill="1" applyBorder="1" applyAlignment="1">
      <alignment horizontal="center" vertical="center" wrapText="1"/>
    </xf>
    <xf numFmtId="14" fontId="15" fillId="3" borderId="37" xfId="0" applyNumberFormat="1" applyFont="1" applyFill="1" applyBorder="1" applyAlignment="1">
      <alignment horizontal="left" vertical="center" wrapText="1"/>
    </xf>
    <xf numFmtId="10" fontId="0" fillId="3" borderId="14" xfId="0" applyNumberFormat="1" applyFill="1" applyBorder="1" applyAlignment="1">
      <alignment vertical="center" wrapText="1"/>
    </xf>
    <xf numFmtId="0" fontId="0" fillId="3" borderId="56" xfId="0" applyFill="1" applyBorder="1" applyAlignment="1">
      <alignment vertical="center" wrapText="1"/>
    </xf>
    <xf numFmtId="0" fontId="0" fillId="3" borderId="11" xfId="0" applyFill="1" applyBorder="1" applyAlignment="1">
      <alignment vertical="center"/>
    </xf>
    <xf numFmtId="0" fontId="0" fillId="3" borderId="12" xfId="0" applyFill="1" applyBorder="1" applyAlignment="1">
      <alignment vertical="center"/>
    </xf>
    <xf numFmtId="49" fontId="14" fillId="3" borderId="12" xfId="0" applyNumberFormat="1" applyFont="1" applyFill="1" applyBorder="1" applyAlignment="1">
      <alignment horizontal="right" vertical="center"/>
    </xf>
    <xf numFmtId="49"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xf>
    <xf numFmtId="164" fontId="22" fillId="3" borderId="1" xfId="0" applyNumberFormat="1" applyFont="1" applyFill="1" applyBorder="1" applyAlignment="1">
      <alignment horizontal="center" vertical="center"/>
    </xf>
    <xf numFmtId="0" fontId="0" fillId="3" borderId="4" xfId="0" applyFill="1" applyBorder="1" applyAlignment="1">
      <alignment vertical="top" wrapText="1"/>
    </xf>
    <xf numFmtId="0" fontId="0" fillId="3" borderId="60" xfId="0" applyFill="1" applyBorder="1" applyAlignment="1">
      <alignment vertical="top" wrapText="1"/>
    </xf>
    <xf numFmtId="49" fontId="2" fillId="2" borderId="1" xfId="0" applyNumberFormat="1" applyFont="1" applyFill="1" applyBorder="1" applyAlignment="1">
      <alignment horizontal="center" vertical="top" wrapText="1"/>
    </xf>
    <xf numFmtId="49" fontId="2" fillId="4" borderId="1" xfId="0" applyNumberFormat="1" applyFont="1" applyFill="1" applyBorder="1" applyAlignment="1">
      <alignment horizontal="left" vertical="top" wrapText="1"/>
    </xf>
    <xf numFmtId="0" fontId="0" fillId="3" borderId="3" xfId="0" applyFill="1" applyBorder="1" applyAlignment="1">
      <alignment vertical="top" wrapText="1"/>
    </xf>
    <xf numFmtId="0" fontId="0" fillId="3" borderId="61" xfId="0" applyFill="1" applyBorder="1" applyAlignment="1">
      <alignment vertical="top" wrapText="1"/>
    </xf>
    <xf numFmtId="0" fontId="0" fillId="3" borderId="52" xfId="0" applyFill="1" applyBorder="1" applyAlignment="1">
      <alignment vertical="top" wrapText="1"/>
    </xf>
    <xf numFmtId="49" fontId="8" fillId="3" borderId="61" xfId="0" applyNumberFormat="1" applyFont="1" applyFill="1" applyBorder="1" applyAlignment="1">
      <alignment vertical="top"/>
    </xf>
    <xf numFmtId="49" fontId="2" fillId="5" borderId="58" xfId="0" applyNumberFormat="1" applyFont="1" applyFill="1" applyBorder="1" applyAlignment="1">
      <alignment horizontal="center" vertical="center" wrapText="1"/>
    </xf>
    <xf numFmtId="49" fontId="2" fillId="5" borderId="59" xfId="0" applyNumberFormat="1" applyFont="1" applyFill="1" applyBorder="1" applyAlignment="1">
      <alignment horizontal="center" vertical="center" wrapText="1"/>
    </xf>
    <xf numFmtId="0" fontId="2" fillId="5" borderId="59" xfId="0" applyFont="1" applyFill="1" applyBorder="1" applyAlignment="1">
      <alignment horizontal="center" vertical="center" wrapText="1"/>
    </xf>
    <xf numFmtId="49" fontId="16" fillId="5" borderId="59" xfId="0" applyNumberFormat="1" applyFont="1" applyFill="1" applyBorder="1" applyAlignment="1">
      <alignment horizontal="center" vertical="center" wrapText="1"/>
    </xf>
    <xf numFmtId="0" fontId="0" fillId="0" borderId="62" xfId="0" applyBorder="1"/>
    <xf numFmtId="0" fontId="0" fillId="0" borderId="63" xfId="0" applyBorder="1"/>
    <xf numFmtId="49" fontId="16" fillId="5" borderId="10" xfId="0" applyNumberFormat="1" applyFont="1" applyFill="1" applyBorder="1" applyAlignment="1">
      <alignment horizontal="center" vertical="center" wrapText="1"/>
    </xf>
    <xf numFmtId="49" fontId="0" fillId="0" borderId="64" xfId="0" applyNumberFormat="1" applyBorder="1"/>
    <xf numFmtId="49" fontId="26" fillId="0" borderId="64" xfId="0" applyNumberFormat="1" applyFont="1" applyBorder="1"/>
    <xf numFmtId="49" fontId="26" fillId="3" borderId="64" xfId="0" applyNumberFormat="1" applyFont="1" applyFill="1" applyBorder="1" applyAlignment="1">
      <alignment wrapText="1"/>
    </xf>
    <xf numFmtId="49" fontId="0" fillId="0" borderId="4" xfId="0" applyNumberFormat="1" applyBorder="1"/>
    <xf numFmtId="49" fontId="0" fillId="3" borderId="64" xfId="0" applyNumberFormat="1" applyFill="1" applyBorder="1" applyAlignment="1">
      <alignment vertical="top"/>
    </xf>
    <xf numFmtId="49" fontId="26" fillId="0" borderId="4" xfId="0" applyNumberFormat="1" applyFont="1" applyBorder="1"/>
    <xf numFmtId="49" fontId="26" fillId="3" borderId="4" xfId="0" applyNumberFormat="1" applyFont="1" applyFill="1" applyBorder="1" applyAlignment="1">
      <alignment wrapText="1"/>
    </xf>
    <xf numFmtId="49" fontId="0" fillId="3" borderId="4" xfId="0" applyNumberFormat="1" applyFill="1" applyBorder="1" applyAlignment="1">
      <alignment vertical="top"/>
    </xf>
    <xf numFmtId="0" fontId="26" fillId="3" borderId="4" xfId="0" applyFont="1" applyFill="1" applyBorder="1" applyAlignment="1">
      <alignment wrapText="1"/>
    </xf>
    <xf numFmtId="0" fontId="0" fillId="3" borderId="4" xfId="0" applyFill="1" applyBorder="1" applyAlignment="1">
      <alignment wrapText="1"/>
    </xf>
    <xf numFmtId="1" fontId="0" fillId="3"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23" fillId="0" borderId="1" xfId="0" applyNumberFormat="1" applyFont="1" applyFill="1" applyBorder="1" applyAlignment="1">
      <alignment vertical="center"/>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xf>
    <xf numFmtId="49" fontId="27" fillId="4" borderId="24"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25" xfId="0" applyNumberFormat="1" applyFont="1" applyFill="1" applyBorder="1" applyAlignment="1">
      <alignment horizontal="center" vertical="center" wrapText="1"/>
    </xf>
    <xf numFmtId="1" fontId="0" fillId="3" borderId="1" xfId="0" applyNumberFormat="1" applyFill="1" applyBorder="1" applyAlignment="1">
      <alignment vertical="center" wrapText="1"/>
    </xf>
    <xf numFmtId="0" fontId="0" fillId="0" borderId="1" xfId="0" applyNumberFormat="1" applyFill="1" applyBorder="1" applyAlignment="1">
      <alignment vertical="center" wrapText="1"/>
    </xf>
    <xf numFmtId="165" fontId="0" fillId="3" borderId="12" xfId="0" applyNumberFormat="1" applyFill="1" applyBorder="1" applyAlignment="1">
      <alignment vertical="center" wrapText="1"/>
    </xf>
    <xf numFmtId="9" fontId="0" fillId="0" borderId="1" xfId="0" applyNumberFormat="1" applyFill="1" applyBorder="1" applyAlignment="1">
      <alignment vertical="center" wrapText="1"/>
    </xf>
    <xf numFmtId="165" fontId="14" fillId="3" borderId="1" xfId="0" applyNumberFormat="1" applyFont="1" applyFill="1" applyBorder="1" applyAlignment="1">
      <alignment horizontal="center" vertical="center" wrapText="1"/>
    </xf>
    <xf numFmtId="165" fontId="0" fillId="3" borderId="1" xfId="0" applyNumberFormat="1" applyFill="1" applyBorder="1" applyAlignment="1">
      <alignment vertical="center" wrapText="1"/>
    </xf>
    <xf numFmtId="165" fontId="0" fillId="0" borderId="0" xfId="0" applyNumberFormat="1"/>
    <xf numFmtId="1" fontId="0" fillId="0" borderId="0" xfId="0" applyNumberFormat="1"/>
    <xf numFmtId="10" fontId="0" fillId="3" borderId="1" xfId="0" applyNumberFormat="1" applyFill="1" applyBorder="1" applyAlignment="1">
      <alignment vertical="center" wrapText="1"/>
    </xf>
    <xf numFmtId="9" fontId="0" fillId="3" borderId="12" xfId="0" applyNumberFormat="1" applyFill="1" applyBorder="1" applyAlignment="1">
      <alignment vertical="center" wrapText="1"/>
    </xf>
    <xf numFmtId="1" fontId="0" fillId="0" borderId="1" xfId="0" applyNumberFormat="1" applyFill="1" applyBorder="1" applyAlignment="1">
      <alignment vertical="center" wrapText="1"/>
    </xf>
    <xf numFmtId="165" fontId="16"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0" fillId="0" borderId="1" xfId="0" applyNumberFormat="1" applyFill="1" applyBorder="1" applyAlignment="1">
      <alignment vertical="center" wrapText="1"/>
    </xf>
    <xf numFmtId="164" fontId="0" fillId="3" borderId="1" xfId="1" applyNumberFormat="1" applyFont="1" applyFill="1" applyBorder="1" applyAlignment="1">
      <alignment vertical="center" wrapText="1"/>
    </xf>
    <xf numFmtId="2" fontId="16" fillId="3" borderId="1" xfId="0" applyNumberFormat="1" applyFont="1" applyFill="1" applyBorder="1" applyAlignment="1">
      <alignment horizontal="center" vertical="center" wrapText="1"/>
    </xf>
    <xf numFmtId="164" fontId="0" fillId="3" borderId="12" xfId="0" applyNumberFormat="1" applyFill="1" applyBorder="1" applyAlignment="1">
      <alignment vertical="center"/>
    </xf>
    <xf numFmtId="49" fontId="23" fillId="3" borderId="69" xfId="0" applyNumberFormat="1" applyFont="1" applyFill="1" applyBorder="1" applyAlignment="1">
      <alignment horizontal="center" vertical="center"/>
    </xf>
    <xf numFmtId="49" fontId="23" fillId="3" borderId="69" xfId="0" applyNumberFormat="1" applyFont="1" applyFill="1" applyBorder="1" applyAlignment="1">
      <alignment vertical="center"/>
    </xf>
    <xf numFmtId="164" fontId="22" fillId="3" borderId="69" xfId="0" applyNumberFormat="1" applyFont="1" applyFill="1" applyBorder="1" applyAlignment="1">
      <alignment horizontal="center" vertical="center"/>
    </xf>
    <xf numFmtId="164" fontId="24" fillId="0" borderId="69" xfId="0" applyNumberFormat="1" applyFont="1" applyFill="1" applyBorder="1" applyAlignment="1">
      <alignment horizontal="center" vertical="center" wrapText="1"/>
    </xf>
    <xf numFmtId="0" fontId="0" fillId="3" borderId="73" xfId="0" applyFill="1" applyBorder="1" applyAlignment="1">
      <alignment vertical="center"/>
    </xf>
    <xf numFmtId="0" fontId="0" fillId="3" borderId="74" xfId="0" applyFill="1" applyBorder="1" applyAlignment="1">
      <alignment vertical="center"/>
    </xf>
    <xf numFmtId="0" fontId="13" fillId="3" borderId="75" xfId="0" applyFont="1" applyFill="1" applyBorder="1" applyAlignment="1">
      <alignment vertical="center"/>
    </xf>
    <xf numFmtId="49" fontId="14" fillId="3" borderId="75" xfId="0" applyNumberFormat="1" applyFont="1" applyFill="1" applyBorder="1" applyAlignment="1">
      <alignment horizontal="right" vertical="center"/>
    </xf>
    <xf numFmtId="49" fontId="14" fillId="3" borderId="76" xfId="0" applyNumberFormat="1" applyFont="1" applyFill="1" applyBorder="1" applyAlignment="1">
      <alignment horizontal="left" vertical="center"/>
    </xf>
    <xf numFmtId="0" fontId="0" fillId="3" borderId="77" xfId="0" applyFill="1" applyBorder="1" applyAlignment="1">
      <alignment vertical="center"/>
    </xf>
    <xf numFmtId="0" fontId="14" fillId="3" borderId="78" xfId="0" applyNumberFormat="1" applyFont="1" applyFill="1" applyBorder="1" applyAlignment="1">
      <alignment horizontal="left" vertical="center"/>
    </xf>
    <xf numFmtId="49" fontId="4" fillId="0" borderId="78" xfId="0" applyNumberFormat="1" applyFont="1" applyFill="1" applyBorder="1" applyAlignment="1">
      <alignment horizontal="left" vertical="center" wrapText="1"/>
    </xf>
    <xf numFmtId="0" fontId="0" fillId="3" borderId="79" xfId="0" applyFill="1" applyBorder="1" applyAlignment="1">
      <alignment vertical="center"/>
    </xf>
    <xf numFmtId="0" fontId="0" fillId="3" borderId="80" xfId="0" applyFill="1" applyBorder="1" applyAlignment="1">
      <alignment vertical="center"/>
    </xf>
    <xf numFmtId="0" fontId="0" fillId="3" borderId="81" xfId="0" applyFill="1" applyBorder="1" applyAlignment="1">
      <alignment vertical="center"/>
    </xf>
    <xf numFmtId="49" fontId="14" fillId="3" borderId="81" xfId="0" applyNumberFormat="1" applyFont="1" applyFill="1" applyBorder="1" applyAlignment="1">
      <alignment horizontal="right" vertical="center" wrapText="1"/>
    </xf>
    <xf numFmtId="49" fontId="4" fillId="0" borderId="82" xfId="0" applyNumberFormat="1" applyFont="1" applyFill="1" applyBorder="1" applyAlignment="1">
      <alignment horizontal="left" vertical="center"/>
    </xf>
    <xf numFmtId="10" fontId="14" fillId="3" borderId="1" xfId="0" applyNumberFormat="1" applyFont="1" applyFill="1" applyBorder="1" applyAlignment="1">
      <alignment horizontal="center" vertical="center" wrapText="1"/>
    </xf>
    <xf numFmtId="10" fontId="29" fillId="3" borderId="1" xfId="0" applyNumberFormat="1" applyFont="1" applyFill="1" applyBorder="1" applyAlignment="1">
      <alignment vertical="center" wrapText="1"/>
    </xf>
    <xf numFmtId="164" fontId="14" fillId="3" borderId="1" xfId="1" applyNumberFormat="1" applyFont="1" applyFill="1" applyBorder="1" applyAlignment="1">
      <alignment horizontal="center" vertical="center" wrapText="1"/>
    </xf>
    <xf numFmtId="164" fontId="0" fillId="3" borderId="1" xfId="0" applyNumberFormat="1" applyFill="1" applyBorder="1" applyAlignment="1">
      <alignment horizontal="center" vertical="center" wrapText="1"/>
    </xf>
    <xf numFmtId="9" fontId="0" fillId="3" borderId="1" xfId="1" applyFont="1" applyFill="1" applyBorder="1" applyAlignment="1">
      <alignment horizontal="center" vertical="center" wrapText="1"/>
    </xf>
    <xf numFmtId="0" fontId="30" fillId="6" borderId="65" xfId="0" applyFont="1" applyFill="1" applyBorder="1" applyAlignment="1">
      <alignment vertical="center" wrapText="1"/>
    </xf>
    <xf numFmtId="0" fontId="30" fillId="6" borderId="66" xfId="0" applyFont="1" applyFill="1" applyBorder="1" applyAlignment="1">
      <alignment vertical="center" wrapText="1"/>
    </xf>
    <xf numFmtId="2" fontId="1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0" fontId="33" fillId="3" borderId="71" xfId="0" applyNumberFormat="1" applyFont="1" applyFill="1" applyBorder="1" applyAlignment="1">
      <alignment horizontal="center" vertical="center"/>
    </xf>
    <xf numFmtId="0" fontId="2" fillId="0" borderId="0" xfId="0" applyNumberFormat="1" applyFont="1" applyAlignment="1">
      <alignment horizontal="center"/>
    </xf>
    <xf numFmtId="164" fontId="0" fillId="0" borderId="1" xfId="1" applyNumberFormat="1" applyFont="1" applyFill="1" applyBorder="1" applyAlignment="1">
      <alignment vertical="center" wrapText="1"/>
    </xf>
    <xf numFmtId="10" fontId="0" fillId="0" borderId="1" xfId="0" applyNumberFormat="1" applyFill="1" applyBorder="1" applyAlignment="1">
      <alignment vertical="center" wrapText="1"/>
    </xf>
    <xf numFmtId="0" fontId="0" fillId="0" borderId="0" xfId="0" applyNumberFormat="1" applyAlignment="1">
      <alignment vertical="center"/>
    </xf>
    <xf numFmtId="10" fontId="0" fillId="0" borderId="1" xfId="1" applyNumberFormat="1" applyFont="1" applyFill="1" applyBorder="1" applyAlignment="1">
      <alignment vertical="center" wrapText="1"/>
    </xf>
    <xf numFmtId="165" fontId="0" fillId="0" borderId="1" xfId="0" applyNumberFormat="1" applyFill="1" applyBorder="1" applyAlignment="1">
      <alignment vertical="center" wrapText="1"/>
    </xf>
    <xf numFmtId="1" fontId="14" fillId="3" borderId="1"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10" fontId="14" fillId="3" borderId="1" xfId="0" applyNumberFormat="1" applyFont="1" applyFill="1" applyBorder="1" applyAlignment="1">
      <alignment horizontal="right" vertical="center" wrapText="1"/>
    </xf>
    <xf numFmtId="10" fontId="16" fillId="0" borderId="1" xfId="0" applyNumberFormat="1" applyFont="1" applyFill="1" applyBorder="1" applyAlignment="1">
      <alignment horizontal="center" vertical="center" wrapText="1"/>
    </xf>
    <xf numFmtId="9" fontId="14" fillId="3" borderId="1" xfId="0" applyNumberFormat="1" applyFont="1" applyFill="1" applyBorder="1" applyAlignment="1">
      <alignment horizontal="right" vertical="center" wrapText="1"/>
    </xf>
    <xf numFmtId="164" fontId="14" fillId="0" borderId="1" xfId="1" applyNumberFormat="1" applyFont="1" applyFill="1" applyBorder="1" applyAlignment="1">
      <alignment horizontal="right" vertical="center" wrapText="1"/>
    </xf>
    <xf numFmtId="0" fontId="14" fillId="3" borderId="1" xfId="0" applyFont="1" applyFill="1" applyBorder="1" applyAlignment="1">
      <alignment horizontal="right" vertical="center" wrapText="1"/>
    </xf>
    <xf numFmtId="9"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0" fontId="0" fillId="3" borderId="1" xfId="0" applyNumberFormat="1" applyFill="1" applyBorder="1" applyAlignment="1">
      <alignment horizontal="right" vertical="center" wrapText="1"/>
    </xf>
    <xf numFmtId="164" fontId="0" fillId="3" borderId="1" xfId="1"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49" fontId="37" fillId="3" borderId="1"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3" fontId="38" fillId="3"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horizontal="right" vertical="center" wrapText="1"/>
    </xf>
    <xf numFmtId="166" fontId="0" fillId="3" borderId="12" xfId="0" applyNumberFormat="1" applyFill="1" applyBorder="1" applyAlignment="1">
      <alignment vertical="center" wrapText="1"/>
    </xf>
    <xf numFmtId="166" fontId="0" fillId="0" borderId="0" xfId="0" applyNumberFormat="1"/>
    <xf numFmtId="166" fontId="0" fillId="3" borderId="14" xfId="0" applyNumberFormat="1" applyFill="1" applyBorder="1" applyAlignment="1">
      <alignment vertical="center" wrapText="1"/>
    </xf>
    <xf numFmtId="49" fontId="39" fillId="3" borderId="1" xfId="0" applyNumberFormat="1" applyFont="1" applyFill="1" applyBorder="1" applyAlignment="1">
      <alignment horizontal="center" vertical="center"/>
    </xf>
    <xf numFmtId="14"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wrapText="1"/>
    </xf>
    <xf numFmtId="164" fontId="0" fillId="0" borderId="1" xfId="1" applyNumberFormat="1" applyFont="1" applyFill="1" applyBorder="1" applyAlignment="1">
      <alignment horizontal="right" vertical="center" wrapText="1"/>
    </xf>
    <xf numFmtId="10" fontId="0" fillId="0" borderId="1" xfId="0" applyNumberFormat="1" applyFill="1" applyBorder="1" applyAlignment="1">
      <alignment horizontal="right" vertical="center" wrapText="1"/>
    </xf>
    <xf numFmtId="14" fontId="23" fillId="0" borderId="1" xfId="0" applyNumberFormat="1" applyFont="1" applyFill="1" applyBorder="1" applyAlignment="1">
      <alignment horizontal="center" vertical="center"/>
    </xf>
    <xf numFmtId="0" fontId="40" fillId="7" borderId="65" xfId="0" applyFont="1" applyFill="1" applyBorder="1" applyAlignment="1">
      <alignment horizontal="left" vertical="center" wrapText="1"/>
    </xf>
    <xf numFmtId="1" fontId="14" fillId="0" borderId="1" xfId="0" applyNumberFormat="1" applyFont="1" applyFill="1" applyBorder="1" applyAlignment="1">
      <alignment horizontal="right" vertical="center" wrapText="1"/>
    </xf>
    <xf numFmtId="0" fontId="0" fillId="0" borderId="0" xfId="0" applyNumberFormat="1" applyAlignment="1">
      <alignment wrapText="1"/>
    </xf>
    <xf numFmtId="9" fontId="14" fillId="0" borderId="1" xfId="0" applyNumberFormat="1" applyFont="1" applyFill="1" applyBorder="1" applyAlignment="1">
      <alignment horizontal="center" vertical="center" wrapText="1"/>
    </xf>
    <xf numFmtId="164" fontId="14" fillId="0" borderId="1" xfId="1" applyNumberFormat="1" applyFont="1" applyFill="1" applyBorder="1" applyAlignment="1">
      <alignment horizontal="center" vertical="center" wrapText="1"/>
    </xf>
    <xf numFmtId="0" fontId="0" fillId="3" borderId="6" xfId="0" applyFill="1" applyBorder="1" applyAlignment="1">
      <alignment vertical="center" wrapText="1"/>
    </xf>
    <xf numFmtId="0" fontId="0" fillId="3" borderId="11" xfId="0" applyFill="1" applyBorder="1" applyAlignment="1">
      <alignment vertical="center" wrapText="1"/>
    </xf>
    <xf numFmtId="0" fontId="0" fillId="3" borderId="15" xfId="0" applyFill="1" applyBorder="1" applyAlignment="1">
      <alignment vertical="center" wrapText="1"/>
    </xf>
    <xf numFmtId="49" fontId="27" fillId="4" borderId="20" xfId="0" applyNumberFormat="1" applyFont="1" applyFill="1" applyBorder="1" applyAlignment="1">
      <alignment horizontal="center" vertical="center" wrapText="1"/>
    </xf>
    <xf numFmtId="0" fontId="27" fillId="4" borderId="23" xfId="0" applyFont="1" applyFill="1" applyBorder="1" applyAlignment="1">
      <alignment horizontal="center" vertical="center" wrapText="1"/>
    </xf>
    <xf numFmtId="49" fontId="27" fillId="4" borderId="21" xfId="0" applyNumberFormat="1"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2"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ill="1" applyBorder="1" applyAlignment="1">
      <alignment vertical="center" wrapText="1"/>
    </xf>
    <xf numFmtId="49" fontId="27" fillId="4" borderId="31"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9" fontId="0" fillId="3" borderId="39" xfId="0" applyNumberFormat="1" applyFill="1" applyBorder="1" applyAlignment="1">
      <alignment vertical="center" wrapText="1"/>
    </xf>
    <xf numFmtId="9" fontId="0" fillId="3" borderId="41" xfId="0" applyNumberFormat="1" applyFill="1" applyBorder="1" applyAlignment="1">
      <alignment vertical="center" wrapText="1"/>
    </xf>
    <xf numFmtId="9" fontId="14" fillId="3" borderId="39" xfId="0" applyNumberFormat="1" applyFont="1" applyFill="1" applyBorder="1" applyAlignment="1">
      <alignment horizontal="left" vertical="center" wrapText="1"/>
    </xf>
    <xf numFmtId="9" fontId="14" fillId="3" borderId="40" xfId="0" applyNumberFormat="1" applyFont="1" applyFill="1" applyBorder="1" applyAlignment="1">
      <alignment horizontal="left" vertical="center" wrapText="1"/>
    </xf>
    <xf numFmtId="9" fontId="14" fillId="3" borderId="41" xfId="0" applyNumberFormat="1" applyFont="1" applyFill="1" applyBorder="1" applyAlignment="1">
      <alignment horizontal="left" vertical="center" wrapText="1"/>
    </xf>
    <xf numFmtId="0" fontId="17"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0" fontId="0" fillId="3" borderId="1" xfId="0" applyFill="1" applyBorder="1" applyAlignment="1">
      <alignment vertical="center" wrapText="1"/>
    </xf>
    <xf numFmtId="9" fontId="14" fillId="0" borderId="39" xfId="0" applyNumberFormat="1" applyFont="1" applyFill="1" applyBorder="1" applyAlignment="1">
      <alignment horizontal="left" vertical="center" wrapText="1"/>
    </xf>
    <xf numFmtId="9" fontId="14" fillId="0" borderId="40" xfId="0" applyNumberFormat="1" applyFont="1" applyFill="1" applyBorder="1" applyAlignment="1">
      <alignment horizontal="left" vertical="center" wrapText="1"/>
    </xf>
    <xf numFmtId="9" fontId="14" fillId="0" borderId="41" xfId="0" applyNumberFormat="1" applyFont="1" applyFill="1" applyBorder="1" applyAlignment="1">
      <alignment horizontal="left" vertical="center" wrapText="1"/>
    </xf>
    <xf numFmtId="9" fontId="29" fillId="3" borderId="39" xfId="0" applyNumberFormat="1" applyFont="1" applyFill="1" applyBorder="1" applyAlignment="1">
      <alignment vertical="center" wrapText="1"/>
    </xf>
    <xf numFmtId="9" fontId="0" fillId="0" borderId="39" xfId="0" applyNumberFormat="1" applyFill="1" applyBorder="1" applyAlignment="1">
      <alignment vertical="center" wrapText="1"/>
    </xf>
    <xf numFmtId="9" fontId="0" fillId="0" borderId="41" xfId="0" applyNumberFormat="1" applyFill="1" applyBorder="1" applyAlignment="1">
      <alignment vertical="center" wrapText="1"/>
    </xf>
    <xf numFmtId="49" fontId="17" fillId="3" borderId="1" xfId="0" applyNumberFormat="1"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41" fillId="0" borderId="67" xfId="0" applyFont="1" applyFill="1" applyBorder="1" applyAlignment="1">
      <alignment horizontal="left" vertical="center" wrapText="1"/>
    </xf>
    <xf numFmtId="0" fontId="41" fillId="0" borderId="40" xfId="0" applyFont="1" applyFill="1" applyBorder="1" applyAlignment="1">
      <alignment horizontal="left" vertical="center" wrapText="1"/>
    </xf>
    <xf numFmtId="49" fontId="13" fillId="3" borderId="7" xfId="0" applyNumberFormat="1"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wrapText="1"/>
    </xf>
    <xf numFmtId="49" fontId="17" fillId="3" borderId="39" xfId="0" applyNumberFormat="1" applyFont="1" applyFill="1" applyBorder="1" applyAlignment="1">
      <alignment horizontal="left" vertical="center" wrapText="1"/>
    </xf>
    <xf numFmtId="0" fontId="17" fillId="3" borderId="40"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0" fillId="0" borderId="0" xfId="0" applyNumberFormat="1" applyAlignment="1">
      <alignment horizontal="center"/>
    </xf>
    <xf numFmtId="165" fontId="0" fillId="0" borderId="0" xfId="0" applyNumberFormat="1" applyAlignment="1">
      <alignment horizontal="center"/>
    </xf>
    <xf numFmtId="165" fontId="0" fillId="0" borderId="0" xfId="0" applyNumberFormat="1" applyAlignment="1">
      <alignment horizontal="center" vertical="center"/>
    </xf>
    <xf numFmtId="0" fontId="0" fillId="0" borderId="0" xfId="0" applyNumberFormat="1" applyAlignment="1">
      <alignment horizontal="center" vertical="center"/>
    </xf>
    <xf numFmtId="9" fontId="29" fillId="0" borderId="39" xfId="0" applyNumberFormat="1" applyFont="1" applyFill="1" applyBorder="1" applyAlignment="1">
      <alignment vertical="center" wrapText="1"/>
    </xf>
    <xf numFmtId="49" fontId="17" fillId="3" borderId="51" xfId="0" applyNumberFormat="1" applyFont="1" applyFill="1" applyBorder="1" applyAlignment="1">
      <alignment horizontal="left" vertical="center" wrapText="1"/>
    </xf>
    <xf numFmtId="0" fontId="17" fillId="3" borderId="52" xfId="0" applyFont="1" applyFill="1" applyBorder="1" applyAlignment="1">
      <alignment horizontal="left" vertical="center" wrapText="1"/>
    </xf>
    <xf numFmtId="0" fontId="17" fillId="3" borderId="5" xfId="0" applyFont="1" applyFill="1" applyBorder="1" applyAlignment="1">
      <alignment horizontal="left" vertical="center" wrapText="1"/>
    </xf>
    <xf numFmtId="9" fontId="14" fillId="3" borderId="39" xfId="0" applyNumberFormat="1" applyFont="1" applyFill="1" applyBorder="1" applyAlignment="1">
      <alignment horizontal="center" vertical="center" wrapText="1"/>
    </xf>
    <xf numFmtId="9" fontId="14" fillId="3" borderId="41" xfId="0" applyNumberFormat="1" applyFont="1" applyFill="1" applyBorder="1" applyAlignment="1">
      <alignment horizontal="center" vertical="center" wrapText="1"/>
    </xf>
    <xf numFmtId="9" fontId="14" fillId="0" borderId="39" xfId="0" applyNumberFormat="1" applyFont="1" applyFill="1" applyBorder="1" applyAlignment="1">
      <alignment horizontal="center" vertical="center" wrapText="1"/>
    </xf>
    <xf numFmtId="9" fontId="14" fillId="0" borderId="41" xfId="0" applyNumberFormat="1" applyFont="1" applyFill="1" applyBorder="1" applyAlignment="1">
      <alignment horizontal="center" vertical="center" wrapText="1"/>
    </xf>
    <xf numFmtId="0" fontId="29" fillId="0" borderId="39" xfId="0" applyFont="1" applyBorder="1" applyAlignment="1">
      <alignment horizontal="left" vertical="top" wrapText="1"/>
    </xf>
    <xf numFmtId="0" fontId="0" fillId="0" borderId="41" xfId="0" applyBorder="1" applyAlignment="1">
      <alignment horizontal="left" vertical="top"/>
    </xf>
    <xf numFmtId="0" fontId="13" fillId="3" borderId="16" xfId="0" applyFont="1" applyFill="1" applyBorder="1" applyAlignment="1">
      <alignment horizontal="center" vertical="center"/>
    </xf>
    <xf numFmtId="0" fontId="41" fillId="0" borderId="41" xfId="0" applyFont="1" applyFill="1" applyBorder="1" applyAlignment="1">
      <alignment horizontal="left" vertical="center" wrapText="1"/>
    </xf>
    <xf numFmtId="9" fontId="14" fillId="3" borderId="40" xfId="0" applyNumberFormat="1" applyFont="1" applyFill="1" applyBorder="1" applyAlignment="1">
      <alignment horizontal="center" vertical="center" wrapText="1"/>
    </xf>
    <xf numFmtId="0" fontId="32" fillId="0" borderId="86" xfId="0" applyFont="1" applyFill="1" applyBorder="1" applyAlignment="1">
      <alignment vertical="center" wrapText="1"/>
    </xf>
    <xf numFmtId="0" fontId="32" fillId="0" borderId="87" xfId="0" applyFont="1" applyFill="1" applyBorder="1" applyAlignment="1">
      <alignment vertical="center" wrapText="1"/>
    </xf>
    <xf numFmtId="0" fontId="32" fillId="0" borderId="90" xfId="0" applyFont="1" applyFill="1" applyBorder="1" applyAlignment="1">
      <alignment vertical="center" wrapText="1"/>
    </xf>
    <xf numFmtId="0" fontId="32" fillId="0" borderId="89" xfId="0" applyFont="1" applyFill="1" applyBorder="1" applyAlignment="1">
      <alignment vertical="center" wrapText="1"/>
    </xf>
    <xf numFmtId="0" fontId="32" fillId="0" borderId="83" xfId="0" applyFont="1" applyFill="1" applyBorder="1" applyAlignment="1">
      <alignment wrapText="1"/>
    </xf>
    <xf numFmtId="0" fontId="32" fillId="0" borderId="84" xfId="0" applyFont="1" applyFill="1" applyBorder="1" applyAlignment="1">
      <alignment wrapText="1"/>
    </xf>
    <xf numFmtId="0" fontId="32" fillId="0" borderId="85" xfId="0" applyFont="1" applyFill="1" applyBorder="1" applyAlignment="1">
      <alignment wrapText="1"/>
    </xf>
    <xf numFmtId="9" fontId="14" fillId="3" borderId="86" xfId="0" applyNumberFormat="1" applyFont="1" applyFill="1" applyBorder="1" applyAlignment="1">
      <alignment horizontal="left" vertical="top" wrapText="1"/>
    </xf>
    <xf numFmtId="9" fontId="14" fillId="3" borderId="87" xfId="0" applyNumberFormat="1" applyFont="1" applyFill="1" applyBorder="1" applyAlignment="1">
      <alignment horizontal="left" vertical="top" wrapText="1"/>
    </xf>
    <xf numFmtId="9" fontId="14" fillId="3" borderId="88" xfId="0" applyNumberFormat="1" applyFont="1" applyFill="1" applyBorder="1" applyAlignment="1">
      <alignment horizontal="left" vertical="top" wrapText="1"/>
    </xf>
    <xf numFmtId="9" fontId="14" fillId="3" borderId="86" xfId="0" applyNumberFormat="1" applyFont="1" applyFill="1" applyBorder="1" applyAlignment="1">
      <alignment horizontal="center" vertical="top" wrapText="1"/>
    </xf>
    <xf numFmtId="9" fontId="14" fillId="3" borderId="88" xfId="0" applyNumberFormat="1" applyFont="1" applyFill="1" applyBorder="1" applyAlignment="1">
      <alignment horizontal="center" vertical="top" wrapText="1"/>
    </xf>
    <xf numFmtId="0" fontId="32" fillId="6" borderId="83" xfId="0" applyFont="1" applyFill="1" applyBorder="1" applyAlignment="1">
      <alignment vertical="top" wrapText="1"/>
    </xf>
    <xf numFmtId="0" fontId="32" fillId="6" borderId="84" xfId="0" applyFont="1" applyFill="1" applyBorder="1" applyAlignment="1">
      <alignment vertical="top" wrapText="1"/>
    </xf>
    <xf numFmtId="0" fontId="32" fillId="6" borderId="83" xfId="0" applyFont="1" applyFill="1" applyBorder="1" applyAlignment="1">
      <alignment vertical="center" wrapText="1"/>
    </xf>
    <xf numFmtId="0" fontId="32" fillId="6" borderId="85" xfId="0" applyFont="1" applyFill="1" applyBorder="1" applyAlignment="1">
      <alignment vertical="center" wrapText="1"/>
    </xf>
    <xf numFmtId="0" fontId="32" fillId="0" borderId="83" xfId="0" applyFont="1" applyFill="1" applyBorder="1" applyAlignment="1">
      <alignment vertical="center" wrapText="1"/>
    </xf>
    <xf numFmtId="0" fontId="32" fillId="0" borderId="84" xfId="0" applyFont="1" applyFill="1" applyBorder="1" applyAlignment="1">
      <alignment vertical="center" wrapText="1"/>
    </xf>
    <xf numFmtId="0" fontId="32" fillId="0" borderId="85" xfId="0" applyFont="1" applyFill="1" applyBorder="1" applyAlignment="1">
      <alignment vertical="center" wrapText="1"/>
    </xf>
    <xf numFmtId="9" fontId="14" fillId="3" borderId="86" xfId="0" applyNumberFormat="1" applyFont="1" applyFill="1" applyBorder="1" applyAlignment="1">
      <alignment horizontal="left" vertical="center" wrapText="1"/>
    </xf>
    <xf numFmtId="9" fontId="14" fillId="3" borderId="87" xfId="0" applyNumberFormat="1" applyFont="1" applyFill="1" applyBorder="1" applyAlignment="1">
      <alignment horizontal="left" vertical="center" wrapText="1"/>
    </xf>
    <xf numFmtId="9" fontId="14" fillId="3" borderId="88" xfId="0" applyNumberFormat="1" applyFont="1" applyFill="1" applyBorder="1" applyAlignment="1">
      <alignment horizontal="left" vertical="center" wrapText="1"/>
    </xf>
    <xf numFmtId="9" fontId="14" fillId="3" borderId="86" xfId="0" applyNumberFormat="1" applyFont="1" applyFill="1" applyBorder="1" applyAlignment="1">
      <alignment horizontal="center" vertical="center" wrapText="1"/>
    </xf>
    <xf numFmtId="9" fontId="14" fillId="3" borderId="88" xfId="0" applyNumberFormat="1" applyFont="1" applyFill="1" applyBorder="1" applyAlignment="1">
      <alignment horizontal="center" vertical="center" wrapText="1"/>
    </xf>
    <xf numFmtId="164" fontId="14" fillId="3" borderId="39" xfId="0" applyNumberFormat="1" applyFont="1" applyFill="1" applyBorder="1" applyAlignment="1">
      <alignment horizontal="center" vertical="center" wrapText="1"/>
    </xf>
    <xf numFmtId="164" fontId="14" fillId="3" borderId="41" xfId="0" applyNumberFormat="1" applyFont="1" applyFill="1" applyBorder="1" applyAlignment="1">
      <alignment horizontal="center" vertical="center" wrapText="1"/>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2" fillId="0" borderId="68" xfId="0" applyFont="1" applyBorder="1" applyAlignment="1">
      <alignment horizontal="left"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0" fillId="0" borderId="84" xfId="0" applyFont="1" applyFill="1" applyBorder="1" applyAlignment="1">
      <alignment vertical="center" wrapText="1"/>
    </xf>
    <xf numFmtId="0" fontId="30" fillId="0" borderId="85" xfId="0" applyFont="1" applyFill="1" applyBorder="1" applyAlignment="1">
      <alignment vertical="center" wrapText="1"/>
    </xf>
    <xf numFmtId="0" fontId="32" fillId="0" borderId="83" xfId="0" applyFont="1" applyFill="1" applyBorder="1" applyAlignment="1">
      <alignment vertical="top" wrapText="1"/>
    </xf>
    <xf numFmtId="0" fontId="32" fillId="0" borderId="84" xfId="0" applyFont="1" applyFill="1" applyBorder="1" applyAlignment="1">
      <alignment vertical="top" wrapText="1"/>
    </xf>
    <xf numFmtId="0" fontId="32" fillId="0" borderId="85" xfId="0" applyFont="1" applyFill="1" applyBorder="1" applyAlignment="1">
      <alignment vertical="top" wrapText="1"/>
    </xf>
    <xf numFmtId="0" fontId="36" fillId="0" borderId="84" xfId="0" applyFont="1" applyFill="1" applyBorder="1" applyAlignment="1">
      <alignment vertical="center" wrapText="1"/>
    </xf>
    <xf numFmtId="0" fontId="36" fillId="0" borderId="85" xfId="0" applyFont="1" applyFill="1" applyBorder="1" applyAlignment="1">
      <alignment vertical="center" wrapText="1"/>
    </xf>
    <xf numFmtId="9" fontId="0" fillId="3" borderId="86" xfId="0" applyNumberFormat="1" applyFill="1" applyBorder="1" applyAlignment="1">
      <alignment vertical="center" wrapText="1"/>
    </xf>
    <xf numFmtId="9" fontId="0" fillId="3" borderId="88" xfId="0" applyNumberFormat="1" applyFill="1" applyBorder="1" applyAlignment="1">
      <alignment vertical="center" wrapText="1"/>
    </xf>
    <xf numFmtId="9" fontId="0" fillId="3" borderId="39" xfId="0" applyNumberFormat="1" applyFill="1" applyBorder="1" applyAlignment="1">
      <alignment horizontal="left" vertical="center" wrapText="1"/>
    </xf>
    <xf numFmtId="9" fontId="0" fillId="3" borderId="41" xfId="0" applyNumberFormat="1" applyFill="1" applyBorder="1" applyAlignment="1">
      <alignment horizontal="left" vertical="center" wrapText="1"/>
    </xf>
    <xf numFmtId="9" fontId="14" fillId="3" borderId="39" xfId="0" applyNumberFormat="1" applyFont="1" applyFill="1" applyBorder="1" applyAlignment="1">
      <alignment horizontal="left" vertical="top" wrapText="1"/>
    </xf>
    <xf numFmtId="9" fontId="14" fillId="3" borderId="40" xfId="0" applyNumberFormat="1" applyFont="1" applyFill="1" applyBorder="1" applyAlignment="1">
      <alignment horizontal="left" vertical="top" wrapText="1"/>
    </xf>
    <xf numFmtId="9" fontId="14" fillId="3" borderId="41" xfId="0" applyNumberFormat="1" applyFont="1" applyFill="1" applyBorder="1" applyAlignment="1">
      <alignment horizontal="left" vertical="top" wrapText="1"/>
    </xf>
    <xf numFmtId="1" fontId="17" fillId="3" borderId="1" xfId="0" applyNumberFormat="1" applyFont="1" applyFill="1" applyBorder="1" applyAlignment="1">
      <alignment horizontal="left" vertical="center" wrapText="1"/>
    </xf>
    <xf numFmtId="9" fontId="14" fillId="3" borderId="39" xfId="0" applyNumberFormat="1" applyFont="1" applyFill="1" applyBorder="1" applyAlignment="1">
      <alignment vertical="top" wrapText="1"/>
    </xf>
    <xf numFmtId="9" fontId="14" fillId="3" borderId="40" xfId="0" applyNumberFormat="1" applyFont="1" applyFill="1" applyBorder="1" applyAlignment="1">
      <alignment vertical="top" wrapText="1"/>
    </xf>
    <xf numFmtId="9" fontId="14" fillId="3" borderId="41" xfId="0" applyNumberFormat="1" applyFont="1" applyFill="1" applyBorder="1" applyAlignment="1">
      <alignment vertical="top" wrapText="1"/>
    </xf>
    <xf numFmtId="0" fontId="32" fillId="6" borderId="84" xfId="0" applyFont="1" applyFill="1" applyBorder="1" applyAlignment="1">
      <alignment vertical="center" wrapText="1"/>
    </xf>
    <xf numFmtId="0" fontId="36" fillId="6" borderId="84" xfId="0" applyFont="1" applyFill="1" applyBorder="1" applyAlignment="1">
      <alignment vertical="center" wrapText="1"/>
    </xf>
    <xf numFmtId="0" fontId="36" fillId="6" borderId="85" xfId="0" applyFont="1" applyFill="1" applyBorder="1" applyAlignment="1">
      <alignment vertical="center" wrapText="1"/>
    </xf>
    <xf numFmtId="9" fontId="17" fillId="3" borderId="1" xfId="0" applyNumberFormat="1" applyFont="1" applyFill="1" applyBorder="1" applyAlignment="1">
      <alignment horizontal="left" vertical="center" wrapText="1"/>
    </xf>
    <xf numFmtId="0" fontId="32" fillId="6" borderId="85" xfId="0" applyFont="1" applyFill="1" applyBorder="1" applyAlignment="1">
      <alignment vertical="top" wrapText="1"/>
    </xf>
    <xf numFmtId="49" fontId="17" fillId="0" borderId="39" xfId="0" applyNumberFormat="1"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1" xfId="0" applyFill="1" applyBorder="1" applyAlignment="1">
      <alignment vertical="center" wrapText="1"/>
    </xf>
    <xf numFmtId="49" fontId="17" fillId="3" borderId="1" xfId="0" applyNumberFormat="1" applyFont="1" applyFill="1" applyBorder="1" applyAlignment="1">
      <alignment vertical="center" wrapText="1"/>
    </xf>
    <xf numFmtId="0" fontId="17" fillId="3" borderId="1" xfId="0" applyFont="1" applyFill="1" applyBorder="1" applyAlignment="1">
      <alignment vertical="center" wrapText="1"/>
    </xf>
    <xf numFmtId="0" fontId="17" fillId="0" borderId="1" xfId="0" applyNumberFormat="1" applyFont="1" applyFill="1" applyBorder="1" applyAlignment="1">
      <alignment horizontal="left" vertical="center" wrapText="1"/>
    </xf>
    <xf numFmtId="0" fontId="0" fillId="0" borderId="1" xfId="0" applyNumberFormat="1" applyFill="1" applyBorder="1" applyAlignment="1">
      <alignment vertical="center" wrapText="1"/>
    </xf>
    <xf numFmtId="0" fontId="30" fillId="6" borderId="84" xfId="0" applyFont="1" applyFill="1" applyBorder="1" applyAlignment="1">
      <alignment vertical="center" wrapText="1"/>
    </xf>
    <xf numFmtId="0" fontId="30" fillId="6" borderId="85" xfId="0" applyFont="1" applyFill="1" applyBorder="1" applyAlignment="1">
      <alignment vertical="center" wrapText="1"/>
    </xf>
    <xf numFmtId="0" fontId="36" fillId="0" borderId="83" xfId="0" applyFont="1" applyFill="1" applyBorder="1" applyAlignment="1">
      <alignment vertical="center" wrapText="1"/>
    </xf>
    <xf numFmtId="9" fontId="30" fillId="0" borderId="39" xfId="2" applyNumberFormat="1" applyFont="1" applyFill="1" applyBorder="1" applyAlignment="1">
      <alignment vertical="center" wrapText="1"/>
    </xf>
    <xf numFmtId="9" fontId="36" fillId="0" borderId="41" xfId="0" applyNumberFormat="1" applyFont="1" applyFill="1" applyBorder="1" applyAlignment="1">
      <alignment vertical="center" wrapText="1"/>
    </xf>
    <xf numFmtId="9" fontId="14" fillId="3" borderId="39" xfId="4" applyNumberFormat="1" applyFont="1" applyFill="1" applyBorder="1" applyAlignment="1">
      <alignment horizontal="left" vertical="center" wrapText="1"/>
    </xf>
    <xf numFmtId="9" fontId="14" fillId="3" borderId="40" xfId="4" applyNumberFormat="1" applyFont="1" applyFill="1" applyBorder="1" applyAlignment="1">
      <alignment horizontal="left" vertical="center" wrapText="1"/>
    </xf>
    <xf numFmtId="9" fontId="14" fillId="3" borderId="41" xfId="4" applyNumberFormat="1" applyFont="1" applyFill="1" applyBorder="1" applyAlignment="1">
      <alignment horizontal="left" vertical="center" wrapText="1"/>
    </xf>
    <xf numFmtId="9" fontId="29" fillId="3" borderId="39" xfId="4" applyNumberFormat="1" applyFill="1" applyBorder="1" applyAlignment="1">
      <alignment vertical="center" wrapText="1"/>
    </xf>
    <xf numFmtId="9" fontId="29" fillId="3" borderId="41" xfId="4" applyNumberFormat="1" applyFill="1" applyBorder="1" applyAlignment="1">
      <alignment vertical="center" wrapText="1"/>
    </xf>
    <xf numFmtId="9" fontId="14" fillId="0" borderId="39" xfId="0" applyNumberFormat="1" applyFont="1" applyFill="1" applyBorder="1" applyAlignment="1">
      <alignment horizontal="left" vertical="top" wrapText="1"/>
    </xf>
    <xf numFmtId="9" fontId="14" fillId="0" borderId="40" xfId="0" applyNumberFormat="1" applyFont="1" applyFill="1" applyBorder="1" applyAlignment="1">
      <alignment horizontal="left" vertical="top" wrapText="1"/>
    </xf>
    <xf numFmtId="9" fontId="14" fillId="0" borderId="41" xfId="0" applyNumberFormat="1" applyFont="1" applyFill="1" applyBorder="1" applyAlignment="1">
      <alignment horizontal="left" vertical="top" wrapText="1"/>
    </xf>
    <xf numFmtId="9" fontId="0" fillId="0" borderId="86" xfId="0" applyNumberFormat="1" applyFill="1" applyBorder="1" applyAlignment="1">
      <alignment vertical="center" wrapText="1"/>
    </xf>
    <xf numFmtId="9" fontId="0" fillId="0" borderId="88" xfId="0" applyNumberFormat="1" applyFill="1" applyBorder="1" applyAlignment="1">
      <alignment vertical="center" wrapText="1"/>
    </xf>
    <xf numFmtId="49" fontId="17" fillId="0" borderId="39" xfId="0" applyNumberFormat="1" applyFont="1" applyFill="1" applyBorder="1" applyAlignment="1">
      <alignment vertical="center" wrapText="1"/>
    </xf>
    <xf numFmtId="0" fontId="17" fillId="0" borderId="40" xfId="0" applyFont="1" applyFill="1" applyBorder="1" applyAlignment="1">
      <alignment vertical="center" wrapText="1"/>
    </xf>
    <xf numFmtId="0" fontId="17" fillId="0" borderId="41" xfId="0" applyFont="1" applyFill="1" applyBorder="1" applyAlignment="1">
      <alignment vertical="center" wrapText="1"/>
    </xf>
    <xf numFmtId="9" fontId="14" fillId="0" borderId="39" xfId="4" applyNumberFormat="1" applyFont="1" applyFill="1" applyBorder="1" applyAlignment="1">
      <alignment horizontal="left" vertical="center" wrapText="1"/>
    </xf>
    <xf numFmtId="9" fontId="14" fillId="0" borderId="40" xfId="4" applyNumberFormat="1" applyFont="1" applyFill="1" applyBorder="1" applyAlignment="1">
      <alignment horizontal="left" vertical="center" wrapText="1"/>
    </xf>
    <xf numFmtId="9" fontId="14" fillId="0" borderId="41" xfId="4" applyNumberFormat="1" applyFont="1" applyFill="1" applyBorder="1" applyAlignment="1">
      <alignment horizontal="left" vertical="center" wrapText="1"/>
    </xf>
    <xf numFmtId="9" fontId="29" fillId="0" borderId="39" xfId="4" applyNumberFormat="1" applyFill="1" applyBorder="1" applyAlignment="1">
      <alignment vertical="center" wrapText="1"/>
    </xf>
    <xf numFmtId="9" fontId="29" fillId="0" borderId="41" xfId="4" applyNumberFormat="1" applyFill="1" applyBorder="1" applyAlignment="1">
      <alignment vertical="center" wrapText="1"/>
    </xf>
    <xf numFmtId="0" fontId="32" fillId="0" borderId="39" xfId="0" applyFont="1" applyFill="1" applyBorder="1" applyAlignment="1">
      <alignment vertical="center" wrapText="1"/>
    </xf>
    <xf numFmtId="0" fontId="32" fillId="0" borderId="40" xfId="0" applyFont="1" applyFill="1" applyBorder="1" applyAlignment="1">
      <alignment vertical="center" wrapText="1"/>
    </xf>
    <xf numFmtId="0" fontId="32" fillId="0" borderId="68" xfId="0" applyFont="1" applyFill="1" applyBorder="1" applyAlignment="1">
      <alignment vertical="center" wrapText="1"/>
    </xf>
    <xf numFmtId="0" fontId="30" fillId="0" borderId="67" xfId="0" applyFont="1" applyFill="1" applyBorder="1" applyAlignment="1">
      <alignment vertical="center" wrapText="1"/>
    </xf>
    <xf numFmtId="0" fontId="30" fillId="0" borderId="41" xfId="0" applyFont="1" applyFill="1" applyBorder="1" applyAlignment="1">
      <alignment vertical="center" wrapText="1"/>
    </xf>
    <xf numFmtId="9" fontId="14" fillId="0" borderId="86" xfId="0" applyNumberFormat="1" applyFont="1" applyFill="1" applyBorder="1" applyAlignment="1">
      <alignment horizontal="left" vertical="center" wrapText="1"/>
    </xf>
    <xf numFmtId="9" fontId="14" fillId="0" borderId="87" xfId="0" applyNumberFormat="1" applyFont="1" applyFill="1" applyBorder="1" applyAlignment="1">
      <alignment horizontal="left" vertical="center" wrapText="1"/>
    </xf>
    <xf numFmtId="9" fontId="14" fillId="0" borderId="88" xfId="0" applyNumberFormat="1" applyFont="1" applyFill="1" applyBorder="1" applyAlignment="1">
      <alignment horizontal="left" vertical="center" wrapText="1"/>
    </xf>
    <xf numFmtId="9" fontId="14" fillId="0" borderId="39" xfId="4" applyNumberFormat="1" applyFont="1" applyFill="1" applyBorder="1" applyAlignment="1">
      <alignment horizontal="center" vertical="center" wrapText="1"/>
    </xf>
    <xf numFmtId="9" fontId="14" fillId="0" borderId="41" xfId="4" applyNumberFormat="1" applyFont="1" applyFill="1" applyBorder="1" applyAlignment="1">
      <alignment horizontal="center" vertical="center" wrapText="1"/>
    </xf>
    <xf numFmtId="9" fontId="30" fillId="0" borderId="39" xfId="3" applyNumberFormat="1" applyFont="1" applyFill="1" applyBorder="1" applyAlignment="1">
      <alignment vertical="center" wrapText="1"/>
    </xf>
    <xf numFmtId="9" fontId="30" fillId="0" borderId="41" xfId="3" applyNumberFormat="1" applyFont="1" applyFill="1" applyBorder="1" applyAlignment="1">
      <alignment vertical="center" wrapText="1"/>
    </xf>
    <xf numFmtId="10" fontId="8" fillId="0" borderId="1" xfId="0" applyNumberFormat="1" applyFont="1" applyFill="1" applyBorder="1" applyAlignment="1">
      <alignment horizontal="center" vertical="center"/>
    </xf>
    <xf numFmtId="10" fontId="8" fillId="0" borderId="69" xfId="0" applyNumberFormat="1" applyFont="1" applyFill="1" applyBorder="1" applyAlignment="1">
      <alignment horizontal="center" vertical="center"/>
    </xf>
    <xf numFmtId="0" fontId="22" fillId="3" borderId="33" xfId="0" applyNumberFormat="1" applyFont="1" applyFill="1" applyBorder="1" applyAlignment="1">
      <alignment horizontal="center" vertical="center"/>
    </xf>
    <xf numFmtId="0" fontId="22" fillId="3" borderId="57" xfId="0" applyFont="1" applyFill="1" applyBorder="1" applyAlignment="1">
      <alignment horizontal="center" vertical="center"/>
    </xf>
    <xf numFmtId="0" fontId="22" fillId="3" borderId="70" xfId="0" applyFont="1" applyFill="1" applyBorder="1" applyAlignment="1">
      <alignment horizontal="center" vertical="center"/>
    </xf>
    <xf numFmtId="49" fontId="22" fillId="3" borderId="33" xfId="0" applyNumberFormat="1" applyFont="1" applyFill="1" applyBorder="1" applyAlignment="1">
      <alignment horizontal="left" vertical="center" wrapText="1"/>
    </xf>
    <xf numFmtId="0" fontId="22" fillId="3" borderId="57" xfId="0" applyFont="1" applyFill="1" applyBorder="1" applyAlignment="1">
      <alignment horizontal="left" vertical="center" wrapText="1"/>
    </xf>
    <xf numFmtId="0" fontId="22" fillId="3" borderId="70" xfId="0" applyFont="1" applyFill="1" applyBorder="1" applyAlignment="1">
      <alignment horizontal="left" vertical="center" wrapText="1"/>
    </xf>
    <xf numFmtId="0" fontId="22" fillId="3" borderId="34" xfId="0" applyFont="1" applyFill="1" applyBorder="1" applyAlignment="1">
      <alignment horizontal="left" vertical="center" wrapText="1"/>
    </xf>
    <xf numFmtId="49" fontId="1" fillId="4" borderId="72"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2" fillId="3" borderId="34" xfId="0" applyFont="1" applyFill="1" applyBorder="1" applyAlignment="1">
      <alignment horizontal="center" vertical="center"/>
    </xf>
    <xf numFmtId="49" fontId="22" fillId="3" borderId="33" xfId="0" applyNumberFormat="1"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34" xfId="0" applyFont="1" applyFill="1" applyBorder="1" applyAlignment="1">
      <alignment horizontal="left" vertical="top" wrapText="1"/>
    </xf>
    <xf numFmtId="49" fontId="13" fillId="3" borderId="75" xfId="0" applyNumberFormat="1" applyFont="1" applyFill="1" applyBorder="1" applyAlignment="1">
      <alignment horizontal="center" vertical="center" wrapText="1"/>
    </xf>
    <xf numFmtId="0" fontId="13" fillId="3" borderId="75" xfId="0" applyFont="1" applyFill="1" applyBorder="1" applyAlignment="1">
      <alignment horizontal="center" vertical="center"/>
    </xf>
    <xf numFmtId="0" fontId="13" fillId="3" borderId="81" xfId="0" applyFont="1" applyFill="1" applyBorder="1" applyAlignment="1">
      <alignment horizontal="center" vertical="center"/>
    </xf>
    <xf numFmtId="49" fontId="21" fillId="4" borderId="72"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49" fontId="18" fillId="4" borderId="72" xfId="0" applyNumberFormat="1" applyFont="1" applyFill="1" applyBorder="1" applyAlignment="1">
      <alignment horizontal="center" vertical="center" wrapText="1"/>
    </xf>
    <xf numFmtId="0" fontId="18" fillId="4" borderId="72" xfId="0" applyFont="1" applyFill="1" applyBorder="1" applyAlignment="1">
      <alignment horizontal="center" vertical="center" wrapText="1"/>
    </xf>
    <xf numFmtId="49" fontId="25" fillId="2" borderId="58" xfId="0" applyNumberFormat="1" applyFont="1" applyFill="1" applyBorder="1" applyAlignment="1">
      <alignment horizontal="center" vertical="top"/>
    </xf>
    <xf numFmtId="0" fontId="25" fillId="2" borderId="59" xfId="0" applyFont="1" applyFill="1" applyBorder="1" applyAlignment="1">
      <alignment horizontal="center" vertical="top"/>
    </xf>
    <xf numFmtId="4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49" fontId="8"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49" fontId="8" fillId="2" borderId="39" xfId="0" applyNumberFormat="1" applyFont="1" applyFill="1" applyBorder="1" applyAlignment="1">
      <alignment horizontal="left" vertical="top"/>
    </xf>
    <xf numFmtId="0" fontId="8" fillId="2" borderId="41" xfId="0" applyFont="1" applyFill="1" applyBorder="1" applyAlignment="1">
      <alignment horizontal="left" vertical="top"/>
    </xf>
    <xf numFmtId="0" fontId="0" fillId="0" borderId="1" xfId="0" applyBorder="1" applyAlignment="1"/>
  </cellXfs>
  <cellStyles count="5">
    <cellStyle name="Hipervínculo" xfId="2" builtinId="8"/>
    <cellStyle name="Hyperlink" xfId="3" xr:uid="{43AB9E24-49DC-4C7C-88C3-62838A227F63}"/>
    <cellStyle name="Normal" xfId="0" builtinId="0"/>
    <cellStyle name="Normal 2" xfId="4" xr:uid="{58FFAA08-B005-4746-9AAD-7377F9E93461}"/>
    <cellStyle name="Porcentaje"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E8E8E8"/>
      <rgbColor rgb="FFFFFFFF"/>
      <rgbColor rgb="FF00B050"/>
      <rgbColor rgb="FF0070C0"/>
      <rgbColor rgb="FF7030A0"/>
      <rgbColor rgb="FFA02B93"/>
      <rgbColor rgb="FFE97132"/>
      <rgbColor rgb="FFC00000"/>
      <rgbColor rgb="FFFF0000"/>
      <rgbColor rgb="FFFFC000"/>
      <rgbColor rgb="FF92D050"/>
      <rgbColor rgb="FF00B0F0"/>
      <rgbColor rgb="FF0F4861"/>
      <rgbColor rgb="FFAAAAAA"/>
      <rgbColor rgb="FF006100"/>
      <rgbColor rgb="FFC6EFCE"/>
      <rgbColor rgb="FF9C0006"/>
      <rgbColor rgb="FFFFC7CE"/>
      <rgbColor rgb="FFFFFF00"/>
      <rgbColor rgb="FFF2F2F2"/>
      <rgbColor rgb="FFFF40FF"/>
      <rgbColor rgb="FF242424"/>
      <rgbColor rgb="FFCEEBF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1847546</xdr:colOff>
      <xdr:row>3</xdr:row>
      <xdr:rowOff>272142</xdr:rowOff>
    </xdr:to>
    <xdr:pic>
      <xdr:nvPicPr>
        <xdr:cNvPr id="13" name="Imagen 1" descr="Imagen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0" y="0"/>
          <a:ext cx="3473147" cy="1129393"/>
        </a:xfrm>
        <a:prstGeom prst="rect">
          <a:avLst/>
        </a:prstGeom>
        <a:ln w="12700" cap="flat">
          <a:noFill/>
          <a:miter lim="400000"/>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3034392</xdr:colOff>
      <xdr:row>3</xdr:row>
      <xdr:rowOff>284389</xdr:rowOff>
    </xdr:to>
    <xdr:pic>
      <xdr:nvPicPr>
        <xdr:cNvPr id="263" name="Imagen 1" descr="Imagen 1">
          <a:extLst>
            <a:ext uri="{FF2B5EF4-FFF2-40B4-BE49-F238E27FC236}">
              <a16:creationId xmlns:a16="http://schemas.microsoft.com/office/drawing/2014/main" id="{00000000-0008-0000-0D00-000007010000}"/>
            </a:ext>
          </a:extLst>
        </xdr:cNvPr>
        <xdr:cNvPicPr>
          <a:picLocks noChangeAspect="1"/>
        </xdr:cNvPicPr>
      </xdr:nvPicPr>
      <xdr:blipFill>
        <a:blip xmlns:r="http://schemas.openxmlformats.org/officeDocument/2006/relationships" r:embed="rId1"/>
        <a:stretch>
          <a:fillRect/>
        </a:stretch>
      </xdr:blipFill>
      <xdr:spPr>
        <a:xfrm>
          <a:off x="0" y="0"/>
          <a:ext cx="3034392" cy="1170215"/>
        </a:xfrm>
        <a:prstGeom prst="rect">
          <a:avLst/>
        </a:prstGeom>
        <a:ln w="12700" cap="flat">
          <a:noFill/>
          <a:miter lim="400000"/>
        </a:ln>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3088820</xdr:colOff>
      <xdr:row>3</xdr:row>
      <xdr:rowOff>284389</xdr:rowOff>
    </xdr:to>
    <xdr:pic>
      <xdr:nvPicPr>
        <xdr:cNvPr id="293" name="Imagen 1" descr="Imagen 1">
          <a:extLst>
            <a:ext uri="{FF2B5EF4-FFF2-40B4-BE49-F238E27FC236}">
              <a16:creationId xmlns:a16="http://schemas.microsoft.com/office/drawing/2014/main" id="{00000000-0008-0000-0E00-000025010000}"/>
            </a:ext>
          </a:extLst>
        </xdr:cNvPr>
        <xdr:cNvPicPr>
          <a:picLocks noChangeAspect="1"/>
        </xdr:cNvPicPr>
      </xdr:nvPicPr>
      <xdr:blipFill>
        <a:blip xmlns:r="http://schemas.openxmlformats.org/officeDocument/2006/relationships" r:embed="rId1"/>
        <a:stretch>
          <a:fillRect/>
        </a:stretch>
      </xdr:blipFill>
      <xdr:spPr>
        <a:xfrm>
          <a:off x="0" y="0"/>
          <a:ext cx="3088820" cy="1170215"/>
        </a:xfrm>
        <a:prstGeom prst="rect">
          <a:avLst/>
        </a:prstGeom>
        <a:ln w="12700" cap="flat">
          <a:noFill/>
          <a:miter lim="400000"/>
        </a:ln>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27213</xdr:rowOff>
    </xdr:from>
    <xdr:to>
      <xdr:col>0</xdr:col>
      <xdr:colOff>3048000</xdr:colOff>
      <xdr:row>3</xdr:row>
      <xdr:rowOff>270780</xdr:rowOff>
    </xdr:to>
    <xdr:pic>
      <xdr:nvPicPr>
        <xdr:cNvPr id="323" name="Imagen 1" descr="Imagen 1">
          <a:extLst>
            <a:ext uri="{FF2B5EF4-FFF2-40B4-BE49-F238E27FC236}">
              <a16:creationId xmlns:a16="http://schemas.microsoft.com/office/drawing/2014/main" id="{00000000-0008-0000-0F00-000043010000}"/>
            </a:ext>
          </a:extLst>
        </xdr:cNvPr>
        <xdr:cNvPicPr>
          <a:picLocks noChangeAspect="1"/>
        </xdr:cNvPicPr>
      </xdr:nvPicPr>
      <xdr:blipFill>
        <a:blip xmlns:r="http://schemas.openxmlformats.org/officeDocument/2006/relationships" r:embed="rId1"/>
        <a:stretch>
          <a:fillRect/>
        </a:stretch>
      </xdr:blipFill>
      <xdr:spPr>
        <a:xfrm>
          <a:off x="0" y="27213"/>
          <a:ext cx="3048000" cy="1129393"/>
        </a:xfrm>
        <a:prstGeom prst="rect">
          <a:avLst/>
        </a:prstGeom>
        <a:ln w="12700" cap="flat">
          <a:noFill/>
          <a:miter lim="400000"/>
        </a:ln>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40822</xdr:colOff>
      <xdr:row>0</xdr:row>
      <xdr:rowOff>13607</xdr:rowOff>
    </xdr:from>
    <xdr:to>
      <xdr:col>0</xdr:col>
      <xdr:colOff>3048000</xdr:colOff>
      <xdr:row>3</xdr:row>
      <xdr:rowOff>270782</xdr:rowOff>
    </xdr:to>
    <xdr:pic>
      <xdr:nvPicPr>
        <xdr:cNvPr id="353" name="Imagen 1" descr="Imagen 1">
          <a:extLst>
            <a:ext uri="{FF2B5EF4-FFF2-40B4-BE49-F238E27FC236}">
              <a16:creationId xmlns:a16="http://schemas.microsoft.com/office/drawing/2014/main" id="{00000000-0008-0000-1000-000061010000}"/>
            </a:ext>
          </a:extLst>
        </xdr:cNvPr>
        <xdr:cNvPicPr>
          <a:picLocks noChangeAspect="1"/>
        </xdr:cNvPicPr>
      </xdr:nvPicPr>
      <xdr:blipFill>
        <a:blip xmlns:r="http://schemas.openxmlformats.org/officeDocument/2006/relationships" r:embed="rId1"/>
        <a:stretch>
          <a:fillRect/>
        </a:stretch>
      </xdr:blipFill>
      <xdr:spPr>
        <a:xfrm>
          <a:off x="40821" y="13607"/>
          <a:ext cx="3007180" cy="1143001"/>
        </a:xfrm>
        <a:prstGeom prst="rect">
          <a:avLst/>
        </a:prstGeom>
        <a:ln w="12700" cap="flat">
          <a:noFill/>
          <a:miter lim="400000"/>
        </a:ln>
        <a:effec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3048000</xdr:colOff>
      <xdr:row>3</xdr:row>
      <xdr:rowOff>270782</xdr:rowOff>
    </xdr:to>
    <xdr:pic>
      <xdr:nvPicPr>
        <xdr:cNvPr id="384" name="Imagen 1" descr="Imagen 1">
          <a:extLst>
            <a:ext uri="{FF2B5EF4-FFF2-40B4-BE49-F238E27FC236}">
              <a16:creationId xmlns:a16="http://schemas.microsoft.com/office/drawing/2014/main" id="{00000000-0008-0000-1100-000080010000}"/>
            </a:ext>
          </a:extLst>
        </xdr:cNvPr>
        <xdr:cNvPicPr>
          <a:picLocks noChangeAspect="1"/>
        </xdr:cNvPicPr>
      </xdr:nvPicPr>
      <xdr:blipFill>
        <a:blip xmlns:r="http://schemas.openxmlformats.org/officeDocument/2006/relationships" r:embed="rId1"/>
        <a:stretch>
          <a:fillRect/>
        </a:stretch>
      </xdr:blipFill>
      <xdr:spPr>
        <a:xfrm>
          <a:off x="0" y="27214"/>
          <a:ext cx="3048000" cy="1129394"/>
        </a:xfrm>
        <a:prstGeom prst="rect">
          <a:avLst/>
        </a:prstGeom>
        <a:ln w="12700" cap="flat">
          <a:noFill/>
          <a:miter lim="400000"/>
        </a:ln>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2988468</xdr:colOff>
      <xdr:row>3</xdr:row>
      <xdr:rowOff>292892</xdr:rowOff>
    </xdr:to>
    <xdr:pic>
      <xdr:nvPicPr>
        <xdr:cNvPr id="414" name="Imagen 1" descr="Imagen 1">
          <a:extLst>
            <a:ext uri="{FF2B5EF4-FFF2-40B4-BE49-F238E27FC236}">
              <a16:creationId xmlns:a16="http://schemas.microsoft.com/office/drawing/2014/main" id="{00000000-0008-0000-1200-00009E010000}"/>
            </a:ext>
          </a:extLst>
        </xdr:cNvPr>
        <xdr:cNvPicPr>
          <a:picLocks noChangeAspect="1"/>
        </xdr:cNvPicPr>
      </xdr:nvPicPr>
      <xdr:blipFill>
        <a:blip xmlns:r="http://schemas.openxmlformats.org/officeDocument/2006/relationships" r:embed="rId1"/>
        <a:stretch>
          <a:fillRect/>
        </a:stretch>
      </xdr:blipFill>
      <xdr:spPr>
        <a:xfrm>
          <a:off x="0" y="0"/>
          <a:ext cx="2988468" cy="1178718"/>
        </a:xfrm>
        <a:prstGeom prst="rect">
          <a:avLst/>
        </a:prstGeom>
        <a:ln w="12700" cap="flat">
          <a:noFill/>
          <a:miter lim="400000"/>
        </a:ln>
        <a:effec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40820</xdr:colOff>
      <xdr:row>0</xdr:row>
      <xdr:rowOff>13605</xdr:rowOff>
    </xdr:from>
    <xdr:to>
      <xdr:col>0</xdr:col>
      <xdr:colOff>3047999</xdr:colOff>
      <xdr:row>3</xdr:row>
      <xdr:rowOff>284388</xdr:rowOff>
    </xdr:to>
    <xdr:pic>
      <xdr:nvPicPr>
        <xdr:cNvPr id="444" name="Imagen 1" descr="Imagen 1">
          <a:extLst>
            <a:ext uri="{FF2B5EF4-FFF2-40B4-BE49-F238E27FC236}">
              <a16:creationId xmlns:a16="http://schemas.microsoft.com/office/drawing/2014/main" id="{00000000-0008-0000-1300-0000BC010000}"/>
            </a:ext>
          </a:extLst>
        </xdr:cNvPr>
        <xdr:cNvPicPr>
          <a:picLocks noChangeAspect="1"/>
        </xdr:cNvPicPr>
      </xdr:nvPicPr>
      <xdr:blipFill>
        <a:blip xmlns:r="http://schemas.openxmlformats.org/officeDocument/2006/relationships" r:embed="rId1"/>
        <a:stretch>
          <a:fillRect/>
        </a:stretch>
      </xdr:blipFill>
      <xdr:spPr>
        <a:xfrm>
          <a:off x="40820" y="13605"/>
          <a:ext cx="3007180" cy="1156609"/>
        </a:xfrm>
        <a:prstGeom prst="rect">
          <a:avLst/>
        </a:prstGeom>
        <a:ln w="12700" cap="flat">
          <a:noFill/>
          <a:miter lim="400000"/>
        </a:ln>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13607</xdr:rowOff>
    </xdr:from>
    <xdr:to>
      <xdr:col>0</xdr:col>
      <xdr:colOff>3048000</xdr:colOff>
      <xdr:row>3</xdr:row>
      <xdr:rowOff>284388</xdr:rowOff>
    </xdr:to>
    <xdr:pic>
      <xdr:nvPicPr>
        <xdr:cNvPr id="474" name="Imagen 1" descr="Imagen 1">
          <a:extLst>
            <a:ext uri="{FF2B5EF4-FFF2-40B4-BE49-F238E27FC236}">
              <a16:creationId xmlns:a16="http://schemas.microsoft.com/office/drawing/2014/main" id="{00000000-0008-0000-1400-0000DA010000}"/>
            </a:ext>
          </a:extLst>
        </xdr:cNvPr>
        <xdr:cNvPicPr>
          <a:picLocks noChangeAspect="1"/>
        </xdr:cNvPicPr>
      </xdr:nvPicPr>
      <xdr:blipFill>
        <a:blip xmlns:r="http://schemas.openxmlformats.org/officeDocument/2006/relationships" r:embed="rId1"/>
        <a:stretch>
          <a:fillRect/>
        </a:stretch>
      </xdr:blipFill>
      <xdr:spPr>
        <a:xfrm>
          <a:off x="0" y="13607"/>
          <a:ext cx="3048000" cy="1156607"/>
        </a:xfrm>
        <a:prstGeom prst="rect">
          <a:avLst/>
        </a:prstGeom>
        <a:ln w="12700" cap="flat">
          <a:noFill/>
          <a:miter lim="400000"/>
        </a:ln>
        <a:effec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27215</xdr:colOff>
      <xdr:row>0</xdr:row>
      <xdr:rowOff>0</xdr:rowOff>
    </xdr:from>
    <xdr:to>
      <xdr:col>0</xdr:col>
      <xdr:colOff>3061607</xdr:colOff>
      <xdr:row>3</xdr:row>
      <xdr:rowOff>270780</xdr:rowOff>
    </xdr:to>
    <xdr:pic>
      <xdr:nvPicPr>
        <xdr:cNvPr id="504" name="Imagen 1" descr="Imagen 1">
          <a:extLst>
            <a:ext uri="{FF2B5EF4-FFF2-40B4-BE49-F238E27FC236}">
              <a16:creationId xmlns:a16="http://schemas.microsoft.com/office/drawing/2014/main" id="{00000000-0008-0000-1500-0000F8010000}"/>
            </a:ext>
          </a:extLst>
        </xdr:cNvPr>
        <xdr:cNvPicPr>
          <a:picLocks noChangeAspect="1"/>
        </xdr:cNvPicPr>
      </xdr:nvPicPr>
      <xdr:blipFill>
        <a:blip xmlns:r="http://schemas.openxmlformats.org/officeDocument/2006/relationships" r:embed="rId1"/>
        <a:stretch>
          <a:fillRect/>
        </a:stretch>
      </xdr:blipFill>
      <xdr:spPr>
        <a:xfrm>
          <a:off x="27214" y="0"/>
          <a:ext cx="3034393" cy="1156606"/>
        </a:xfrm>
        <a:prstGeom prst="rect">
          <a:avLst/>
        </a:prstGeom>
        <a:ln w="12700" cap="flat">
          <a:noFill/>
          <a:miter lim="400000"/>
        </a:ln>
        <a:effec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3059906</xdr:colOff>
      <xdr:row>3</xdr:row>
      <xdr:rowOff>269079</xdr:rowOff>
    </xdr:to>
    <xdr:pic>
      <xdr:nvPicPr>
        <xdr:cNvPr id="534" name="Imagen 1" descr="Imagen 1">
          <a:extLst>
            <a:ext uri="{FF2B5EF4-FFF2-40B4-BE49-F238E27FC236}">
              <a16:creationId xmlns:a16="http://schemas.microsoft.com/office/drawing/2014/main" id="{00000000-0008-0000-1600-000016020000}"/>
            </a:ext>
          </a:extLst>
        </xdr:cNvPr>
        <xdr:cNvPicPr>
          <a:picLocks noChangeAspect="1"/>
        </xdr:cNvPicPr>
      </xdr:nvPicPr>
      <xdr:blipFill>
        <a:blip xmlns:r="http://schemas.openxmlformats.org/officeDocument/2006/relationships" r:embed="rId1"/>
        <a:stretch>
          <a:fillRect/>
        </a:stretch>
      </xdr:blipFill>
      <xdr:spPr>
        <a:xfrm>
          <a:off x="0" y="23812"/>
          <a:ext cx="3059907" cy="1131093"/>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428625</xdr:colOff>
      <xdr:row>3</xdr:row>
      <xdr:rowOff>250599</xdr:rowOff>
    </xdr:to>
    <xdr:pic>
      <xdr:nvPicPr>
        <xdr:cNvPr id="2" name="Imagen 1" descr="Imagen 1">
          <a:extLst>
            <a:ext uri="{FF2B5EF4-FFF2-40B4-BE49-F238E27FC236}">
              <a16:creationId xmlns:a16="http://schemas.microsoft.com/office/drawing/2014/main" id="{454EF415-B152-47F1-B4FF-F354130B77CD}"/>
            </a:ext>
          </a:extLst>
        </xdr:cNvPr>
        <xdr:cNvPicPr>
          <a:picLocks noChangeAspect="1"/>
        </xdr:cNvPicPr>
      </xdr:nvPicPr>
      <xdr:blipFill>
        <a:blip xmlns:r="http://schemas.openxmlformats.org/officeDocument/2006/relationships" r:embed="rId1"/>
        <a:stretch>
          <a:fillRect/>
        </a:stretch>
      </xdr:blipFill>
      <xdr:spPr>
        <a:xfrm>
          <a:off x="0" y="0"/>
          <a:ext cx="2819400" cy="1107849"/>
        </a:xfrm>
        <a:prstGeom prst="rect">
          <a:avLst/>
        </a:prstGeom>
        <a:ln w="12700" cap="flat">
          <a:noFill/>
          <a:miter lim="400000"/>
        </a:ln>
        <a:effec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28916</xdr:colOff>
      <xdr:row>0</xdr:row>
      <xdr:rowOff>0</xdr:rowOff>
    </xdr:from>
    <xdr:to>
      <xdr:col>0</xdr:col>
      <xdr:colOff>3059906</xdr:colOff>
      <xdr:row>3</xdr:row>
      <xdr:rowOff>269080</xdr:rowOff>
    </xdr:to>
    <xdr:pic>
      <xdr:nvPicPr>
        <xdr:cNvPr id="564" name="Imagen 1" descr="Imagen 1">
          <a:extLst>
            <a:ext uri="{FF2B5EF4-FFF2-40B4-BE49-F238E27FC236}">
              <a16:creationId xmlns:a16="http://schemas.microsoft.com/office/drawing/2014/main" id="{00000000-0008-0000-1700-000034020000}"/>
            </a:ext>
          </a:extLst>
        </xdr:cNvPr>
        <xdr:cNvPicPr>
          <a:picLocks noChangeAspect="1"/>
        </xdr:cNvPicPr>
      </xdr:nvPicPr>
      <xdr:blipFill>
        <a:blip xmlns:r="http://schemas.openxmlformats.org/officeDocument/2006/relationships" r:embed="rId1"/>
        <a:stretch>
          <a:fillRect/>
        </a:stretch>
      </xdr:blipFill>
      <xdr:spPr>
        <a:xfrm>
          <a:off x="28916" y="0"/>
          <a:ext cx="3030990" cy="1154906"/>
        </a:xfrm>
        <a:prstGeom prst="rect">
          <a:avLst/>
        </a:prstGeom>
        <a:ln w="12700" cap="flat">
          <a:noFill/>
          <a:miter lim="400000"/>
        </a:ln>
        <a:effec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3102428</xdr:colOff>
      <xdr:row>3</xdr:row>
      <xdr:rowOff>270782</xdr:rowOff>
    </xdr:to>
    <xdr:pic>
      <xdr:nvPicPr>
        <xdr:cNvPr id="594" name="Imagen 1" descr="Imagen 1">
          <a:extLst>
            <a:ext uri="{FF2B5EF4-FFF2-40B4-BE49-F238E27FC236}">
              <a16:creationId xmlns:a16="http://schemas.microsoft.com/office/drawing/2014/main" id="{00000000-0008-0000-1800-000052020000}"/>
            </a:ext>
          </a:extLst>
        </xdr:cNvPr>
        <xdr:cNvPicPr>
          <a:picLocks noChangeAspect="1"/>
        </xdr:cNvPicPr>
      </xdr:nvPicPr>
      <xdr:blipFill>
        <a:blip xmlns:r="http://schemas.openxmlformats.org/officeDocument/2006/relationships" r:embed="rId1"/>
        <a:stretch>
          <a:fillRect/>
        </a:stretch>
      </xdr:blipFill>
      <xdr:spPr>
        <a:xfrm>
          <a:off x="0" y="0"/>
          <a:ext cx="3102429" cy="1156608"/>
        </a:xfrm>
        <a:prstGeom prst="rect">
          <a:avLst/>
        </a:prstGeom>
        <a:ln w="12700" cap="flat">
          <a:noFill/>
          <a:miter lim="400000"/>
        </a:ln>
        <a:effec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13607</xdr:colOff>
      <xdr:row>0</xdr:row>
      <xdr:rowOff>0</xdr:rowOff>
    </xdr:from>
    <xdr:to>
      <xdr:col>0</xdr:col>
      <xdr:colOff>3020786</xdr:colOff>
      <xdr:row>3</xdr:row>
      <xdr:rowOff>270780</xdr:rowOff>
    </xdr:to>
    <xdr:pic>
      <xdr:nvPicPr>
        <xdr:cNvPr id="624" name="Imagen 1" descr="Imagen 1">
          <a:extLst>
            <a:ext uri="{FF2B5EF4-FFF2-40B4-BE49-F238E27FC236}">
              <a16:creationId xmlns:a16="http://schemas.microsoft.com/office/drawing/2014/main" id="{00000000-0008-0000-1900-000070020000}"/>
            </a:ext>
          </a:extLst>
        </xdr:cNvPr>
        <xdr:cNvPicPr>
          <a:picLocks noChangeAspect="1"/>
        </xdr:cNvPicPr>
      </xdr:nvPicPr>
      <xdr:blipFill>
        <a:blip xmlns:r="http://schemas.openxmlformats.org/officeDocument/2006/relationships" r:embed="rId1"/>
        <a:stretch>
          <a:fillRect/>
        </a:stretch>
      </xdr:blipFill>
      <xdr:spPr>
        <a:xfrm>
          <a:off x="13607" y="0"/>
          <a:ext cx="3007180" cy="1156606"/>
        </a:xfrm>
        <a:prstGeom prst="rect">
          <a:avLst/>
        </a:prstGeom>
        <a:ln w="12700" cap="flat">
          <a:noFill/>
          <a:miter lim="400000"/>
        </a:ln>
        <a:effec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3036094</xdr:colOff>
      <xdr:row>3</xdr:row>
      <xdr:rowOff>280987</xdr:rowOff>
    </xdr:to>
    <xdr:pic>
      <xdr:nvPicPr>
        <xdr:cNvPr id="654" name="Imagen 1" descr="Imagen 1">
          <a:extLst>
            <a:ext uri="{FF2B5EF4-FFF2-40B4-BE49-F238E27FC236}">
              <a16:creationId xmlns:a16="http://schemas.microsoft.com/office/drawing/2014/main" id="{00000000-0008-0000-1A00-00008E020000}"/>
            </a:ext>
          </a:extLst>
        </xdr:cNvPr>
        <xdr:cNvPicPr>
          <a:picLocks noChangeAspect="1"/>
        </xdr:cNvPicPr>
      </xdr:nvPicPr>
      <xdr:blipFill>
        <a:blip xmlns:r="http://schemas.openxmlformats.org/officeDocument/2006/relationships" r:embed="rId1"/>
        <a:stretch>
          <a:fillRect/>
        </a:stretch>
      </xdr:blipFill>
      <xdr:spPr>
        <a:xfrm>
          <a:off x="0" y="23812"/>
          <a:ext cx="3036094" cy="1143001"/>
        </a:xfrm>
        <a:prstGeom prst="rect">
          <a:avLst/>
        </a:prstGeom>
        <a:ln w="12700" cap="flat">
          <a:noFill/>
          <a:miter lim="400000"/>
        </a:ln>
        <a:effec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40822</xdr:colOff>
      <xdr:row>0</xdr:row>
      <xdr:rowOff>0</xdr:rowOff>
    </xdr:from>
    <xdr:to>
      <xdr:col>0</xdr:col>
      <xdr:colOff>3061607</xdr:colOff>
      <xdr:row>3</xdr:row>
      <xdr:rowOff>284389</xdr:rowOff>
    </xdr:to>
    <xdr:pic>
      <xdr:nvPicPr>
        <xdr:cNvPr id="684" name="Imagen 1" descr="Imagen 1">
          <a:extLst>
            <a:ext uri="{FF2B5EF4-FFF2-40B4-BE49-F238E27FC236}">
              <a16:creationId xmlns:a16="http://schemas.microsoft.com/office/drawing/2014/main" id="{00000000-0008-0000-1B00-0000AC020000}"/>
            </a:ext>
          </a:extLst>
        </xdr:cNvPr>
        <xdr:cNvPicPr>
          <a:picLocks noChangeAspect="1"/>
        </xdr:cNvPicPr>
      </xdr:nvPicPr>
      <xdr:blipFill>
        <a:blip xmlns:r="http://schemas.openxmlformats.org/officeDocument/2006/relationships" r:embed="rId1"/>
        <a:stretch>
          <a:fillRect/>
        </a:stretch>
      </xdr:blipFill>
      <xdr:spPr>
        <a:xfrm>
          <a:off x="40821" y="0"/>
          <a:ext cx="3020786" cy="1170215"/>
        </a:xfrm>
        <a:prstGeom prst="rect">
          <a:avLst/>
        </a:prstGeom>
        <a:ln w="12700" cap="flat">
          <a:noFill/>
          <a:miter lim="400000"/>
        </a:ln>
        <a:effec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3048000</xdr:colOff>
      <xdr:row>4</xdr:row>
      <xdr:rowOff>2719</xdr:rowOff>
    </xdr:to>
    <xdr:pic>
      <xdr:nvPicPr>
        <xdr:cNvPr id="714" name="Imagen 1" descr="Imagen 1">
          <a:extLst>
            <a:ext uri="{FF2B5EF4-FFF2-40B4-BE49-F238E27FC236}">
              <a16:creationId xmlns:a16="http://schemas.microsoft.com/office/drawing/2014/main" id="{00000000-0008-0000-1C00-0000CA020000}"/>
            </a:ext>
          </a:extLst>
        </xdr:cNvPr>
        <xdr:cNvPicPr>
          <a:picLocks noChangeAspect="1"/>
        </xdr:cNvPicPr>
      </xdr:nvPicPr>
      <xdr:blipFill>
        <a:blip xmlns:r="http://schemas.openxmlformats.org/officeDocument/2006/relationships" r:embed="rId1"/>
        <a:stretch>
          <a:fillRect/>
        </a:stretch>
      </xdr:blipFill>
      <xdr:spPr>
        <a:xfrm>
          <a:off x="0" y="0"/>
          <a:ext cx="3048000" cy="1183820"/>
        </a:xfrm>
        <a:prstGeom prst="rect">
          <a:avLst/>
        </a:prstGeom>
        <a:ln w="12700" cap="flat">
          <a:noFill/>
          <a:miter lim="400000"/>
        </a:ln>
        <a:effec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3034392</xdr:colOff>
      <xdr:row>3</xdr:row>
      <xdr:rowOff>270782</xdr:rowOff>
    </xdr:to>
    <xdr:pic>
      <xdr:nvPicPr>
        <xdr:cNvPr id="744" name="Imagen 1" descr="Imagen 1">
          <a:extLst>
            <a:ext uri="{FF2B5EF4-FFF2-40B4-BE49-F238E27FC236}">
              <a16:creationId xmlns:a16="http://schemas.microsoft.com/office/drawing/2014/main" id="{00000000-0008-0000-1D00-0000E8020000}"/>
            </a:ext>
          </a:extLst>
        </xdr:cNvPr>
        <xdr:cNvPicPr>
          <a:picLocks noChangeAspect="1"/>
        </xdr:cNvPicPr>
      </xdr:nvPicPr>
      <xdr:blipFill>
        <a:blip xmlns:r="http://schemas.openxmlformats.org/officeDocument/2006/relationships" r:embed="rId1"/>
        <a:stretch>
          <a:fillRect/>
        </a:stretch>
      </xdr:blipFill>
      <xdr:spPr>
        <a:xfrm>
          <a:off x="0" y="27214"/>
          <a:ext cx="3034392" cy="1129394"/>
        </a:xfrm>
        <a:prstGeom prst="rect">
          <a:avLst/>
        </a:prstGeom>
        <a:ln w="12700" cap="flat">
          <a:noFill/>
          <a:miter lim="400000"/>
        </a:ln>
        <a:effec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3061607</xdr:colOff>
      <xdr:row>4</xdr:row>
      <xdr:rowOff>2719</xdr:rowOff>
    </xdr:to>
    <xdr:pic>
      <xdr:nvPicPr>
        <xdr:cNvPr id="774" name="Imagen 1" descr="Imagen 1">
          <a:extLst>
            <a:ext uri="{FF2B5EF4-FFF2-40B4-BE49-F238E27FC236}">
              <a16:creationId xmlns:a16="http://schemas.microsoft.com/office/drawing/2014/main" id="{00000000-0008-0000-1E00-000006030000}"/>
            </a:ext>
          </a:extLst>
        </xdr:cNvPr>
        <xdr:cNvPicPr>
          <a:picLocks noChangeAspect="1"/>
        </xdr:cNvPicPr>
      </xdr:nvPicPr>
      <xdr:blipFill>
        <a:blip xmlns:r="http://schemas.openxmlformats.org/officeDocument/2006/relationships" r:embed="rId1"/>
        <a:stretch>
          <a:fillRect/>
        </a:stretch>
      </xdr:blipFill>
      <xdr:spPr>
        <a:xfrm>
          <a:off x="0" y="0"/>
          <a:ext cx="3061607" cy="1183820"/>
        </a:xfrm>
        <a:prstGeom prst="rect">
          <a:avLst/>
        </a:prstGeom>
        <a:ln w="12700" cap="flat">
          <a:noFill/>
          <a:miter lim="400000"/>
        </a:ln>
        <a:effec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12247</xdr:colOff>
      <xdr:row>0</xdr:row>
      <xdr:rowOff>8165</xdr:rowOff>
    </xdr:from>
    <xdr:to>
      <xdr:col>0</xdr:col>
      <xdr:colOff>3075215</xdr:colOff>
      <xdr:row>3</xdr:row>
      <xdr:rowOff>270782</xdr:rowOff>
    </xdr:to>
    <xdr:pic>
      <xdr:nvPicPr>
        <xdr:cNvPr id="804" name="Imagen 1" descr="Imagen 1">
          <a:extLst>
            <a:ext uri="{FF2B5EF4-FFF2-40B4-BE49-F238E27FC236}">
              <a16:creationId xmlns:a16="http://schemas.microsoft.com/office/drawing/2014/main" id="{00000000-0008-0000-1F00-000024030000}"/>
            </a:ext>
          </a:extLst>
        </xdr:cNvPr>
        <xdr:cNvPicPr>
          <a:picLocks noChangeAspect="1"/>
        </xdr:cNvPicPr>
      </xdr:nvPicPr>
      <xdr:blipFill>
        <a:blip xmlns:r="http://schemas.openxmlformats.org/officeDocument/2006/relationships" r:embed="rId1"/>
        <a:stretch>
          <a:fillRect/>
        </a:stretch>
      </xdr:blipFill>
      <xdr:spPr>
        <a:xfrm>
          <a:off x="12247" y="8165"/>
          <a:ext cx="3062969" cy="1148443"/>
        </a:xfrm>
        <a:prstGeom prst="rect">
          <a:avLst/>
        </a:prstGeom>
        <a:ln w="12700" cap="flat">
          <a:noFill/>
          <a:miter lim="400000"/>
        </a:ln>
        <a:effec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27215</xdr:colOff>
      <xdr:row>0</xdr:row>
      <xdr:rowOff>13607</xdr:rowOff>
    </xdr:from>
    <xdr:to>
      <xdr:col>0</xdr:col>
      <xdr:colOff>3020786</xdr:colOff>
      <xdr:row>3</xdr:row>
      <xdr:rowOff>257174</xdr:rowOff>
    </xdr:to>
    <xdr:pic>
      <xdr:nvPicPr>
        <xdr:cNvPr id="834" name="Imagen 1" descr="Imagen 1">
          <a:extLst>
            <a:ext uri="{FF2B5EF4-FFF2-40B4-BE49-F238E27FC236}">
              <a16:creationId xmlns:a16="http://schemas.microsoft.com/office/drawing/2014/main" id="{00000000-0008-0000-2000-000042030000}"/>
            </a:ext>
          </a:extLst>
        </xdr:cNvPr>
        <xdr:cNvPicPr>
          <a:picLocks noChangeAspect="1"/>
        </xdr:cNvPicPr>
      </xdr:nvPicPr>
      <xdr:blipFill>
        <a:blip xmlns:r="http://schemas.openxmlformats.org/officeDocument/2006/relationships" r:embed="rId1"/>
        <a:stretch>
          <a:fillRect/>
        </a:stretch>
      </xdr:blipFill>
      <xdr:spPr>
        <a:xfrm>
          <a:off x="27214" y="13607"/>
          <a:ext cx="2993572" cy="1129393"/>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14842</xdr:colOff>
      <xdr:row>0</xdr:row>
      <xdr:rowOff>13607</xdr:rowOff>
    </xdr:from>
    <xdr:to>
      <xdr:col>0</xdr:col>
      <xdr:colOff>2933700</xdr:colOff>
      <xdr:row>3</xdr:row>
      <xdr:rowOff>274712</xdr:rowOff>
    </xdr:to>
    <xdr:pic>
      <xdr:nvPicPr>
        <xdr:cNvPr id="52" name="Imagen 1" descr="Imagen 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a:stretch>
          <a:fillRect/>
        </a:stretch>
      </xdr:blipFill>
      <xdr:spPr>
        <a:xfrm>
          <a:off x="14842" y="13607"/>
          <a:ext cx="2918858" cy="1146930"/>
        </a:xfrm>
        <a:prstGeom prst="rect">
          <a:avLst/>
        </a:prstGeom>
        <a:ln w="12700" cap="flat">
          <a:noFill/>
          <a:miter lim="400000"/>
        </a:ln>
        <a:effec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202405</xdr:colOff>
      <xdr:row>3</xdr:row>
      <xdr:rowOff>261935</xdr:rowOff>
    </xdr:to>
    <xdr:pic>
      <xdr:nvPicPr>
        <xdr:cNvPr id="848" name="Imagen 2" descr="Imagen 2">
          <a:extLst>
            <a:ext uri="{FF2B5EF4-FFF2-40B4-BE49-F238E27FC236}">
              <a16:creationId xmlns:a16="http://schemas.microsoft.com/office/drawing/2014/main" id="{00000000-0008-0000-2100-000050030000}"/>
            </a:ext>
          </a:extLst>
        </xdr:cNvPr>
        <xdr:cNvPicPr>
          <a:picLocks noChangeAspect="1"/>
        </xdr:cNvPicPr>
      </xdr:nvPicPr>
      <xdr:blipFill>
        <a:blip xmlns:r="http://schemas.openxmlformats.org/officeDocument/2006/relationships" r:embed="rId1"/>
        <a:stretch>
          <a:fillRect/>
        </a:stretch>
      </xdr:blipFill>
      <xdr:spPr>
        <a:xfrm>
          <a:off x="0" y="0"/>
          <a:ext cx="3860006" cy="1119186"/>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28448</xdr:colOff>
      <xdr:row>0</xdr:row>
      <xdr:rowOff>95250</xdr:rowOff>
    </xdr:from>
    <xdr:to>
      <xdr:col>0</xdr:col>
      <xdr:colOff>2664041</xdr:colOff>
      <xdr:row>3</xdr:row>
      <xdr:rowOff>226411</xdr:rowOff>
    </xdr:to>
    <xdr:pic>
      <xdr:nvPicPr>
        <xdr:cNvPr id="82" name="Imagen 1" descr="Imagen 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
        <a:stretch>
          <a:fillRect/>
        </a:stretch>
      </xdr:blipFill>
      <xdr:spPr>
        <a:xfrm>
          <a:off x="28448" y="95250"/>
          <a:ext cx="2635594" cy="1016987"/>
        </a:xfrm>
        <a:prstGeom prst="rect">
          <a:avLst/>
        </a:prstGeom>
        <a:ln w="12700" cap="flat">
          <a:noFill/>
          <a:miter lim="400000"/>
        </a:ln>
        <a:effectLst/>
      </xdr:spPr>
    </xdr:pic>
    <xdr:clientData/>
  </xdr:twoCellAnchor>
  <xdr:twoCellAnchor>
    <xdr:from>
      <xdr:col>0</xdr:col>
      <xdr:colOff>28449</xdr:colOff>
      <xdr:row>0</xdr:row>
      <xdr:rowOff>13607</xdr:rowOff>
    </xdr:from>
    <xdr:to>
      <xdr:col>0</xdr:col>
      <xdr:colOff>2924175</xdr:colOff>
      <xdr:row>3</xdr:row>
      <xdr:rowOff>250514</xdr:rowOff>
    </xdr:to>
    <xdr:pic>
      <xdr:nvPicPr>
        <xdr:cNvPr id="83" name="Imagen 2" descr="Imagen 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1"/>
        <a:stretch>
          <a:fillRect/>
        </a:stretch>
      </xdr:blipFill>
      <xdr:spPr>
        <a:xfrm>
          <a:off x="28449" y="13607"/>
          <a:ext cx="2895726" cy="1122732"/>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4763</xdr:rowOff>
    </xdr:from>
    <xdr:to>
      <xdr:col>0</xdr:col>
      <xdr:colOff>2962275</xdr:colOff>
      <xdr:row>3</xdr:row>
      <xdr:rowOff>253737</xdr:rowOff>
    </xdr:to>
    <xdr:pic>
      <xdr:nvPicPr>
        <xdr:cNvPr id="113" name="Imagen 1" descr="Imagen 1">
          <a:extLst>
            <a:ext uri="{FF2B5EF4-FFF2-40B4-BE49-F238E27FC236}">
              <a16:creationId xmlns:a16="http://schemas.microsoft.com/office/drawing/2014/main" id="{00000000-0008-0000-0800-000071000000}"/>
            </a:ext>
          </a:extLst>
        </xdr:cNvPr>
        <xdr:cNvPicPr>
          <a:picLocks noChangeAspect="1"/>
        </xdr:cNvPicPr>
      </xdr:nvPicPr>
      <xdr:blipFill>
        <a:blip xmlns:r="http://schemas.openxmlformats.org/officeDocument/2006/relationships" r:embed="rId1"/>
        <a:stretch>
          <a:fillRect/>
        </a:stretch>
      </xdr:blipFill>
      <xdr:spPr>
        <a:xfrm>
          <a:off x="0" y="4763"/>
          <a:ext cx="2962275" cy="1106224"/>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4975</xdr:colOff>
      <xdr:row>0</xdr:row>
      <xdr:rowOff>0</xdr:rowOff>
    </xdr:from>
    <xdr:to>
      <xdr:col>0</xdr:col>
      <xdr:colOff>3071812</xdr:colOff>
      <xdr:row>3</xdr:row>
      <xdr:rowOff>250030</xdr:rowOff>
    </xdr:to>
    <xdr:pic>
      <xdr:nvPicPr>
        <xdr:cNvPr id="143" name="Imagen 1" descr="Imagen 1">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
        <a:stretch>
          <a:fillRect/>
        </a:stretch>
      </xdr:blipFill>
      <xdr:spPr>
        <a:xfrm>
          <a:off x="4974" y="0"/>
          <a:ext cx="3066839" cy="1107281"/>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3071812</xdr:colOff>
      <xdr:row>3</xdr:row>
      <xdr:rowOff>300037</xdr:rowOff>
    </xdr:to>
    <xdr:pic>
      <xdr:nvPicPr>
        <xdr:cNvPr id="173" name="Imagen 1" descr="Imagen 1">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1"/>
        <a:stretch>
          <a:fillRect/>
        </a:stretch>
      </xdr:blipFill>
      <xdr:spPr>
        <a:xfrm>
          <a:off x="0" y="0"/>
          <a:ext cx="3071812" cy="1214438"/>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23346</xdr:colOff>
      <xdr:row>0</xdr:row>
      <xdr:rowOff>0</xdr:rowOff>
    </xdr:from>
    <xdr:to>
      <xdr:col>0</xdr:col>
      <xdr:colOff>3071812</xdr:colOff>
      <xdr:row>3</xdr:row>
      <xdr:rowOff>280987</xdr:rowOff>
    </xdr:to>
    <xdr:pic>
      <xdr:nvPicPr>
        <xdr:cNvPr id="203" name="Imagen 1" descr="Imagen 1">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1"/>
        <a:stretch>
          <a:fillRect/>
        </a:stretch>
      </xdr:blipFill>
      <xdr:spPr>
        <a:xfrm>
          <a:off x="23345" y="0"/>
          <a:ext cx="3048468" cy="1166813"/>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0</xdr:colOff>
      <xdr:row>3</xdr:row>
      <xdr:rowOff>228600</xdr:rowOff>
    </xdr:to>
    <xdr:pic>
      <xdr:nvPicPr>
        <xdr:cNvPr id="233" name="Imagen 1" descr="Imagen 1">
          <a:extLst>
            <a:ext uri="{FF2B5EF4-FFF2-40B4-BE49-F238E27FC236}">
              <a16:creationId xmlns:a16="http://schemas.microsoft.com/office/drawing/2014/main" id="{00000000-0008-0000-0C00-0000E9000000}"/>
            </a:ext>
          </a:extLst>
        </xdr:cNvPr>
        <xdr:cNvPicPr>
          <a:picLocks noChangeAspect="1"/>
        </xdr:cNvPicPr>
      </xdr:nvPicPr>
      <xdr:blipFill>
        <a:blip xmlns:r="http://schemas.openxmlformats.org/officeDocument/2006/relationships" r:embed="rId1"/>
        <a:stretch>
          <a:fillRect/>
        </a:stretch>
      </xdr:blipFill>
      <xdr:spPr>
        <a:xfrm>
          <a:off x="28575" y="0"/>
          <a:ext cx="3028950" cy="1095375"/>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gobiernobogota-my.sharepoint.com/:f:/g/personal/diego_buelvas_gobiernobogota_gov_co/EpK8x5AtJQNIkn38evuSSHMBLM3wjsSKOHAEVma_0ReAvw?e=dgrBOx"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showGridLines="0" topLeftCell="A3" workbookViewId="0">
      <selection activeCell="B8" sqref="B8"/>
    </sheetView>
  </sheetViews>
  <sheetFormatPr defaultColWidth="9.140625" defaultRowHeight="15" customHeight="1"/>
  <cols>
    <col min="1" max="1" width="21.28515625" style="1" customWidth="1"/>
    <col min="2" max="3" width="35.7109375" style="1" customWidth="1"/>
    <col min="4" max="4" width="28.42578125" style="1" customWidth="1"/>
    <col min="5" max="6" width="42.85546875" style="1" customWidth="1"/>
    <col min="7" max="7" width="21.42578125" style="1" customWidth="1"/>
    <col min="8" max="9" width="42.85546875" style="1" customWidth="1"/>
    <col min="10" max="10" width="7.140625" style="1" customWidth="1"/>
    <col min="11" max="15" width="17.140625" style="1" customWidth="1"/>
    <col min="16" max="16" width="20.140625" style="1" customWidth="1"/>
    <col min="17" max="17" width="10" style="1" customWidth="1"/>
    <col min="18" max="18" width="35.7109375" style="1" customWidth="1"/>
    <col min="19" max="19" width="9.140625" style="1" customWidth="1"/>
    <col min="20" max="16384" width="9.140625" style="1"/>
  </cols>
  <sheetData>
    <row r="1" spans="1:18" ht="22.5" customHeight="1">
      <c r="A1" s="266"/>
      <c r="B1" s="275" t="s">
        <v>0</v>
      </c>
      <c r="C1" s="276"/>
      <c r="D1" s="276"/>
      <c r="E1" s="276"/>
      <c r="F1" s="276"/>
      <c r="G1" s="276"/>
      <c r="H1" s="276"/>
      <c r="I1" s="276"/>
      <c r="J1" s="276"/>
      <c r="K1" s="276"/>
      <c r="L1" s="276"/>
      <c r="M1" s="276"/>
      <c r="N1" s="276"/>
      <c r="O1" s="7" t="s">
        <v>1</v>
      </c>
      <c r="P1" s="8" t="s">
        <v>2</v>
      </c>
      <c r="Q1" s="9"/>
      <c r="R1" s="10"/>
    </row>
    <row r="2" spans="1:18" ht="22.5" customHeight="1">
      <c r="A2" s="267"/>
      <c r="B2" s="277"/>
      <c r="C2" s="277"/>
      <c r="D2" s="277"/>
      <c r="E2" s="277"/>
      <c r="F2" s="277"/>
      <c r="G2" s="277"/>
      <c r="H2" s="277"/>
      <c r="I2" s="277"/>
      <c r="J2" s="277"/>
      <c r="K2" s="277"/>
      <c r="L2" s="277"/>
      <c r="M2" s="277"/>
      <c r="N2" s="277"/>
      <c r="O2" s="12" t="s">
        <v>3</v>
      </c>
      <c r="P2" s="13">
        <v>4</v>
      </c>
      <c r="Q2" s="11"/>
      <c r="R2" s="14"/>
    </row>
    <row r="3" spans="1:18" ht="22.5" customHeight="1">
      <c r="A3" s="267"/>
      <c r="B3" s="277"/>
      <c r="C3" s="277"/>
      <c r="D3" s="277"/>
      <c r="E3" s="277"/>
      <c r="F3" s="277"/>
      <c r="G3" s="277"/>
      <c r="H3" s="277"/>
      <c r="I3" s="277"/>
      <c r="J3" s="277"/>
      <c r="K3" s="277"/>
      <c r="L3" s="277"/>
      <c r="M3" s="277"/>
      <c r="N3" s="277"/>
      <c r="O3" s="12" t="s">
        <v>4</v>
      </c>
      <c r="P3" s="179" t="s">
        <v>5</v>
      </c>
      <c r="Q3" s="11"/>
      <c r="R3" s="14"/>
    </row>
    <row r="4" spans="1:18" ht="22.5" customHeight="1">
      <c r="A4" s="268"/>
      <c r="B4" s="278"/>
      <c r="C4" s="278"/>
      <c r="D4" s="278"/>
      <c r="E4" s="278"/>
      <c r="F4" s="278"/>
      <c r="G4" s="278"/>
      <c r="H4" s="278"/>
      <c r="I4" s="278"/>
      <c r="J4" s="278"/>
      <c r="K4" s="278"/>
      <c r="L4" s="278"/>
      <c r="M4" s="278"/>
      <c r="N4" s="278"/>
      <c r="O4" s="16" t="s">
        <v>6</v>
      </c>
      <c r="P4" s="180" t="s">
        <v>7</v>
      </c>
      <c r="Q4" s="11"/>
      <c r="R4" s="14"/>
    </row>
    <row r="5" spans="1:18" ht="21.75" customHeight="1">
      <c r="A5" s="17"/>
      <c r="B5" s="18"/>
      <c r="C5" s="18"/>
      <c r="D5" s="19"/>
      <c r="E5" s="19"/>
      <c r="F5" s="19"/>
      <c r="G5" s="19"/>
      <c r="H5" s="19"/>
      <c r="I5" s="19"/>
      <c r="J5" s="19"/>
      <c r="K5" s="19"/>
      <c r="L5" s="19"/>
      <c r="M5" s="19"/>
      <c r="N5" s="19"/>
      <c r="O5" s="19"/>
      <c r="P5" s="19"/>
      <c r="Q5" s="20"/>
      <c r="R5" s="14"/>
    </row>
    <row r="6" spans="1:18" ht="15" customHeight="1">
      <c r="A6" s="269" t="s">
        <v>8</v>
      </c>
      <c r="B6" s="271" t="s">
        <v>9</v>
      </c>
      <c r="C6" s="271" t="s">
        <v>10</v>
      </c>
      <c r="D6" s="273"/>
      <c r="E6" s="271" t="s">
        <v>11</v>
      </c>
      <c r="F6" s="271" t="s">
        <v>12</v>
      </c>
      <c r="G6" s="271" t="s">
        <v>13</v>
      </c>
      <c r="H6" s="271" t="s">
        <v>14</v>
      </c>
      <c r="I6" s="271" t="s">
        <v>15</v>
      </c>
      <c r="J6" s="271" t="s">
        <v>16</v>
      </c>
      <c r="K6" s="271" t="s">
        <v>17</v>
      </c>
      <c r="L6" s="273"/>
      <c r="M6" s="273"/>
      <c r="N6" s="273"/>
      <c r="O6" s="273"/>
      <c r="P6" s="274"/>
      <c r="Q6" s="11"/>
      <c r="R6" s="14"/>
    </row>
    <row r="7" spans="1:18" ht="60" customHeight="1">
      <c r="A7" s="270"/>
      <c r="B7" s="272"/>
      <c r="C7" s="181" t="s">
        <v>18</v>
      </c>
      <c r="D7" s="181" t="s">
        <v>19</v>
      </c>
      <c r="E7" s="272"/>
      <c r="F7" s="272"/>
      <c r="G7" s="272"/>
      <c r="H7" s="272"/>
      <c r="I7" s="272"/>
      <c r="J7" s="272"/>
      <c r="K7" s="21" t="s">
        <v>20</v>
      </c>
      <c r="L7" s="21" t="s">
        <v>21</v>
      </c>
      <c r="M7" s="21" t="s">
        <v>22</v>
      </c>
      <c r="N7" s="21" t="s">
        <v>23</v>
      </c>
      <c r="O7" s="21" t="s">
        <v>24</v>
      </c>
      <c r="P7" s="22" t="s">
        <v>25</v>
      </c>
      <c r="Q7" s="11"/>
      <c r="R7" s="14"/>
    </row>
    <row r="8" spans="1:18" ht="75" customHeight="1">
      <c r="A8" s="23" t="s">
        <v>26</v>
      </c>
      <c r="B8" s="24" t="s">
        <v>27</v>
      </c>
      <c r="C8" s="25" t="s">
        <v>28</v>
      </c>
      <c r="D8" s="25" t="s">
        <v>29</v>
      </c>
      <c r="E8" s="26" t="s">
        <v>30</v>
      </c>
      <c r="F8" s="24" t="s">
        <v>31</v>
      </c>
      <c r="G8" s="24" t="s">
        <v>32</v>
      </c>
      <c r="H8" s="24" t="s">
        <v>33</v>
      </c>
      <c r="I8" s="24" t="s">
        <v>34</v>
      </c>
      <c r="J8" s="27">
        <v>2.1</v>
      </c>
      <c r="K8" s="28" t="s">
        <v>35</v>
      </c>
      <c r="L8" s="29"/>
      <c r="M8" s="29"/>
      <c r="N8" s="29"/>
      <c r="O8" s="29"/>
      <c r="P8" s="30"/>
      <c r="Q8" s="31" t="s">
        <v>36</v>
      </c>
      <c r="R8" s="14"/>
    </row>
    <row r="9" spans="1:18" ht="75" customHeight="1">
      <c r="A9" s="32" t="s">
        <v>37</v>
      </c>
      <c r="B9" s="33" t="s">
        <v>38</v>
      </c>
      <c r="C9" s="5" t="s">
        <v>39</v>
      </c>
      <c r="D9" s="5" t="s">
        <v>40</v>
      </c>
      <c r="E9" s="34" t="s">
        <v>41</v>
      </c>
      <c r="F9" s="33" t="s">
        <v>42</v>
      </c>
      <c r="G9" s="33" t="s">
        <v>43</v>
      </c>
      <c r="H9" s="33" t="s">
        <v>44</v>
      </c>
      <c r="I9" s="33" t="s">
        <v>45</v>
      </c>
      <c r="J9" s="35">
        <v>2.2000000000000002</v>
      </c>
      <c r="K9" s="36"/>
      <c r="L9" s="37" t="s">
        <v>35</v>
      </c>
      <c r="M9" s="37" t="s">
        <v>35</v>
      </c>
      <c r="N9" s="36"/>
      <c r="O9" s="36"/>
      <c r="P9" s="38" t="s">
        <v>35</v>
      </c>
      <c r="Q9" s="31" t="s">
        <v>46</v>
      </c>
      <c r="R9" s="14"/>
    </row>
    <row r="10" spans="1:18" ht="75" customHeight="1">
      <c r="A10" s="32" t="s">
        <v>47</v>
      </c>
      <c r="B10" s="33" t="s">
        <v>48</v>
      </c>
      <c r="C10" s="5" t="s">
        <v>49</v>
      </c>
      <c r="D10" s="5" t="s">
        <v>50</v>
      </c>
      <c r="E10" s="34" t="s">
        <v>51</v>
      </c>
      <c r="F10" s="33" t="s">
        <v>52</v>
      </c>
      <c r="G10" s="33" t="s">
        <v>32</v>
      </c>
      <c r="H10" s="33" t="s">
        <v>53</v>
      </c>
      <c r="I10" s="33" t="s">
        <v>54</v>
      </c>
      <c r="J10" s="35">
        <v>2.2999999999999998</v>
      </c>
      <c r="K10" s="37" t="s">
        <v>35</v>
      </c>
      <c r="L10" s="36"/>
      <c r="M10" s="37" t="s">
        <v>35</v>
      </c>
      <c r="N10" s="36"/>
      <c r="O10" s="36"/>
      <c r="P10" s="39"/>
      <c r="Q10" s="31" t="s">
        <v>55</v>
      </c>
      <c r="R10" s="40"/>
    </row>
    <row r="11" spans="1:18" ht="75" customHeight="1">
      <c r="A11" s="32" t="s">
        <v>47</v>
      </c>
      <c r="B11" s="33" t="s">
        <v>56</v>
      </c>
      <c r="C11" s="5" t="s">
        <v>57</v>
      </c>
      <c r="D11" s="5" t="s">
        <v>58</v>
      </c>
      <c r="E11" s="34" t="s">
        <v>59</v>
      </c>
      <c r="F11" s="33" t="s">
        <v>60</v>
      </c>
      <c r="G11" s="33" t="s">
        <v>32</v>
      </c>
      <c r="H11" s="33" t="s">
        <v>61</v>
      </c>
      <c r="I11" s="33" t="s">
        <v>62</v>
      </c>
      <c r="J11" s="35">
        <v>2.4</v>
      </c>
      <c r="K11" s="37" t="s">
        <v>35</v>
      </c>
      <c r="L11" s="37" t="s">
        <v>35</v>
      </c>
      <c r="M11" s="36"/>
      <c r="N11" s="36"/>
      <c r="O11" s="36"/>
      <c r="P11" s="38" t="s">
        <v>35</v>
      </c>
      <c r="Q11" s="31" t="s">
        <v>63</v>
      </c>
      <c r="R11" s="40"/>
    </row>
    <row r="12" spans="1:18" ht="75" customHeight="1">
      <c r="A12" s="32" t="s">
        <v>47</v>
      </c>
      <c r="B12" s="33" t="s">
        <v>64</v>
      </c>
      <c r="C12" s="5" t="s">
        <v>65</v>
      </c>
      <c r="D12" s="5" t="s">
        <v>50</v>
      </c>
      <c r="E12" s="34" t="s">
        <v>66</v>
      </c>
      <c r="F12" s="33" t="s">
        <v>67</v>
      </c>
      <c r="G12" s="33" t="s">
        <v>43</v>
      </c>
      <c r="H12" s="33" t="s">
        <v>53</v>
      </c>
      <c r="I12" s="33" t="s">
        <v>68</v>
      </c>
      <c r="J12" s="35">
        <v>2.5</v>
      </c>
      <c r="K12" s="37" t="s">
        <v>35</v>
      </c>
      <c r="L12" s="36"/>
      <c r="M12" s="37" t="s">
        <v>35</v>
      </c>
      <c r="N12" s="36"/>
      <c r="O12" s="36"/>
      <c r="P12" s="38" t="s">
        <v>35</v>
      </c>
      <c r="Q12" s="31" t="s">
        <v>55</v>
      </c>
      <c r="R12" s="40"/>
    </row>
    <row r="13" spans="1:18" ht="75" customHeight="1">
      <c r="A13" s="32" t="s">
        <v>47</v>
      </c>
      <c r="B13" s="33" t="s">
        <v>69</v>
      </c>
      <c r="C13" s="5" t="s">
        <v>70</v>
      </c>
      <c r="D13" s="5" t="s">
        <v>71</v>
      </c>
      <c r="E13" s="34" t="s">
        <v>72</v>
      </c>
      <c r="F13" s="41"/>
      <c r="G13" s="33" t="s">
        <v>43</v>
      </c>
      <c r="H13" s="33" t="s">
        <v>73</v>
      </c>
      <c r="I13" s="33" t="s">
        <v>74</v>
      </c>
      <c r="J13" s="35">
        <v>2.6</v>
      </c>
      <c r="K13" s="37" t="s">
        <v>35</v>
      </c>
      <c r="L13" s="36"/>
      <c r="M13" s="37" t="s">
        <v>35</v>
      </c>
      <c r="N13" s="36"/>
      <c r="O13" s="36"/>
      <c r="P13" s="38" t="s">
        <v>35</v>
      </c>
      <c r="Q13" s="31" t="s">
        <v>55</v>
      </c>
      <c r="R13" s="40"/>
    </row>
    <row r="14" spans="1:18" ht="75" customHeight="1">
      <c r="A14" s="32" t="s">
        <v>75</v>
      </c>
      <c r="B14" s="33" t="s">
        <v>76</v>
      </c>
      <c r="C14" s="5" t="s">
        <v>77</v>
      </c>
      <c r="D14" s="5" t="s">
        <v>78</v>
      </c>
      <c r="E14" s="34" t="s">
        <v>79</v>
      </c>
      <c r="F14" s="33" t="s">
        <v>80</v>
      </c>
      <c r="G14" s="33" t="s">
        <v>43</v>
      </c>
      <c r="H14" s="33" t="s">
        <v>81</v>
      </c>
      <c r="I14" s="33" t="s">
        <v>82</v>
      </c>
      <c r="J14" s="35">
        <v>4.0999999999999996</v>
      </c>
      <c r="K14" s="37" t="s">
        <v>35</v>
      </c>
      <c r="L14" s="37" t="s">
        <v>35</v>
      </c>
      <c r="M14" s="36"/>
      <c r="N14" s="37" t="s">
        <v>35</v>
      </c>
      <c r="O14" s="36"/>
      <c r="P14" s="42"/>
      <c r="Q14" s="31" t="s">
        <v>83</v>
      </c>
      <c r="R14" s="40"/>
    </row>
    <row r="15" spans="1:18" ht="75" customHeight="1">
      <c r="A15" s="32" t="s">
        <v>84</v>
      </c>
      <c r="B15" s="33" t="s">
        <v>85</v>
      </c>
      <c r="C15" s="5" t="s">
        <v>86</v>
      </c>
      <c r="D15" s="5" t="s">
        <v>87</v>
      </c>
      <c r="E15" s="43" t="s">
        <v>88</v>
      </c>
      <c r="F15" s="33" t="s">
        <v>89</v>
      </c>
      <c r="G15" s="33" t="s">
        <v>90</v>
      </c>
      <c r="H15" s="33" t="s">
        <v>81</v>
      </c>
      <c r="I15" s="33" t="s">
        <v>91</v>
      </c>
      <c r="J15" s="35">
        <v>4.2</v>
      </c>
      <c r="K15" s="37" t="s">
        <v>35</v>
      </c>
      <c r="L15" s="41"/>
      <c r="M15" s="41"/>
      <c r="N15" s="37" t="s">
        <v>35</v>
      </c>
      <c r="O15" s="41"/>
      <c r="P15" s="38" t="s">
        <v>35</v>
      </c>
      <c r="Q15" s="31" t="s">
        <v>92</v>
      </c>
      <c r="R15" s="40"/>
    </row>
    <row r="16" spans="1:18" ht="75" customHeight="1">
      <c r="A16" s="32" t="s">
        <v>93</v>
      </c>
      <c r="B16" s="33" t="s">
        <v>94</v>
      </c>
      <c r="C16" s="5" t="s">
        <v>95</v>
      </c>
      <c r="D16" s="5" t="s">
        <v>96</v>
      </c>
      <c r="E16" s="34" t="s">
        <v>97</v>
      </c>
      <c r="F16" s="33" t="s">
        <v>98</v>
      </c>
      <c r="G16" s="33" t="s">
        <v>32</v>
      </c>
      <c r="H16" s="33" t="s">
        <v>99</v>
      </c>
      <c r="I16" s="33" t="s">
        <v>100</v>
      </c>
      <c r="J16" s="35">
        <v>4.3</v>
      </c>
      <c r="K16" s="36"/>
      <c r="L16" s="37" t="s">
        <v>35</v>
      </c>
      <c r="M16" s="36"/>
      <c r="N16" s="37" t="s">
        <v>35</v>
      </c>
      <c r="O16" s="36"/>
      <c r="P16" s="38" t="s">
        <v>35</v>
      </c>
      <c r="Q16" s="31" t="s">
        <v>101</v>
      </c>
      <c r="R16" s="40"/>
    </row>
    <row r="17" spans="1:18" ht="75" customHeight="1">
      <c r="A17" s="44" t="s">
        <v>93</v>
      </c>
      <c r="B17" s="5" t="s">
        <v>102</v>
      </c>
      <c r="C17" s="5" t="s">
        <v>103</v>
      </c>
      <c r="D17" s="5" t="s">
        <v>104</v>
      </c>
      <c r="E17" s="34" t="s">
        <v>105</v>
      </c>
      <c r="F17" s="34" t="s">
        <v>106</v>
      </c>
      <c r="G17" s="5" t="s">
        <v>43</v>
      </c>
      <c r="H17" s="5" t="s">
        <v>99</v>
      </c>
      <c r="I17" s="5" t="s">
        <v>107</v>
      </c>
      <c r="J17" s="45">
        <v>4.4000000000000004</v>
      </c>
      <c r="K17" s="37" t="s">
        <v>35</v>
      </c>
      <c r="L17" s="36"/>
      <c r="M17" s="36"/>
      <c r="N17" s="36"/>
      <c r="O17" s="37" t="s">
        <v>35</v>
      </c>
      <c r="P17" s="38" t="s">
        <v>35</v>
      </c>
      <c r="Q17" s="46" t="s">
        <v>108</v>
      </c>
      <c r="R17" s="14"/>
    </row>
    <row r="18" spans="1:18" ht="75" customHeight="1">
      <c r="A18" s="44" t="s">
        <v>93</v>
      </c>
      <c r="B18" s="5" t="s">
        <v>109</v>
      </c>
      <c r="C18" s="5" t="s">
        <v>110</v>
      </c>
      <c r="D18" s="5" t="s">
        <v>111</v>
      </c>
      <c r="E18" s="34" t="s">
        <v>112</v>
      </c>
      <c r="F18" s="34" t="s">
        <v>113</v>
      </c>
      <c r="G18" s="5" t="s">
        <v>43</v>
      </c>
      <c r="H18" s="5" t="s">
        <v>99</v>
      </c>
      <c r="I18" s="5" t="s">
        <v>107</v>
      </c>
      <c r="J18" s="45">
        <v>4.5</v>
      </c>
      <c r="K18" s="37" t="s">
        <v>35</v>
      </c>
      <c r="L18" s="36"/>
      <c r="M18" s="36"/>
      <c r="N18" s="36"/>
      <c r="O18" s="37" t="s">
        <v>35</v>
      </c>
      <c r="P18" s="38" t="s">
        <v>35</v>
      </c>
      <c r="Q18" s="46" t="s">
        <v>108</v>
      </c>
      <c r="R18" s="14"/>
    </row>
    <row r="19" spans="1:18" ht="75" customHeight="1">
      <c r="A19" s="47" t="s">
        <v>114</v>
      </c>
      <c r="B19" s="48" t="s">
        <v>115</v>
      </c>
      <c r="C19" s="48" t="s">
        <v>116</v>
      </c>
      <c r="D19" s="49"/>
      <c r="E19" s="50" t="s">
        <v>117</v>
      </c>
      <c r="F19" s="48" t="s">
        <v>118</v>
      </c>
      <c r="G19" s="48" t="s">
        <v>119</v>
      </c>
      <c r="H19" s="48" t="s">
        <v>120</v>
      </c>
      <c r="I19" s="48" t="s">
        <v>121</v>
      </c>
      <c r="J19" s="51">
        <v>5.6</v>
      </c>
      <c r="K19" s="52" t="s">
        <v>35</v>
      </c>
      <c r="L19" s="52" t="s">
        <v>35</v>
      </c>
      <c r="M19" s="53"/>
      <c r="N19" s="53"/>
      <c r="O19" s="53"/>
      <c r="P19" s="54"/>
      <c r="Q19" s="55" t="s">
        <v>122</v>
      </c>
      <c r="R19" s="56"/>
    </row>
  </sheetData>
  <mergeCells count="12">
    <mergeCell ref="A1:A4"/>
    <mergeCell ref="A6:A7"/>
    <mergeCell ref="B6:B7"/>
    <mergeCell ref="F6:F7"/>
    <mergeCell ref="K6:P6"/>
    <mergeCell ref="G6:G7"/>
    <mergeCell ref="H6:H7"/>
    <mergeCell ref="B1:N4"/>
    <mergeCell ref="C6:D6"/>
    <mergeCell ref="E6:E7"/>
    <mergeCell ref="I6:I7"/>
    <mergeCell ref="J6:J7"/>
  </mergeCells>
  <dataValidations count="4">
    <dataValidation type="list" allowBlank="1" showInputMessage="1" showErrorMessage="1" sqref="A8:A14 A16" xr:uid="{00000000-0002-0000-0400-000000000000}">
      <formula1>"Acompañamiento a la Gestión Local,Convivencia y Diálogo Social,Fomento y Protección de los DDHH,Fomento y Protección de los Derechos Étnicos,Gestion Pública Territorial Local,Relaciones Estratégicas"</formula1>
    </dataValidation>
    <dataValidation type="list" allowBlank="1" showInputMessage="1" showErrorMessage="1" sqref="G8:G13" xr:uid="{00000000-0002-0000-0400-000001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H8:H13" xr:uid="{00000000-0002-0000-0400-000002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A15" xr:uid="{00000000-0002-0000-0400-000004000000}">
      <formula1>"Acompañamiento a la Gestión Local,Convivencia y Diálogo Social,Fomento y Protección de los DDHH,Fomento y Protección de los Derechos Étnicos,Gestion Pública Territorial Local,Relaciones Estratégicas,Gestión Pública Territorial Local"</formula1>
    </dataValidation>
  </dataValidations>
  <pageMargins left="0.7" right="0.7" top="0.75" bottom="0.75" header="0.3" footer="0.3"/>
  <pageSetup orientation="portrait"/>
  <headerFooter>
    <oddFooter>&amp;C&amp;"Helvetica Neue,Regular"&amp;12&amp;K000000&amp;P</oddFooter>
  </headerFooter>
  <ignoredErrors>
    <ignoredError sqref="P3" numberStoredAsText="1"/>
  </ignoredErrors>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5"/>
  <sheetViews>
    <sheetView showGridLines="0" topLeftCell="A35" workbookViewId="0">
      <selection activeCell="F35" sqref="F35:H35"/>
    </sheetView>
  </sheetViews>
  <sheetFormatPr defaultColWidth="10.85546875" defaultRowHeight="15" customHeight="1"/>
  <cols>
    <col min="1" max="1" width="45.42578125" style="1" customWidth="1"/>
    <col min="2" max="10" width="21.42578125" style="1" customWidth="1"/>
    <col min="11" max="11" width="36.42578125" style="1" customWidth="1"/>
    <col min="12" max="12" width="25.7109375" style="1" customWidth="1"/>
    <col min="13"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47</v>
      </c>
      <c r="C6" s="288"/>
      <c r="D6" s="288"/>
      <c r="E6" s="288"/>
      <c r="F6" s="288"/>
      <c r="G6" s="288"/>
      <c r="H6" s="288"/>
      <c r="I6" s="288"/>
      <c r="J6" s="288"/>
      <c r="K6" s="97"/>
      <c r="L6" s="14"/>
    </row>
    <row r="7" spans="1:12" ht="30" customHeight="1">
      <c r="A7" s="261" t="s">
        <v>190</v>
      </c>
      <c r="B7" s="299" t="s">
        <v>285</v>
      </c>
      <c r="C7" s="300"/>
      <c r="D7" s="300"/>
      <c r="E7" s="300"/>
      <c r="F7" s="300"/>
      <c r="G7" s="300"/>
      <c r="H7" s="300"/>
      <c r="I7" s="300"/>
      <c r="J7" s="323"/>
      <c r="K7" s="97"/>
      <c r="L7" s="14"/>
    </row>
    <row r="8" spans="1:12" ht="30" customHeight="1">
      <c r="A8" s="88" t="s">
        <v>310</v>
      </c>
      <c r="B8" s="296" t="s">
        <v>286</v>
      </c>
      <c r="C8" s="288"/>
      <c r="D8" s="288"/>
      <c r="E8" s="288"/>
      <c r="F8" s="288"/>
      <c r="G8" s="288"/>
      <c r="H8" s="288"/>
      <c r="I8" s="288"/>
      <c r="J8" s="288"/>
      <c r="K8" s="97"/>
      <c r="L8" s="14"/>
    </row>
    <row r="9" spans="1:12" ht="30" customHeight="1">
      <c r="A9" s="88" t="s">
        <v>311</v>
      </c>
      <c r="B9" s="90" t="s">
        <v>368</v>
      </c>
      <c r="C9" s="305" t="s">
        <v>369</v>
      </c>
      <c r="D9" s="306"/>
      <c r="E9" s="306"/>
      <c r="F9" s="306"/>
      <c r="G9" s="306"/>
      <c r="H9" s="306"/>
      <c r="I9" s="306"/>
      <c r="J9" s="307"/>
      <c r="K9" s="97"/>
      <c r="L9" s="14"/>
    </row>
    <row r="10" spans="1:12" ht="30" customHeight="1">
      <c r="A10" s="88" t="s">
        <v>314</v>
      </c>
      <c r="B10" s="296" t="s">
        <v>370</v>
      </c>
      <c r="C10" s="288"/>
      <c r="D10" s="288"/>
      <c r="E10" s="288"/>
      <c r="F10" s="288"/>
      <c r="G10" s="288"/>
      <c r="H10" s="288"/>
      <c r="I10" s="288"/>
      <c r="J10" s="288"/>
      <c r="K10" s="97"/>
      <c r="L10" s="14"/>
    </row>
    <row r="11" spans="1:12" ht="30" customHeight="1">
      <c r="A11" s="88" t="s">
        <v>316</v>
      </c>
      <c r="B11" s="296" t="s">
        <v>371</v>
      </c>
      <c r="C11" s="288"/>
      <c r="D11" s="288"/>
      <c r="E11" s="288"/>
      <c r="F11" s="288"/>
      <c r="G11" s="288"/>
      <c r="H11" s="288"/>
      <c r="I11" s="288"/>
      <c r="J11" s="288"/>
      <c r="K11" s="97"/>
      <c r="L11" s="14"/>
    </row>
    <row r="12" spans="1:12" ht="30" customHeight="1">
      <c r="A12" s="88" t="s">
        <v>200</v>
      </c>
      <c r="B12" s="296" t="s">
        <v>250</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372</v>
      </c>
      <c r="C15" s="288"/>
      <c r="D15" s="288"/>
      <c r="E15" s="288"/>
      <c r="F15" s="288"/>
      <c r="G15" s="288"/>
      <c r="H15" s="288"/>
      <c r="I15" s="288"/>
      <c r="J15" s="288"/>
      <c r="K15" s="97"/>
      <c r="L15" s="14"/>
    </row>
    <row r="16" spans="1:12" ht="30" customHeight="1">
      <c r="A16" s="88" t="s">
        <v>208</v>
      </c>
      <c r="B16" s="296" t="s">
        <v>373</v>
      </c>
      <c r="C16" s="288"/>
      <c r="D16" s="288"/>
      <c r="E16" s="288"/>
      <c r="F16" s="288"/>
      <c r="G16" s="288"/>
      <c r="H16" s="288"/>
      <c r="I16" s="288"/>
      <c r="J16" s="288"/>
      <c r="K16" s="97"/>
      <c r="L16" s="14"/>
    </row>
    <row r="17" spans="1:12" ht="30" customHeight="1">
      <c r="A17" s="88" t="s">
        <v>210</v>
      </c>
      <c r="B17" s="296" t="s">
        <v>333</v>
      </c>
      <c r="C17" s="288"/>
      <c r="D17" s="288"/>
      <c r="E17" s="288"/>
      <c r="F17" s="288"/>
      <c r="G17" s="288"/>
      <c r="H17" s="288"/>
      <c r="I17" s="288"/>
      <c r="J17" s="288"/>
      <c r="K17" s="97"/>
      <c r="L17" s="14"/>
    </row>
    <row r="18" spans="1:12" ht="30" customHeight="1">
      <c r="A18" s="88" t="s">
        <v>321</v>
      </c>
      <c r="B18" s="377">
        <v>1</v>
      </c>
      <c r="C18" s="288"/>
      <c r="D18" s="288"/>
      <c r="E18" s="288"/>
      <c r="F18" s="289"/>
      <c r="G18" s="288"/>
      <c r="H18" s="288"/>
      <c r="I18" s="288"/>
      <c r="J18" s="288"/>
      <c r="K18" s="97"/>
      <c r="L18" s="14"/>
    </row>
    <row r="19" spans="1:12" ht="30" customHeight="1">
      <c r="A19" s="88" t="s">
        <v>213</v>
      </c>
      <c r="B19" s="296" t="s">
        <v>253</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1</v>
      </c>
      <c r="C24" s="134">
        <f>IFERROR(AVERAGE(D32:D35),"")</f>
        <v>1</v>
      </c>
      <c r="D24" s="134" t="str">
        <f>IFERROR(AVERAGE(D36:D39),"")</f>
        <v/>
      </c>
      <c r="E24" s="134" t="str">
        <f>IFERROR(AVERAGE(D40:D43),"")</f>
        <v/>
      </c>
      <c r="F24" s="134" t="str">
        <f>IFERROR(AVERAGE(D44:D45),"")</f>
        <v/>
      </c>
      <c r="G24" s="196">
        <f>AVERAGE(B24:F24)</f>
        <v>1</v>
      </c>
      <c r="H24" s="97"/>
      <c r="I24" s="20"/>
      <c r="J24" s="20"/>
      <c r="K24" s="20"/>
      <c r="L24" s="14"/>
    </row>
    <row r="25" spans="1:12" ht="30" customHeight="1">
      <c r="A25" s="100" t="s">
        <v>224</v>
      </c>
      <c r="B25" s="103">
        <f>IFERROR(IF(B24/B23&gt;100%,100%,B24/B23),"")</f>
        <v>1</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0.125</v>
      </c>
      <c r="C26" s="238">
        <f>IF(((B24/B23)*0.125)+((C24/C23)*0.25)&gt;0.375,0.375,((B24/B23)*0.125)+((C24/C23)*0.25))</f>
        <v>0.375</v>
      </c>
      <c r="D26" s="103"/>
      <c r="E26" s="103"/>
      <c r="F26" s="103"/>
      <c r="G26" s="103">
        <f>MAX(B26:F26)</f>
        <v>0.375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409.5" customHeight="1">
      <c r="A30" s="109">
        <v>2024</v>
      </c>
      <c r="B30" s="110" t="s">
        <v>235</v>
      </c>
      <c r="C30" s="113">
        <v>1</v>
      </c>
      <c r="D30" s="199">
        <v>1</v>
      </c>
      <c r="E30" s="192">
        <f>IFERROR(IF(D30/C30&gt;100%,100%,D30/C30),0)</f>
        <v>1</v>
      </c>
      <c r="F30" s="339" t="s">
        <v>374</v>
      </c>
      <c r="G30" s="374"/>
      <c r="H30" s="340"/>
      <c r="I30" s="375" t="s">
        <v>375</v>
      </c>
      <c r="J30" s="376"/>
      <c r="K30" s="97"/>
      <c r="L30" s="14"/>
    </row>
    <row r="31" spans="1:12" ht="409.5" customHeight="1">
      <c r="A31" s="109">
        <v>2024</v>
      </c>
      <c r="B31" s="110" t="s">
        <v>238</v>
      </c>
      <c r="C31" s="113">
        <v>1</v>
      </c>
      <c r="D31" s="199">
        <v>1</v>
      </c>
      <c r="E31" s="192">
        <f t="shared" ref="E31:E45" si="0">IFERROR(IF(D31/C31&gt;100%,100%,D31/C31),0)</f>
        <v>1</v>
      </c>
      <c r="F31" s="339" t="s">
        <v>376</v>
      </c>
      <c r="G31" s="374"/>
      <c r="H31" s="340"/>
      <c r="I31" s="375" t="s">
        <v>375</v>
      </c>
      <c r="J31" s="376"/>
      <c r="K31" s="97"/>
      <c r="L31" s="14"/>
    </row>
    <row r="32" spans="1:12" ht="409.5" customHeight="1">
      <c r="A32" s="109">
        <v>2025</v>
      </c>
      <c r="B32" s="110" t="s">
        <v>240</v>
      </c>
      <c r="C32" s="113">
        <v>1</v>
      </c>
      <c r="D32" s="199">
        <v>1</v>
      </c>
      <c r="E32" s="192">
        <f t="shared" si="0"/>
        <v>1</v>
      </c>
      <c r="F32" s="339" t="s">
        <v>377</v>
      </c>
      <c r="G32" s="374"/>
      <c r="H32" s="340"/>
      <c r="I32" s="375" t="s">
        <v>375</v>
      </c>
      <c r="J32" s="376"/>
      <c r="K32" s="97"/>
      <c r="L32" s="14"/>
    </row>
    <row r="33" spans="1:12" ht="364.5" customHeight="1">
      <c r="A33" s="109">
        <v>2025</v>
      </c>
      <c r="B33" s="110" t="s">
        <v>242</v>
      </c>
      <c r="C33" s="113">
        <v>1</v>
      </c>
      <c r="D33" s="112">
        <v>1</v>
      </c>
      <c r="E33" s="192">
        <f t="shared" si="0"/>
        <v>1</v>
      </c>
      <c r="F33" s="358" t="s">
        <v>378</v>
      </c>
      <c r="G33" s="359"/>
      <c r="H33" s="360"/>
      <c r="I33" s="356" t="s">
        <v>379</v>
      </c>
      <c r="J33" s="357"/>
      <c r="K33" s="97"/>
      <c r="L33" s="140"/>
    </row>
    <row r="34" spans="1:12" ht="405.75" customHeight="1">
      <c r="A34" s="109">
        <v>2025</v>
      </c>
      <c r="B34" s="110" t="s">
        <v>235</v>
      </c>
      <c r="C34" s="113">
        <v>1</v>
      </c>
      <c r="D34" s="112">
        <v>1</v>
      </c>
      <c r="E34" s="192">
        <f t="shared" si="0"/>
        <v>1</v>
      </c>
      <c r="F34" s="358" t="s">
        <v>380</v>
      </c>
      <c r="G34" s="359"/>
      <c r="H34" s="360"/>
      <c r="I34" s="356" t="s">
        <v>379</v>
      </c>
      <c r="J34" s="357"/>
      <c r="K34" s="97"/>
      <c r="L34" s="14"/>
    </row>
    <row r="35" spans="1:12" ht="314.25" customHeight="1">
      <c r="A35" s="109">
        <v>2025</v>
      </c>
      <c r="B35" s="110" t="s">
        <v>238</v>
      </c>
      <c r="C35" s="113">
        <v>1</v>
      </c>
      <c r="D35" s="112">
        <v>1</v>
      </c>
      <c r="E35" s="192">
        <f t="shared" si="0"/>
        <v>1</v>
      </c>
      <c r="F35" s="332" t="s">
        <v>381</v>
      </c>
      <c r="G35" s="333"/>
      <c r="H35" s="334"/>
      <c r="I35" s="363" t="s">
        <v>379</v>
      </c>
      <c r="J35" s="364"/>
      <c r="K35" s="97"/>
      <c r="L35" s="14"/>
    </row>
    <row r="36" spans="1:12" ht="18.75" customHeight="1">
      <c r="A36" s="109">
        <v>2026</v>
      </c>
      <c r="B36" s="110" t="s">
        <v>240</v>
      </c>
      <c r="C36" s="113">
        <v>1</v>
      </c>
      <c r="D36" s="112"/>
      <c r="E36" s="192">
        <f t="shared" si="0"/>
        <v>0</v>
      </c>
      <c r="F36" s="284"/>
      <c r="G36" s="285"/>
      <c r="H36" s="286"/>
      <c r="I36" s="282"/>
      <c r="J36" s="283"/>
      <c r="K36" s="97"/>
      <c r="L36" s="14"/>
    </row>
    <row r="37" spans="1:12" ht="18.75" customHeight="1">
      <c r="A37" s="109">
        <v>2026</v>
      </c>
      <c r="B37" s="110" t="s">
        <v>242</v>
      </c>
      <c r="C37" s="113">
        <v>1</v>
      </c>
      <c r="D37" s="112"/>
      <c r="E37" s="192">
        <f t="shared" si="0"/>
        <v>0</v>
      </c>
      <c r="F37" s="284"/>
      <c r="G37" s="285"/>
      <c r="H37" s="286"/>
      <c r="I37" s="282"/>
      <c r="J37" s="283"/>
      <c r="K37" s="97"/>
      <c r="L37" s="14"/>
    </row>
    <row r="38" spans="1:12" ht="18.75" customHeight="1">
      <c r="A38" s="109">
        <v>2026</v>
      </c>
      <c r="B38" s="110" t="s">
        <v>235</v>
      </c>
      <c r="C38" s="113">
        <v>1</v>
      </c>
      <c r="D38" s="112"/>
      <c r="E38" s="192">
        <f t="shared" si="0"/>
        <v>0</v>
      </c>
      <c r="F38" s="284"/>
      <c r="G38" s="285"/>
      <c r="H38" s="286"/>
      <c r="I38" s="282"/>
      <c r="J38" s="283"/>
      <c r="K38" s="97"/>
      <c r="L38" s="14"/>
    </row>
    <row r="39" spans="1:12" ht="18.75" customHeight="1">
      <c r="A39" s="109">
        <v>2026</v>
      </c>
      <c r="B39" s="110" t="s">
        <v>238</v>
      </c>
      <c r="C39" s="113">
        <v>1</v>
      </c>
      <c r="D39" s="112"/>
      <c r="E39" s="192">
        <f t="shared" si="0"/>
        <v>0</v>
      </c>
      <c r="F39" s="284"/>
      <c r="G39" s="285"/>
      <c r="H39" s="286"/>
      <c r="I39" s="282"/>
      <c r="J39" s="283"/>
      <c r="K39" s="97"/>
      <c r="L39" s="14"/>
    </row>
    <row r="40" spans="1:12" ht="18.75" customHeight="1">
      <c r="A40" s="109">
        <v>2027</v>
      </c>
      <c r="B40" s="110" t="s">
        <v>240</v>
      </c>
      <c r="C40" s="113">
        <v>1</v>
      </c>
      <c r="D40" s="112"/>
      <c r="E40" s="192">
        <f t="shared" si="0"/>
        <v>0</v>
      </c>
      <c r="F40" s="284"/>
      <c r="G40" s="285"/>
      <c r="H40" s="286"/>
      <c r="I40" s="282"/>
      <c r="J40" s="283"/>
      <c r="K40" s="97"/>
      <c r="L40" s="14"/>
    </row>
    <row r="41" spans="1:12" ht="18.75" customHeight="1">
      <c r="A41" s="109">
        <v>2027</v>
      </c>
      <c r="B41" s="110" t="s">
        <v>242</v>
      </c>
      <c r="C41" s="113">
        <v>1</v>
      </c>
      <c r="D41" s="112"/>
      <c r="E41" s="192">
        <f t="shared" si="0"/>
        <v>0</v>
      </c>
      <c r="F41" s="284"/>
      <c r="G41" s="285"/>
      <c r="H41" s="286"/>
      <c r="I41" s="282"/>
      <c r="J41" s="283"/>
      <c r="K41" s="97"/>
      <c r="L41" s="14"/>
    </row>
    <row r="42" spans="1:12" ht="18.75" customHeight="1">
      <c r="A42" s="109">
        <v>2027</v>
      </c>
      <c r="B42" s="110" t="s">
        <v>235</v>
      </c>
      <c r="C42" s="113">
        <v>1</v>
      </c>
      <c r="D42" s="112"/>
      <c r="E42" s="192">
        <f t="shared" si="0"/>
        <v>0</v>
      </c>
      <c r="F42" s="284"/>
      <c r="G42" s="285"/>
      <c r="H42" s="286"/>
      <c r="I42" s="282"/>
      <c r="J42" s="283"/>
      <c r="K42" s="97"/>
      <c r="L42" s="14"/>
    </row>
    <row r="43" spans="1:12" ht="18.75" customHeight="1">
      <c r="A43" s="109">
        <v>2027</v>
      </c>
      <c r="B43" s="110" t="s">
        <v>238</v>
      </c>
      <c r="C43" s="113">
        <v>1</v>
      </c>
      <c r="D43" s="112"/>
      <c r="E43" s="192">
        <f t="shared" si="0"/>
        <v>0</v>
      </c>
      <c r="F43" s="284"/>
      <c r="G43" s="285"/>
      <c r="H43" s="286"/>
      <c r="I43" s="282"/>
      <c r="J43" s="283"/>
      <c r="K43" s="97"/>
      <c r="L43" s="14"/>
    </row>
    <row r="44" spans="1:12" ht="18.75" customHeight="1">
      <c r="A44" s="109">
        <v>2028</v>
      </c>
      <c r="B44" s="110" t="s">
        <v>240</v>
      </c>
      <c r="C44" s="113">
        <v>1</v>
      </c>
      <c r="D44" s="112"/>
      <c r="E44" s="192">
        <f t="shared" si="0"/>
        <v>0</v>
      </c>
      <c r="F44" s="284"/>
      <c r="G44" s="285"/>
      <c r="H44" s="286"/>
      <c r="I44" s="282"/>
      <c r="J44" s="283"/>
      <c r="K44" s="97"/>
      <c r="L44" s="14"/>
    </row>
    <row r="45" spans="1:12" ht="18.75" customHeight="1">
      <c r="A45" s="109">
        <v>2028</v>
      </c>
      <c r="B45" s="110" t="s">
        <v>242</v>
      </c>
      <c r="C45" s="113">
        <v>1</v>
      </c>
      <c r="D45" s="112"/>
      <c r="E45" s="192">
        <f t="shared" si="0"/>
        <v>0</v>
      </c>
      <c r="F45" s="284"/>
      <c r="G45" s="285"/>
      <c r="H45" s="286"/>
      <c r="I45" s="282"/>
      <c r="J45" s="283"/>
      <c r="K45" s="141"/>
      <c r="L45" s="56"/>
    </row>
  </sheetData>
  <mergeCells count="51">
    <mergeCell ref="C1:H4"/>
    <mergeCell ref="C9:J9"/>
    <mergeCell ref="B13:J13"/>
    <mergeCell ref="B6:J6"/>
    <mergeCell ref="B21:G21"/>
    <mergeCell ref="B8:J8"/>
    <mergeCell ref="B10:J10"/>
    <mergeCell ref="B11:J11"/>
    <mergeCell ref="B12:J12"/>
    <mergeCell ref="B14:J14"/>
    <mergeCell ref="B15:J15"/>
    <mergeCell ref="B16:J16"/>
    <mergeCell ref="B17:J17"/>
    <mergeCell ref="B18:J18"/>
    <mergeCell ref="B19:J19"/>
    <mergeCell ref="B7:J7"/>
    <mergeCell ref="A28:J28"/>
    <mergeCell ref="F29:H29"/>
    <mergeCell ref="I29:J29"/>
    <mergeCell ref="F31:H31"/>
    <mergeCell ref="I31:J31"/>
    <mergeCell ref="F30:H30"/>
    <mergeCell ref="I30:J30"/>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5"/>
  <sheetViews>
    <sheetView showGridLines="0" topLeftCell="A34" workbookViewId="0">
      <selection activeCell="F42" sqref="F42:H42"/>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47</v>
      </c>
      <c r="C6" s="288"/>
      <c r="D6" s="288"/>
      <c r="E6" s="288"/>
      <c r="F6" s="288"/>
      <c r="G6" s="288"/>
      <c r="H6" s="288"/>
      <c r="I6" s="288"/>
      <c r="J6" s="288"/>
      <c r="K6" s="97"/>
      <c r="L6" s="14"/>
    </row>
    <row r="7" spans="1:12" ht="30" customHeight="1">
      <c r="A7" s="261" t="s">
        <v>190</v>
      </c>
      <c r="B7" s="299" t="s">
        <v>285</v>
      </c>
      <c r="C7" s="300"/>
      <c r="D7" s="300"/>
      <c r="E7" s="300"/>
      <c r="F7" s="300"/>
      <c r="G7" s="300"/>
      <c r="H7" s="300"/>
      <c r="I7" s="300"/>
      <c r="J7" s="323"/>
      <c r="K7" s="97"/>
      <c r="L7" s="14"/>
    </row>
    <row r="8" spans="1:12" ht="30" customHeight="1">
      <c r="A8" s="88" t="s">
        <v>310</v>
      </c>
      <c r="B8" s="296" t="s">
        <v>286</v>
      </c>
      <c r="C8" s="288"/>
      <c r="D8" s="288"/>
      <c r="E8" s="288"/>
      <c r="F8" s="288"/>
      <c r="G8" s="288"/>
      <c r="H8" s="288"/>
      <c r="I8" s="288"/>
      <c r="J8" s="288"/>
      <c r="K8" s="97"/>
      <c r="L8" s="14"/>
    </row>
    <row r="9" spans="1:12" ht="30" customHeight="1">
      <c r="A9" s="88" t="s">
        <v>311</v>
      </c>
      <c r="B9" s="90" t="s">
        <v>382</v>
      </c>
      <c r="C9" s="313" t="s">
        <v>383</v>
      </c>
      <c r="D9" s="314"/>
      <c r="E9" s="314"/>
      <c r="F9" s="314"/>
      <c r="G9" s="314"/>
      <c r="H9" s="314"/>
      <c r="I9" s="314"/>
      <c r="J9" s="315"/>
      <c r="K9" s="97"/>
      <c r="L9" s="14"/>
    </row>
    <row r="10" spans="1:12" ht="30" customHeight="1">
      <c r="A10" s="88" t="s">
        <v>314</v>
      </c>
      <c r="B10" s="296" t="s">
        <v>384</v>
      </c>
      <c r="C10" s="288"/>
      <c r="D10" s="288"/>
      <c r="E10" s="288"/>
      <c r="F10" s="288"/>
      <c r="G10" s="288"/>
      <c r="H10" s="288"/>
      <c r="I10" s="288"/>
      <c r="J10" s="288"/>
      <c r="K10" s="97"/>
      <c r="L10" s="14"/>
    </row>
    <row r="11" spans="1:12" ht="30" customHeight="1">
      <c r="A11" s="88" t="s">
        <v>316</v>
      </c>
      <c r="B11" s="296" t="s">
        <v>385</v>
      </c>
      <c r="C11" s="288"/>
      <c r="D11" s="288"/>
      <c r="E11" s="288"/>
      <c r="F11" s="288"/>
      <c r="G11" s="288"/>
      <c r="H11" s="288"/>
      <c r="I11" s="288"/>
      <c r="J11" s="288"/>
      <c r="K11" s="97"/>
      <c r="L11" s="14"/>
    </row>
    <row r="12" spans="1:12" ht="30" customHeight="1">
      <c r="A12" s="88" t="s">
        <v>200</v>
      </c>
      <c r="B12" s="296" t="s">
        <v>386</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387</v>
      </c>
      <c r="C15" s="288"/>
      <c r="D15" s="288"/>
      <c r="E15" s="288"/>
      <c r="F15" s="288"/>
      <c r="G15" s="288"/>
      <c r="H15" s="288"/>
      <c r="I15" s="288"/>
      <c r="J15" s="288"/>
      <c r="K15" s="97"/>
      <c r="L15" s="14"/>
    </row>
    <row r="16" spans="1:12" ht="30" customHeight="1">
      <c r="A16" s="88" t="s">
        <v>208</v>
      </c>
      <c r="B16" s="296" t="s">
        <v>388</v>
      </c>
      <c r="C16" s="288"/>
      <c r="D16" s="288"/>
      <c r="E16" s="288"/>
      <c r="F16" s="288"/>
      <c r="G16" s="288"/>
      <c r="H16" s="288"/>
      <c r="I16" s="288"/>
      <c r="J16" s="288"/>
      <c r="K16" s="97"/>
      <c r="L16" s="14"/>
    </row>
    <row r="17" spans="1:12" ht="30" customHeight="1">
      <c r="A17" s="88" t="s">
        <v>210</v>
      </c>
      <c r="B17" s="296" t="s">
        <v>333</v>
      </c>
      <c r="C17" s="288"/>
      <c r="D17" s="288"/>
      <c r="E17" s="288"/>
      <c r="F17" s="288"/>
      <c r="G17" s="288"/>
      <c r="H17" s="288"/>
      <c r="I17" s="288"/>
      <c r="J17" s="288"/>
      <c r="K17" s="97"/>
      <c r="L17" s="14"/>
    </row>
    <row r="18" spans="1:12" ht="30" customHeight="1">
      <c r="A18" s="88" t="s">
        <v>321</v>
      </c>
      <c r="B18" s="296" t="s">
        <v>389</v>
      </c>
      <c r="C18" s="370"/>
      <c r="D18" s="370"/>
      <c r="E18" s="370"/>
      <c r="F18" s="370"/>
      <c r="G18" s="370"/>
      <c r="H18" s="370"/>
      <c r="I18" s="370"/>
      <c r="J18" s="370"/>
      <c r="K18" s="97"/>
      <c r="L18" s="14"/>
    </row>
    <row r="19" spans="1:12" ht="30" customHeight="1">
      <c r="A19" s="88" t="s">
        <v>213</v>
      </c>
      <c r="B19" s="296" t="s">
        <v>253</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1</v>
      </c>
      <c r="C24" s="134">
        <f>IFERROR(AVERAGE(D32:D35),"")</f>
        <v>1</v>
      </c>
      <c r="D24" s="134" t="str">
        <f>IFERROR(AVERAGE(D36:D39),"")</f>
        <v/>
      </c>
      <c r="E24" s="134" t="str">
        <f>IFERROR(AVERAGE(D40:D43),"")</f>
        <v/>
      </c>
      <c r="F24" s="134" t="str">
        <f>IFERROR(AVERAGE(D44:D45),"")</f>
        <v/>
      </c>
      <c r="G24" s="196">
        <f>AVERAGE(B24:F24)</f>
        <v>1</v>
      </c>
      <c r="H24" s="97"/>
      <c r="I24" s="20"/>
      <c r="J24" s="20"/>
      <c r="K24" s="20"/>
      <c r="L24" s="14"/>
    </row>
    <row r="25" spans="1:12" ht="30" customHeight="1">
      <c r="A25" s="100" t="s">
        <v>224</v>
      </c>
      <c r="B25" s="103">
        <f>IFERROR(IF(B24/B23&gt;100%,100%,B24/B23),"")</f>
        <v>1</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0.125</v>
      </c>
      <c r="C26" s="238">
        <f>IF(((B24/B23)*0.125)+((C24/C23)*0.25)&gt;0.375,0.375,((B24/B23)*0.125)+((C24/C23)*0.25))</f>
        <v>0.375</v>
      </c>
      <c r="D26" s="103"/>
      <c r="E26" s="103"/>
      <c r="F26" s="103"/>
      <c r="G26" s="103">
        <f>MAX(B26:F26)</f>
        <v>0.375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252.75" customHeight="1">
      <c r="A30" s="109">
        <v>2024</v>
      </c>
      <c r="B30" s="110" t="s">
        <v>235</v>
      </c>
      <c r="C30" s="113">
        <v>1</v>
      </c>
      <c r="D30" s="199">
        <v>1</v>
      </c>
      <c r="E30" s="192">
        <f>IFERROR(IF(D30/C30&gt;100%,100%,D30/C30),0)</f>
        <v>1</v>
      </c>
      <c r="F30" s="337" t="s">
        <v>390</v>
      </c>
      <c r="G30" s="338"/>
      <c r="H30" s="378"/>
      <c r="I30" s="375" t="s">
        <v>391</v>
      </c>
      <c r="J30" s="376"/>
      <c r="K30" s="97"/>
      <c r="L30" s="14"/>
    </row>
    <row r="31" spans="1:12" ht="127.5" customHeight="1">
      <c r="A31" s="109">
        <v>2024</v>
      </c>
      <c r="B31" s="110" t="s">
        <v>238</v>
      </c>
      <c r="C31" s="113">
        <v>1</v>
      </c>
      <c r="D31" s="199">
        <v>1</v>
      </c>
      <c r="E31" s="192">
        <f t="shared" ref="E31:E45" si="0">IFERROR(IF(D31/C31&gt;100%,100%,D31/C31),0)</f>
        <v>1</v>
      </c>
      <c r="F31" s="337" t="s">
        <v>392</v>
      </c>
      <c r="G31" s="338"/>
      <c r="H31" s="378"/>
      <c r="I31" s="375" t="s">
        <v>391</v>
      </c>
      <c r="J31" s="376"/>
      <c r="K31" s="97"/>
      <c r="L31" s="14"/>
    </row>
    <row r="32" spans="1:12" ht="98.25" customHeight="1">
      <c r="A32" s="109">
        <v>2025</v>
      </c>
      <c r="B32" s="110" t="s">
        <v>240</v>
      </c>
      <c r="C32" s="113">
        <v>1</v>
      </c>
      <c r="D32" s="199">
        <v>1</v>
      </c>
      <c r="E32" s="192">
        <f t="shared" si="0"/>
        <v>1</v>
      </c>
      <c r="F32" s="337" t="s">
        <v>393</v>
      </c>
      <c r="G32" s="338"/>
      <c r="H32" s="378"/>
      <c r="I32" s="375" t="s">
        <v>391</v>
      </c>
      <c r="J32" s="376"/>
      <c r="K32" s="97"/>
      <c r="L32" s="14"/>
    </row>
    <row r="33" spans="1:12" ht="95.25" customHeight="1">
      <c r="A33" s="109">
        <v>2025</v>
      </c>
      <c r="B33" s="110" t="s">
        <v>242</v>
      </c>
      <c r="C33" s="113">
        <v>1</v>
      </c>
      <c r="D33" s="199">
        <v>1</v>
      </c>
      <c r="E33" s="192">
        <f t="shared" si="0"/>
        <v>1</v>
      </c>
      <c r="F33" s="329" t="s">
        <v>394</v>
      </c>
      <c r="G33" s="330"/>
      <c r="H33" s="331"/>
      <c r="I33" s="356" t="s">
        <v>391</v>
      </c>
      <c r="J33" s="357"/>
      <c r="K33" s="97"/>
      <c r="L33" s="140"/>
    </row>
    <row r="34" spans="1:12" ht="99.75" customHeight="1">
      <c r="A34" s="109">
        <v>2025</v>
      </c>
      <c r="B34" s="110" t="s">
        <v>235</v>
      </c>
      <c r="C34" s="113">
        <v>1</v>
      </c>
      <c r="D34" s="230">
        <v>1</v>
      </c>
      <c r="E34" s="192">
        <f t="shared" si="0"/>
        <v>1</v>
      </c>
      <c r="F34" s="325" t="s">
        <v>395</v>
      </c>
      <c r="G34" s="326"/>
      <c r="H34" s="327"/>
      <c r="I34" s="361" t="s">
        <v>391</v>
      </c>
      <c r="J34" s="362"/>
      <c r="K34" s="97"/>
      <c r="L34" s="14"/>
    </row>
    <row r="35" spans="1:12" ht="116.25" customHeight="1">
      <c r="A35" s="109">
        <v>2025</v>
      </c>
      <c r="B35" s="110" t="s">
        <v>238</v>
      </c>
      <c r="C35" s="113">
        <v>1</v>
      </c>
      <c r="D35" s="230">
        <v>1</v>
      </c>
      <c r="E35" s="192">
        <f t="shared" si="0"/>
        <v>1</v>
      </c>
      <c r="F35" s="284" t="s">
        <v>396</v>
      </c>
      <c r="G35" s="285"/>
      <c r="H35" s="286"/>
      <c r="I35" s="363" t="s">
        <v>391</v>
      </c>
      <c r="J35" s="364"/>
      <c r="K35" s="97"/>
      <c r="L35" s="14"/>
    </row>
    <row r="36" spans="1:12" ht="18.75" customHeight="1">
      <c r="A36" s="109">
        <v>2026</v>
      </c>
      <c r="B36" s="110" t="s">
        <v>240</v>
      </c>
      <c r="C36" s="113">
        <v>1</v>
      </c>
      <c r="D36" s="230"/>
      <c r="E36" s="192">
        <f t="shared" si="0"/>
        <v>0</v>
      </c>
      <c r="F36" s="284"/>
      <c r="G36" s="285"/>
      <c r="H36" s="286"/>
      <c r="I36" s="282"/>
      <c r="J36" s="283"/>
      <c r="K36" s="97"/>
      <c r="L36" s="14"/>
    </row>
    <row r="37" spans="1:12" ht="18.75" customHeight="1">
      <c r="A37" s="109">
        <v>2026</v>
      </c>
      <c r="B37" s="110" t="s">
        <v>242</v>
      </c>
      <c r="C37" s="113">
        <v>1</v>
      </c>
      <c r="D37" s="230"/>
      <c r="E37" s="192">
        <f t="shared" si="0"/>
        <v>0</v>
      </c>
      <c r="F37" s="284"/>
      <c r="G37" s="285"/>
      <c r="H37" s="286"/>
      <c r="I37" s="282"/>
      <c r="J37" s="283"/>
      <c r="K37" s="97"/>
      <c r="L37" s="14"/>
    </row>
    <row r="38" spans="1:12" ht="18.75" customHeight="1">
      <c r="A38" s="109">
        <v>2026</v>
      </c>
      <c r="B38" s="110" t="s">
        <v>235</v>
      </c>
      <c r="C38" s="113">
        <v>1</v>
      </c>
      <c r="D38" s="230"/>
      <c r="E38" s="192">
        <f t="shared" si="0"/>
        <v>0</v>
      </c>
      <c r="F38" s="284"/>
      <c r="G38" s="285"/>
      <c r="H38" s="286"/>
      <c r="I38" s="282"/>
      <c r="J38" s="283"/>
      <c r="K38" s="97"/>
      <c r="L38" s="14"/>
    </row>
    <row r="39" spans="1:12" ht="18.75" customHeight="1">
      <c r="A39" s="109">
        <v>2026</v>
      </c>
      <c r="B39" s="110" t="s">
        <v>238</v>
      </c>
      <c r="C39" s="113">
        <v>1</v>
      </c>
      <c r="D39" s="230"/>
      <c r="E39" s="192">
        <f t="shared" si="0"/>
        <v>0</v>
      </c>
      <c r="F39" s="284"/>
      <c r="G39" s="285"/>
      <c r="H39" s="286"/>
      <c r="I39" s="282"/>
      <c r="J39" s="283"/>
      <c r="K39" s="97"/>
      <c r="L39" s="14"/>
    </row>
    <row r="40" spans="1:12" ht="18.75" customHeight="1">
      <c r="A40" s="109">
        <v>2027</v>
      </c>
      <c r="B40" s="110" t="s">
        <v>240</v>
      </c>
      <c r="C40" s="113">
        <v>1</v>
      </c>
      <c r="D40" s="230"/>
      <c r="E40" s="192">
        <f t="shared" si="0"/>
        <v>0</v>
      </c>
      <c r="F40" s="284"/>
      <c r="G40" s="285"/>
      <c r="H40" s="286"/>
      <c r="I40" s="282"/>
      <c r="J40" s="283"/>
      <c r="K40" s="97"/>
      <c r="L40" s="14"/>
    </row>
    <row r="41" spans="1:12" ht="18.75" customHeight="1">
      <c r="A41" s="109">
        <v>2027</v>
      </c>
      <c r="B41" s="110" t="s">
        <v>242</v>
      </c>
      <c r="C41" s="113">
        <v>1</v>
      </c>
      <c r="D41" s="230"/>
      <c r="E41" s="192">
        <f t="shared" si="0"/>
        <v>0</v>
      </c>
      <c r="F41" s="284"/>
      <c r="G41" s="285"/>
      <c r="H41" s="286"/>
      <c r="I41" s="282"/>
      <c r="J41" s="283"/>
      <c r="K41" s="97"/>
      <c r="L41" s="14"/>
    </row>
    <row r="42" spans="1:12" ht="18.75" customHeight="1">
      <c r="A42" s="109">
        <v>2027</v>
      </c>
      <c r="B42" s="110" t="s">
        <v>235</v>
      </c>
      <c r="C42" s="113">
        <v>1</v>
      </c>
      <c r="D42" s="230"/>
      <c r="E42" s="192">
        <f t="shared" si="0"/>
        <v>0</v>
      </c>
      <c r="F42" s="284"/>
      <c r="G42" s="285"/>
      <c r="H42" s="286"/>
      <c r="I42" s="282"/>
      <c r="J42" s="283"/>
      <c r="K42" s="97"/>
      <c r="L42" s="14"/>
    </row>
    <row r="43" spans="1:12" ht="18.75" customHeight="1">
      <c r="A43" s="109">
        <v>2027</v>
      </c>
      <c r="B43" s="110" t="s">
        <v>238</v>
      </c>
      <c r="C43" s="113">
        <v>1</v>
      </c>
      <c r="D43" s="230"/>
      <c r="E43" s="192">
        <f t="shared" si="0"/>
        <v>0</v>
      </c>
      <c r="F43" s="284"/>
      <c r="G43" s="285"/>
      <c r="H43" s="286"/>
      <c r="I43" s="282"/>
      <c r="J43" s="283"/>
      <c r="K43" s="97"/>
      <c r="L43" s="14"/>
    </row>
    <row r="44" spans="1:12" ht="18.75" customHeight="1">
      <c r="A44" s="109">
        <v>2028</v>
      </c>
      <c r="B44" s="110" t="s">
        <v>240</v>
      </c>
      <c r="C44" s="113">
        <v>1</v>
      </c>
      <c r="D44" s="230"/>
      <c r="E44" s="192">
        <f t="shared" si="0"/>
        <v>0</v>
      </c>
      <c r="F44" s="284"/>
      <c r="G44" s="285"/>
      <c r="H44" s="286"/>
      <c r="I44" s="282"/>
      <c r="J44" s="283"/>
      <c r="K44" s="97"/>
      <c r="L44" s="14"/>
    </row>
    <row r="45" spans="1:12" ht="18.75" customHeight="1">
      <c r="A45" s="109">
        <v>2028</v>
      </c>
      <c r="B45" s="110" t="s">
        <v>242</v>
      </c>
      <c r="C45" s="113">
        <v>1</v>
      </c>
      <c r="D45" s="230"/>
      <c r="E45" s="192">
        <f t="shared" si="0"/>
        <v>0</v>
      </c>
      <c r="F45" s="284"/>
      <c r="G45" s="285"/>
      <c r="H45" s="286"/>
      <c r="I45" s="282"/>
      <c r="J45" s="283"/>
      <c r="K45" s="141"/>
      <c r="L45" s="56"/>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9"/>
  <sheetViews>
    <sheetView showGridLines="0" workbookViewId="0">
      <selection activeCell="D35" sqref="D3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147</v>
      </c>
      <c r="C6" s="288"/>
      <c r="D6" s="288"/>
      <c r="E6" s="288"/>
      <c r="F6" s="288"/>
      <c r="G6" s="288"/>
      <c r="H6" s="288"/>
      <c r="I6" s="288"/>
      <c r="J6" s="288"/>
      <c r="K6" s="97"/>
      <c r="L6" s="14"/>
    </row>
    <row r="7" spans="1:12" ht="30" customHeight="1">
      <c r="A7" s="261" t="s">
        <v>190</v>
      </c>
      <c r="B7" s="299" t="s">
        <v>264</v>
      </c>
      <c r="C7" s="300"/>
      <c r="D7" s="300"/>
      <c r="E7" s="300"/>
      <c r="F7" s="300"/>
      <c r="G7" s="300"/>
      <c r="H7" s="300"/>
      <c r="I7" s="300"/>
      <c r="J7" s="323"/>
      <c r="K7" s="97"/>
      <c r="L7" s="14"/>
    </row>
    <row r="8" spans="1:12" ht="30" customHeight="1">
      <c r="A8" s="88" t="s">
        <v>310</v>
      </c>
      <c r="B8" s="313" t="s">
        <v>397</v>
      </c>
      <c r="C8" s="314"/>
      <c r="D8" s="314"/>
      <c r="E8" s="314"/>
      <c r="F8" s="314"/>
      <c r="G8" s="314"/>
      <c r="H8" s="314"/>
      <c r="I8" s="314"/>
      <c r="J8" s="315"/>
      <c r="K8" s="97"/>
      <c r="L8" s="14"/>
    </row>
    <row r="9" spans="1:12" ht="30" customHeight="1">
      <c r="A9" s="88" t="s">
        <v>311</v>
      </c>
      <c r="B9" s="90" t="s">
        <v>398</v>
      </c>
      <c r="C9" s="379" t="s">
        <v>399</v>
      </c>
      <c r="D9" s="380"/>
      <c r="E9" s="380"/>
      <c r="F9" s="380"/>
      <c r="G9" s="380"/>
      <c r="H9" s="380"/>
      <c r="I9" s="380"/>
      <c r="J9" s="381"/>
      <c r="K9" s="97"/>
      <c r="L9" s="14"/>
    </row>
    <row r="10" spans="1:12" ht="30" customHeight="1">
      <c r="A10" s="88" t="s">
        <v>314</v>
      </c>
      <c r="B10" s="296" t="s">
        <v>400</v>
      </c>
      <c r="C10" s="288"/>
      <c r="D10" s="288"/>
      <c r="E10" s="288"/>
      <c r="F10" s="288"/>
      <c r="G10" s="288"/>
      <c r="H10" s="288"/>
      <c r="I10" s="288"/>
      <c r="J10" s="288"/>
      <c r="K10" s="97"/>
      <c r="L10" s="14"/>
    </row>
    <row r="11" spans="1:12" ht="30" customHeight="1">
      <c r="A11" s="88" t="s">
        <v>316</v>
      </c>
      <c r="B11" s="296" t="s">
        <v>401</v>
      </c>
      <c r="C11" s="288"/>
      <c r="D11" s="288"/>
      <c r="E11" s="288"/>
      <c r="F11" s="288"/>
      <c r="G11" s="288"/>
      <c r="H11" s="288"/>
      <c r="I11" s="288"/>
      <c r="J11" s="288"/>
      <c r="K11" s="97"/>
      <c r="L11" s="14"/>
    </row>
    <row r="12" spans="1:12" ht="30" customHeight="1">
      <c r="A12" s="88" t="s">
        <v>200</v>
      </c>
      <c r="B12" s="296" t="s">
        <v>250</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402</v>
      </c>
      <c r="C15" s="288"/>
      <c r="D15" s="288"/>
      <c r="E15" s="288"/>
      <c r="F15" s="288"/>
      <c r="G15" s="288"/>
      <c r="H15" s="288"/>
      <c r="I15" s="288"/>
      <c r="J15" s="288"/>
      <c r="K15" s="97"/>
      <c r="L15" s="14"/>
    </row>
    <row r="16" spans="1:12" ht="30" customHeight="1">
      <c r="A16" s="88" t="s">
        <v>208</v>
      </c>
      <c r="B16" s="296" t="s">
        <v>403</v>
      </c>
      <c r="C16" s="288"/>
      <c r="D16" s="288"/>
      <c r="E16" s="288"/>
      <c r="F16" s="288"/>
      <c r="G16" s="288"/>
      <c r="H16" s="288"/>
      <c r="I16" s="288"/>
      <c r="J16" s="288"/>
      <c r="K16" s="97"/>
      <c r="L16" s="14"/>
    </row>
    <row r="17" spans="1:12" ht="30" customHeight="1">
      <c r="A17" s="88" t="s">
        <v>210</v>
      </c>
      <c r="B17" s="296" t="s">
        <v>145</v>
      </c>
      <c r="C17" s="288"/>
      <c r="D17" s="288"/>
      <c r="E17" s="288"/>
      <c r="F17" s="288"/>
      <c r="G17" s="288"/>
      <c r="H17" s="288"/>
      <c r="I17" s="288"/>
      <c r="J17" s="288"/>
      <c r="K17" s="97"/>
      <c r="L17" s="14"/>
    </row>
    <row r="18" spans="1:12" ht="30" customHeight="1">
      <c r="A18" s="88" t="s">
        <v>321</v>
      </c>
      <c r="B18" s="296" t="s">
        <v>404</v>
      </c>
      <c r="C18" s="288"/>
      <c r="D18" s="288"/>
      <c r="E18" s="288"/>
      <c r="F18" s="289"/>
      <c r="G18" s="288"/>
      <c r="H18" s="288"/>
      <c r="I18" s="288"/>
      <c r="J18" s="288"/>
      <c r="K18" s="97"/>
      <c r="L18" s="14"/>
    </row>
    <row r="19" spans="1:12" ht="30" customHeight="1">
      <c r="A19" s="88" t="s">
        <v>213</v>
      </c>
      <c r="B19" s="382" t="s">
        <v>214</v>
      </c>
      <c r="C19" s="383"/>
      <c r="D19" s="383"/>
      <c r="E19" s="383"/>
      <c r="F19" s="383"/>
      <c r="G19" s="383"/>
      <c r="H19" s="383"/>
      <c r="I19" s="383"/>
      <c r="J19" s="383"/>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264">
        <v>0.1</v>
      </c>
      <c r="C23" s="264">
        <v>0.2</v>
      </c>
      <c r="D23" s="130" t="s">
        <v>295</v>
      </c>
      <c r="E23" s="130" t="s">
        <v>295</v>
      </c>
      <c r="F23" s="130" t="s">
        <v>295</v>
      </c>
      <c r="G23" s="248">
        <f>SUM(B23:F23)</f>
        <v>0.30000000000000004</v>
      </c>
      <c r="H23" s="97"/>
      <c r="I23" s="20"/>
      <c r="J23" s="20"/>
      <c r="K23" s="20"/>
      <c r="L23" s="14"/>
    </row>
    <row r="24" spans="1:12" ht="30" customHeight="1">
      <c r="A24" s="100" t="s">
        <v>223</v>
      </c>
      <c r="B24" s="265">
        <f>SUM(D30:D31)</f>
        <v>0.1</v>
      </c>
      <c r="C24" s="265">
        <f>SUM(D32:D35)</f>
        <v>0.2</v>
      </c>
      <c r="D24" s="130" t="s">
        <v>295</v>
      </c>
      <c r="E24" s="130" t="s">
        <v>295</v>
      </c>
      <c r="F24" s="130" t="s">
        <v>295</v>
      </c>
      <c r="G24" s="196">
        <f>SUM(B24:F24)</f>
        <v>0.30000000000000004</v>
      </c>
      <c r="H24" s="97"/>
      <c r="I24" s="20"/>
      <c r="J24" s="20"/>
      <c r="K24" s="20"/>
      <c r="L24" s="14"/>
    </row>
    <row r="25" spans="1:12" ht="30" customHeight="1">
      <c r="A25" s="100" t="s">
        <v>224</v>
      </c>
      <c r="B25" s="238">
        <f>IFERROR(IF(B24/B23&gt;100%,100%,B24/B23),0)</f>
        <v>1</v>
      </c>
      <c r="C25" s="238">
        <f>IFERROR(IF(C24/C23&gt;100%,100%,C24/C23),0)</f>
        <v>1</v>
      </c>
      <c r="D25" s="130" t="s">
        <v>295</v>
      </c>
      <c r="E25" s="130" t="s">
        <v>295</v>
      </c>
      <c r="F25" s="130" t="s">
        <v>295</v>
      </c>
      <c r="G25" s="104" t="s">
        <v>225</v>
      </c>
      <c r="H25" s="97"/>
      <c r="I25" s="20"/>
      <c r="J25" s="20"/>
      <c r="K25" s="20"/>
      <c r="L25" s="14"/>
    </row>
    <row r="26" spans="1:12" ht="30" customHeight="1">
      <c r="A26" s="100" t="s">
        <v>226</v>
      </c>
      <c r="B26" s="238">
        <f>B24/G23</f>
        <v>0.33333333333333331</v>
      </c>
      <c r="C26" s="238">
        <f>(C24/G23)+B26</f>
        <v>1</v>
      </c>
      <c r="D26" s="130" t="s">
        <v>295</v>
      </c>
      <c r="E26" s="130" t="s">
        <v>295</v>
      </c>
      <c r="F26" s="130" t="s">
        <v>295</v>
      </c>
      <c r="G26" s="103">
        <f>MAX(B26:F26)</f>
        <v>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68.25" customHeight="1">
      <c r="A30" s="109">
        <v>2024</v>
      </c>
      <c r="B30" s="247" t="s">
        <v>235</v>
      </c>
      <c r="C30" s="113">
        <v>0.05</v>
      </c>
      <c r="D30" s="230">
        <v>0.05</v>
      </c>
      <c r="E30" s="231">
        <f>IFERROR(IF(D30/C30&gt;100%,100%,D30/C30),0)</f>
        <v>1</v>
      </c>
      <c r="F30" s="290" t="s">
        <v>405</v>
      </c>
      <c r="G30" s="291"/>
      <c r="H30" s="292"/>
      <c r="I30" s="312" t="s">
        <v>406</v>
      </c>
      <c r="J30" s="295"/>
      <c r="K30" s="97"/>
      <c r="L30" s="14"/>
    </row>
    <row r="31" spans="1:12" ht="284.25" customHeight="1">
      <c r="A31" s="109">
        <v>2024</v>
      </c>
      <c r="B31" s="247" t="s">
        <v>238</v>
      </c>
      <c r="C31" s="113">
        <v>0.05</v>
      </c>
      <c r="D31" s="230">
        <v>0.05</v>
      </c>
      <c r="E31" s="231">
        <f t="shared" ref="E31:E45" si="0">IFERROR(IF(D31/C31&gt;100%,100%,D31/C31),0)</f>
        <v>1</v>
      </c>
      <c r="F31" s="290" t="s">
        <v>407</v>
      </c>
      <c r="G31" s="291"/>
      <c r="H31" s="292"/>
      <c r="I31" s="312" t="s">
        <v>408</v>
      </c>
      <c r="J31" s="295"/>
      <c r="K31" s="97"/>
      <c r="L31" s="14"/>
    </row>
    <row r="32" spans="1:12" ht="237" customHeight="1">
      <c r="A32" s="109">
        <v>2025</v>
      </c>
      <c r="B32" s="247" t="s">
        <v>240</v>
      </c>
      <c r="C32" s="113">
        <v>0.05</v>
      </c>
      <c r="D32" s="230">
        <v>0.05</v>
      </c>
      <c r="E32" s="231">
        <f t="shared" si="0"/>
        <v>1</v>
      </c>
      <c r="F32" s="290" t="s">
        <v>409</v>
      </c>
      <c r="G32" s="291"/>
      <c r="H32" s="292"/>
      <c r="I32" s="312" t="s">
        <v>410</v>
      </c>
      <c r="J32" s="295"/>
      <c r="K32" s="97"/>
      <c r="L32" s="14"/>
    </row>
    <row r="33" spans="1:12" ht="116.25" customHeight="1">
      <c r="A33" s="109">
        <v>2025</v>
      </c>
      <c r="B33" s="247" t="s">
        <v>242</v>
      </c>
      <c r="C33" s="113">
        <v>0.05</v>
      </c>
      <c r="D33" s="230">
        <v>0.05</v>
      </c>
      <c r="E33" s="231">
        <f t="shared" si="0"/>
        <v>1</v>
      </c>
      <c r="F33" s="284" t="s">
        <v>411</v>
      </c>
      <c r="G33" s="285"/>
      <c r="H33" s="286"/>
      <c r="I33" s="282" t="s">
        <v>412</v>
      </c>
      <c r="J33" s="283"/>
      <c r="K33" s="97"/>
      <c r="L33" s="140"/>
    </row>
    <row r="34" spans="1:12" ht="113.25" customHeight="1">
      <c r="A34" s="109">
        <v>2025</v>
      </c>
      <c r="B34" s="247" t="s">
        <v>235</v>
      </c>
      <c r="C34" s="113">
        <v>0.05</v>
      </c>
      <c r="D34" s="230">
        <v>0.05</v>
      </c>
      <c r="E34" s="231">
        <f t="shared" si="0"/>
        <v>1</v>
      </c>
      <c r="F34" s="341" t="s">
        <v>413</v>
      </c>
      <c r="G34" s="342"/>
      <c r="H34" s="343"/>
      <c r="I34" s="294" t="s">
        <v>414</v>
      </c>
      <c r="J34" s="295"/>
      <c r="K34" s="97"/>
      <c r="L34" s="14"/>
    </row>
    <row r="35" spans="1:12" ht="315.75" customHeight="1">
      <c r="A35" s="109">
        <v>2025</v>
      </c>
      <c r="B35" s="247" t="s">
        <v>238</v>
      </c>
      <c r="C35" s="113">
        <v>0.05</v>
      </c>
      <c r="D35" s="230">
        <v>0.05</v>
      </c>
      <c r="E35" s="231">
        <f t="shared" si="0"/>
        <v>1</v>
      </c>
      <c r="F35" s="344" t="s">
        <v>415</v>
      </c>
      <c r="G35" s="345"/>
      <c r="H35" s="346"/>
      <c r="I35" s="282" t="s">
        <v>414</v>
      </c>
      <c r="J35" s="283"/>
      <c r="K35" s="97"/>
      <c r="L35" s="14"/>
    </row>
    <row r="36" spans="1:12" ht="18.75" customHeight="1">
      <c r="A36" s="109">
        <v>2026</v>
      </c>
      <c r="B36" s="247" t="s">
        <v>240</v>
      </c>
      <c r="C36" s="130" t="s">
        <v>295</v>
      </c>
      <c r="D36" s="135" t="s">
        <v>295</v>
      </c>
      <c r="E36" s="219" t="s">
        <v>295</v>
      </c>
      <c r="F36" s="316" t="s">
        <v>295</v>
      </c>
      <c r="G36" s="324"/>
      <c r="H36" s="317"/>
      <c r="I36" s="316" t="s">
        <v>295</v>
      </c>
      <c r="J36" s="317"/>
      <c r="K36" s="97"/>
      <c r="L36" s="14"/>
    </row>
    <row r="37" spans="1:12" ht="18.75" customHeight="1">
      <c r="A37" s="109">
        <v>2026</v>
      </c>
      <c r="B37" s="247" t="s">
        <v>242</v>
      </c>
      <c r="C37" s="130" t="s">
        <v>295</v>
      </c>
      <c r="D37" s="135" t="s">
        <v>295</v>
      </c>
      <c r="E37" s="219" t="s">
        <v>295</v>
      </c>
      <c r="F37" s="316" t="s">
        <v>295</v>
      </c>
      <c r="G37" s="324"/>
      <c r="H37" s="317"/>
      <c r="I37" s="316" t="s">
        <v>295</v>
      </c>
      <c r="J37" s="317"/>
      <c r="K37" s="97"/>
      <c r="L37" s="14"/>
    </row>
    <row r="38" spans="1:12" ht="18.75" customHeight="1">
      <c r="A38" s="109">
        <v>2026</v>
      </c>
      <c r="B38" s="247" t="s">
        <v>235</v>
      </c>
      <c r="C38" s="130" t="s">
        <v>295</v>
      </c>
      <c r="D38" s="135" t="s">
        <v>295</v>
      </c>
      <c r="E38" s="219" t="s">
        <v>295</v>
      </c>
      <c r="F38" s="316" t="s">
        <v>295</v>
      </c>
      <c r="G38" s="324"/>
      <c r="H38" s="317"/>
      <c r="I38" s="316" t="s">
        <v>295</v>
      </c>
      <c r="J38" s="317"/>
      <c r="K38" s="97"/>
      <c r="L38" s="14"/>
    </row>
    <row r="39" spans="1:12" ht="18.75" customHeight="1">
      <c r="A39" s="109">
        <v>2026</v>
      </c>
      <c r="B39" s="247" t="s">
        <v>238</v>
      </c>
      <c r="C39" s="130" t="s">
        <v>295</v>
      </c>
      <c r="D39" s="135" t="s">
        <v>295</v>
      </c>
      <c r="E39" s="219" t="s">
        <v>295</v>
      </c>
      <c r="F39" s="316" t="s">
        <v>295</v>
      </c>
      <c r="G39" s="324"/>
      <c r="H39" s="317"/>
      <c r="I39" s="316" t="s">
        <v>295</v>
      </c>
      <c r="J39" s="317"/>
      <c r="K39" s="97"/>
      <c r="L39" s="14"/>
    </row>
    <row r="40" spans="1:12" ht="18.75" customHeight="1">
      <c r="A40" s="109">
        <v>2027</v>
      </c>
      <c r="B40" s="247" t="s">
        <v>240</v>
      </c>
      <c r="C40" s="130" t="s">
        <v>295</v>
      </c>
      <c r="D40" s="135" t="s">
        <v>295</v>
      </c>
      <c r="E40" s="219" t="s">
        <v>295</v>
      </c>
      <c r="F40" s="316" t="s">
        <v>295</v>
      </c>
      <c r="G40" s="324"/>
      <c r="H40" s="317"/>
      <c r="I40" s="316" t="s">
        <v>295</v>
      </c>
      <c r="J40" s="317"/>
      <c r="K40" s="97"/>
      <c r="L40" s="14"/>
    </row>
    <row r="41" spans="1:12" ht="18.75" customHeight="1">
      <c r="A41" s="109">
        <v>2027</v>
      </c>
      <c r="B41" s="247" t="s">
        <v>242</v>
      </c>
      <c r="C41" s="130" t="s">
        <v>295</v>
      </c>
      <c r="D41" s="135" t="s">
        <v>295</v>
      </c>
      <c r="E41" s="219" t="s">
        <v>295</v>
      </c>
      <c r="F41" s="316" t="s">
        <v>295</v>
      </c>
      <c r="G41" s="324"/>
      <c r="H41" s="317"/>
      <c r="I41" s="316" t="s">
        <v>295</v>
      </c>
      <c r="J41" s="317"/>
      <c r="K41" s="97"/>
      <c r="L41" s="14"/>
    </row>
    <row r="42" spans="1:12" ht="18.75" customHeight="1">
      <c r="A42" s="109">
        <v>2027</v>
      </c>
      <c r="B42" s="247" t="s">
        <v>235</v>
      </c>
      <c r="C42" s="130" t="s">
        <v>295</v>
      </c>
      <c r="D42" s="135" t="s">
        <v>295</v>
      </c>
      <c r="E42" s="219" t="s">
        <v>295</v>
      </c>
      <c r="F42" s="316" t="s">
        <v>295</v>
      </c>
      <c r="G42" s="324"/>
      <c r="H42" s="317"/>
      <c r="I42" s="316" t="s">
        <v>295</v>
      </c>
      <c r="J42" s="317"/>
      <c r="K42" s="97"/>
      <c r="L42" s="14"/>
    </row>
    <row r="43" spans="1:12" ht="18.75" customHeight="1">
      <c r="A43" s="109">
        <v>2027</v>
      </c>
      <c r="B43" s="247" t="s">
        <v>238</v>
      </c>
      <c r="C43" s="130" t="s">
        <v>295</v>
      </c>
      <c r="D43" s="135" t="s">
        <v>295</v>
      </c>
      <c r="E43" s="219" t="s">
        <v>295</v>
      </c>
      <c r="F43" s="316" t="s">
        <v>295</v>
      </c>
      <c r="G43" s="324"/>
      <c r="H43" s="317"/>
      <c r="I43" s="316" t="s">
        <v>295</v>
      </c>
      <c r="J43" s="317"/>
      <c r="K43" s="97"/>
      <c r="L43" s="14"/>
    </row>
    <row r="44" spans="1:12" ht="18.75" customHeight="1">
      <c r="A44" s="109">
        <v>2028</v>
      </c>
      <c r="B44" s="247" t="s">
        <v>240</v>
      </c>
      <c r="C44" s="130" t="s">
        <v>295</v>
      </c>
      <c r="D44" s="135" t="s">
        <v>295</v>
      </c>
      <c r="E44" s="219" t="s">
        <v>295</v>
      </c>
      <c r="F44" s="316" t="s">
        <v>295</v>
      </c>
      <c r="G44" s="324"/>
      <c r="H44" s="317"/>
      <c r="I44" s="316" t="s">
        <v>295</v>
      </c>
      <c r="J44" s="317"/>
      <c r="K44" s="97"/>
      <c r="L44" s="14"/>
    </row>
    <row r="45" spans="1:12" ht="18.75" customHeight="1">
      <c r="A45" s="109">
        <v>2028</v>
      </c>
      <c r="B45" s="247" t="s">
        <v>242</v>
      </c>
      <c r="C45" s="130" t="s">
        <v>295</v>
      </c>
      <c r="D45" s="135" t="s">
        <v>295</v>
      </c>
      <c r="E45" s="219" t="s">
        <v>295</v>
      </c>
      <c r="F45" s="316" t="s">
        <v>295</v>
      </c>
      <c r="G45" s="324"/>
      <c r="H45" s="317"/>
      <c r="I45" s="316" t="s">
        <v>295</v>
      </c>
      <c r="J45" s="317"/>
      <c r="K45" s="141"/>
      <c r="L45" s="56"/>
    </row>
    <row r="49" spans="7:7" ht="15" customHeight="1">
      <c r="G49" s="263"/>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5"/>
  <sheetViews>
    <sheetView showGridLines="0" topLeftCell="A15" workbookViewId="0">
      <selection activeCell="D26" sqref="D26:F26"/>
    </sheetView>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29.25" customHeight="1">
      <c r="A5" s="84"/>
      <c r="B5" s="85"/>
      <c r="C5" s="85"/>
      <c r="D5" s="85"/>
      <c r="E5" s="85"/>
      <c r="F5" s="85"/>
      <c r="G5" s="85"/>
      <c r="H5" s="85"/>
      <c r="I5" s="86"/>
      <c r="J5" s="139"/>
      <c r="K5" s="20"/>
      <c r="L5" s="14"/>
    </row>
    <row r="6" spans="1:12" ht="29.25" customHeight="1">
      <c r="A6" s="88" t="s">
        <v>308</v>
      </c>
      <c r="B6" s="296" t="s">
        <v>154</v>
      </c>
      <c r="C6" s="288"/>
      <c r="D6" s="288"/>
      <c r="E6" s="288"/>
      <c r="F6" s="288"/>
      <c r="G6" s="288"/>
      <c r="H6" s="288"/>
      <c r="I6" s="288"/>
      <c r="J6" s="288"/>
      <c r="K6" s="97"/>
      <c r="L6" s="14"/>
    </row>
    <row r="7" spans="1:12" ht="29.25" customHeight="1">
      <c r="A7" s="261" t="s">
        <v>190</v>
      </c>
      <c r="B7" s="299" t="s">
        <v>264</v>
      </c>
      <c r="C7" s="300"/>
      <c r="D7" s="300"/>
      <c r="E7" s="300"/>
      <c r="F7" s="300"/>
      <c r="G7" s="300"/>
      <c r="H7" s="300"/>
      <c r="I7" s="300"/>
      <c r="J7" s="323"/>
      <c r="K7" s="97"/>
      <c r="L7" s="14"/>
    </row>
    <row r="8" spans="1:12" ht="29.25" customHeight="1">
      <c r="A8" s="88" t="s">
        <v>310</v>
      </c>
      <c r="B8" s="313" t="s">
        <v>397</v>
      </c>
      <c r="C8" s="314"/>
      <c r="D8" s="314"/>
      <c r="E8" s="314"/>
      <c r="F8" s="314"/>
      <c r="G8" s="314"/>
      <c r="H8" s="314"/>
      <c r="I8" s="314"/>
      <c r="J8" s="315"/>
      <c r="K8" s="97"/>
      <c r="L8" s="14"/>
    </row>
    <row r="9" spans="1:12" ht="29.25" customHeight="1">
      <c r="A9" s="88" t="s">
        <v>311</v>
      </c>
      <c r="B9" s="90" t="s">
        <v>416</v>
      </c>
      <c r="C9" s="379" t="s">
        <v>417</v>
      </c>
      <c r="D9" s="380"/>
      <c r="E9" s="380"/>
      <c r="F9" s="380"/>
      <c r="G9" s="380"/>
      <c r="H9" s="380"/>
      <c r="I9" s="380"/>
      <c r="J9" s="381"/>
      <c r="K9" s="97"/>
      <c r="L9" s="14"/>
    </row>
    <row r="10" spans="1:12" ht="29.25" customHeight="1">
      <c r="A10" s="88" t="s">
        <v>314</v>
      </c>
      <c r="B10" s="296" t="s">
        <v>418</v>
      </c>
      <c r="C10" s="288"/>
      <c r="D10" s="288"/>
      <c r="E10" s="288"/>
      <c r="F10" s="288"/>
      <c r="G10" s="288"/>
      <c r="H10" s="288"/>
      <c r="I10" s="288"/>
      <c r="J10" s="288"/>
      <c r="K10" s="97"/>
      <c r="L10" s="14"/>
    </row>
    <row r="11" spans="1:12" ht="29.25" customHeight="1">
      <c r="A11" s="88" t="s">
        <v>316</v>
      </c>
      <c r="B11" s="296" t="s">
        <v>418</v>
      </c>
      <c r="C11" s="288"/>
      <c r="D11" s="288"/>
      <c r="E11" s="288"/>
      <c r="F11" s="288"/>
      <c r="G11" s="288"/>
      <c r="H11" s="288"/>
      <c r="I11" s="288"/>
      <c r="J11" s="288"/>
      <c r="K11" s="97"/>
      <c r="L11" s="14"/>
    </row>
    <row r="12" spans="1:12" ht="29.25" customHeight="1">
      <c r="A12" s="88" t="s">
        <v>200</v>
      </c>
      <c r="B12" s="296" t="s">
        <v>419</v>
      </c>
      <c r="C12" s="288"/>
      <c r="D12" s="288"/>
      <c r="E12" s="288"/>
      <c r="F12" s="288"/>
      <c r="G12" s="288"/>
      <c r="H12" s="288"/>
      <c r="I12" s="288"/>
      <c r="J12" s="288"/>
      <c r="K12" s="97"/>
      <c r="L12" s="14"/>
    </row>
    <row r="13" spans="1:12" ht="29.25" customHeight="1">
      <c r="A13" s="88" t="s">
        <v>202</v>
      </c>
      <c r="B13" s="296" t="s">
        <v>420</v>
      </c>
      <c r="C13" s="288"/>
      <c r="D13" s="288"/>
      <c r="E13" s="288"/>
      <c r="F13" s="288"/>
      <c r="G13" s="288"/>
      <c r="H13" s="288"/>
      <c r="I13" s="288"/>
      <c r="J13" s="288"/>
      <c r="K13" s="97"/>
      <c r="L13" s="14"/>
    </row>
    <row r="14" spans="1:12" ht="29.25" customHeight="1">
      <c r="A14" s="88" t="s">
        <v>204</v>
      </c>
      <c r="B14" s="313" t="s">
        <v>205</v>
      </c>
      <c r="C14" s="314"/>
      <c r="D14" s="314"/>
      <c r="E14" s="314"/>
      <c r="F14" s="314"/>
      <c r="G14" s="314"/>
      <c r="H14" s="314"/>
      <c r="I14" s="314"/>
      <c r="J14" s="315"/>
      <c r="K14" s="97"/>
      <c r="L14" s="14"/>
    </row>
    <row r="15" spans="1:12" ht="29.25" customHeight="1">
      <c r="A15" s="88" t="s">
        <v>206</v>
      </c>
      <c r="B15" s="296" t="s">
        <v>421</v>
      </c>
      <c r="C15" s="288"/>
      <c r="D15" s="288"/>
      <c r="E15" s="288"/>
      <c r="F15" s="288"/>
      <c r="G15" s="288"/>
      <c r="H15" s="288"/>
      <c r="I15" s="288"/>
      <c r="J15" s="288"/>
      <c r="K15" s="97"/>
      <c r="L15" s="14"/>
    </row>
    <row r="16" spans="1:12" ht="29.25" customHeight="1">
      <c r="A16" s="88" t="s">
        <v>208</v>
      </c>
      <c r="B16" s="382" t="s">
        <v>422</v>
      </c>
      <c r="C16" s="383"/>
      <c r="D16" s="383"/>
      <c r="E16" s="383"/>
      <c r="F16" s="383"/>
      <c r="G16" s="383"/>
      <c r="H16" s="383"/>
      <c r="I16" s="383"/>
      <c r="J16" s="383"/>
      <c r="K16" s="97"/>
      <c r="L16" s="14"/>
    </row>
    <row r="17" spans="1:12" ht="29.25" customHeight="1">
      <c r="A17" s="88" t="s">
        <v>210</v>
      </c>
      <c r="B17" s="296" t="s">
        <v>152</v>
      </c>
      <c r="C17" s="288"/>
      <c r="D17" s="288"/>
      <c r="E17" s="288"/>
      <c r="F17" s="288"/>
      <c r="G17" s="288"/>
      <c r="H17" s="288"/>
      <c r="I17" s="288"/>
      <c r="J17" s="288"/>
      <c r="K17" s="97"/>
      <c r="L17" s="14"/>
    </row>
    <row r="18" spans="1:12" ht="29.25" customHeight="1">
      <c r="A18" s="88" t="s">
        <v>321</v>
      </c>
      <c r="B18" s="382" t="s">
        <v>423</v>
      </c>
      <c r="C18" s="383"/>
      <c r="D18" s="383"/>
      <c r="E18" s="383"/>
      <c r="F18" s="384"/>
      <c r="G18" s="383"/>
      <c r="H18" s="383"/>
      <c r="I18" s="383"/>
      <c r="J18" s="383"/>
      <c r="K18" s="97"/>
      <c r="L18" s="14"/>
    </row>
    <row r="19" spans="1:12" ht="29.25" customHeight="1">
      <c r="A19" s="88" t="s">
        <v>213</v>
      </c>
      <c r="B19" s="296" t="s">
        <v>214</v>
      </c>
      <c r="C19" s="288"/>
      <c r="D19" s="288"/>
      <c r="E19" s="288"/>
      <c r="F19" s="288"/>
      <c r="G19" s="288"/>
      <c r="H19" s="288"/>
      <c r="I19" s="288"/>
      <c r="J19" s="288"/>
      <c r="K19" s="97"/>
      <c r="L19" s="14"/>
    </row>
    <row r="20" spans="1:12" ht="29.25" customHeight="1">
      <c r="A20" s="91"/>
      <c r="B20" s="92"/>
      <c r="C20" s="92"/>
      <c r="D20" s="92"/>
      <c r="E20" s="92"/>
      <c r="F20" s="92"/>
      <c r="G20" s="92"/>
      <c r="H20" s="93"/>
      <c r="I20" s="93"/>
      <c r="J20" s="93"/>
      <c r="K20" s="20"/>
      <c r="L20" s="14"/>
    </row>
    <row r="21" spans="1:12" ht="29.25" customHeight="1">
      <c r="A21" s="95"/>
      <c r="B21" s="297" t="s">
        <v>215</v>
      </c>
      <c r="C21" s="298"/>
      <c r="D21" s="298"/>
      <c r="E21" s="298"/>
      <c r="F21" s="298"/>
      <c r="G21" s="298"/>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176">
        <v>0</v>
      </c>
      <c r="C23" s="176">
        <v>1</v>
      </c>
      <c r="D23" s="176">
        <v>0</v>
      </c>
      <c r="E23" s="176">
        <v>0</v>
      </c>
      <c r="F23" s="176">
        <v>0</v>
      </c>
      <c r="G23" s="177">
        <f>SUM(B23:F23)</f>
        <v>1</v>
      </c>
      <c r="H23" s="97"/>
      <c r="I23" s="20"/>
      <c r="J23" s="20"/>
      <c r="K23" s="20"/>
      <c r="L23" s="14"/>
    </row>
    <row r="24" spans="1:12" ht="29.25" customHeight="1">
      <c r="A24" s="100" t="s">
        <v>223</v>
      </c>
      <c r="B24" s="221">
        <f>SUM(D30:D31)</f>
        <v>0</v>
      </c>
      <c r="C24" s="221">
        <f>SUM(D32:D35)</f>
        <v>1</v>
      </c>
      <c r="D24" s="221">
        <f>SUM(D36:D39)</f>
        <v>0</v>
      </c>
      <c r="E24" s="221">
        <f>SUM(D40:D43)</f>
        <v>0</v>
      </c>
      <c r="F24" s="221">
        <f>SUM(D44:D45)</f>
        <v>0</v>
      </c>
      <c r="G24" s="196">
        <f>SUM(B24:F24)</f>
        <v>1</v>
      </c>
      <c r="H24" s="97"/>
      <c r="I24" s="20"/>
      <c r="J24" s="20"/>
      <c r="K24" s="20"/>
      <c r="L24" s="14"/>
    </row>
    <row r="25" spans="1:12" ht="29.25"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29.25" customHeight="1">
      <c r="A26" s="100" t="s">
        <v>226</v>
      </c>
      <c r="B26" s="103">
        <f>B24/G23</f>
        <v>0</v>
      </c>
      <c r="C26" s="103">
        <f>(C24/G23)+B26</f>
        <v>1</v>
      </c>
      <c r="D26" s="103">
        <f>C26</f>
        <v>1</v>
      </c>
      <c r="E26" s="103">
        <f>D26</f>
        <v>1</v>
      </c>
      <c r="F26" s="103">
        <f>E26</f>
        <v>1</v>
      </c>
      <c r="G26" s="103">
        <f>MAX(B26:F26)</f>
        <v>1</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8.75" customHeight="1">
      <c r="A30" s="109">
        <v>2024</v>
      </c>
      <c r="B30" s="110" t="s">
        <v>235</v>
      </c>
      <c r="C30" s="189">
        <v>0</v>
      </c>
      <c r="D30" s="189">
        <v>0</v>
      </c>
      <c r="E30" s="220">
        <f>IFERROR(IF(D30/C30&gt;100%,100%,D30/C30),0)</f>
        <v>0</v>
      </c>
      <c r="F30" s="284" t="s">
        <v>243</v>
      </c>
      <c r="G30" s="285"/>
      <c r="H30" s="286"/>
      <c r="I30" s="293" t="s">
        <v>243</v>
      </c>
      <c r="J30" s="283"/>
      <c r="K30" s="97"/>
      <c r="L30" s="14"/>
    </row>
    <row r="31" spans="1:12" ht="18.75" customHeight="1">
      <c r="A31" s="109">
        <v>2024</v>
      </c>
      <c r="B31" s="110" t="s">
        <v>238</v>
      </c>
      <c r="C31" s="189">
        <v>0</v>
      </c>
      <c r="D31" s="189">
        <v>0</v>
      </c>
      <c r="E31" s="220">
        <f t="shared" ref="E31:E45" si="0">IFERROR(IF(D31/C31&gt;100%,100%,D31/C31),0)</f>
        <v>0</v>
      </c>
      <c r="F31" s="284" t="s">
        <v>243</v>
      </c>
      <c r="G31" s="285"/>
      <c r="H31" s="286"/>
      <c r="I31" s="293" t="s">
        <v>243</v>
      </c>
      <c r="J31" s="283"/>
      <c r="K31" s="97"/>
      <c r="L31" s="14"/>
    </row>
    <row r="32" spans="1:12" ht="18.75" customHeight="1">
      <c r="A32" s="109">
        <v>2025</v>
      </c>
      <c r="B32" s="110" t="s">
        <v>240</v>
      </c>
      <c r="C32" s="189">
        <v>0</v>
      </c>
      <c r="D32" s="189">
        <v>0</v>
      </c>
      <c r="E32" s="220">
        <f t="shared" si="0"/>
        <v>0</v>
      </c>
      <c r="F32" s="284" t="s">
        <v>243</v>
      </c>
      <c r="G32" s="285"/>
      <c r="H32" s="286"/>
      <c r="I32" s="293" t="s">
        <v>243</v>
      </c>
      <c r="J32" s="283"/>
      <c r="K32" s="97"/>
      <c r="L32" s="14"/>
    </row>
    <row r="33" spans="1:12" ht="18.75" customHeight="1">
      <c r="A33" s="109">
        <v>2025</v>
      </c>
      <c r="B33" s="110" t="s">
        <v>242</v>
      </c>
      <c r="C33" s="189">
        <v>0</v>
      </c>
      <c r="D33" s="189">
        <v>0</v>
      </c>
      <c r="E33" s="220">
        <f t="shared" si="0"/>
        <v>0</v>
      </c>
      <c r="F33" s="284" t="s">
        <v>243</v>
      </c>
      <c r="G33" s="285"/>
      <c r="H33" s="286"/>
      <c r="I33" s="282" t="s">
        <v>243</v>
      </c>
      <c r="J33" s="283"/>
      <c r="K33" s="97"/>
      <c r="L33" s="140"/>
    </row>
    <row r="34" spans="1:12" ht="328.5" customHeight="1">
      <c r="A34" s="109">
        <v>2025</v>
      </c>
      <c r="B34" s="110" t="s">
        <v>235</v>
      </c>
      <c r="C34" s="189">
        <v>0.5</v>
      </c>
      <c r="D34" s="189">
        <v>0.5</v>
      </c>
      <c r="E34" s="220">
        <f t="shared" si="0"/>
        <v>1</v>
      </c>
      <c r="F34" s="341" t="s">
        <v>424</v>
      </c>
      <c r="G34" s="342"/>
      <c r="H34" s="343"/>
      <c r="I34" s="361" t="s">
        <v>425</v>
      </c>
      <c r="J34" s="362"/>
      <c r="K34" s="97"/>
      <c r="L34" s="14"/>
    </row>
    <row r="35" spans="1:12" ht="262.5" customHeight="1">
      <c r="A35" s="109">
        <v>2025</v>
      </c>
      <c r="B35" s="110" t="s">
        <v>238</v>
      </c>
      <c r="C35" s="189">
        <v>0.5</v>
      </c>
      <c r="D35" s="189">
        <v>0.5</v>
      </c>
      <c r="E35" s="220">
        <f t="shared" si="0"/>
        <v>1</v>
      </c>
      <c r="F35" s="344" t="s">
        <v>426</v>
      </c>
      <c r="G35" s="345"/>
      <c r="H35" s="346"/>
      <c r="I35" s="363" t="s">
        <v>427</v>
      </c>
      <c r="J35" s="364"/>
      <c r="K35" s="97"/>
      <c r="L35" s="14"/>
    </row>
    <row r="36" spans="1:12" ht="18.75" customHeight="1">
      <c r="A36" s="109">
        <v>2026</v>
      </c>
      <c r="B36" s="110" t="s">
        <v>240</v>
      </c>
      <c r="C36" s="189">
        <v>0</v>
      </c>
      <c r="D36" s="189">
        <v>0</v>
      </c>
      <c r="E36" s="220">
        <f t="shared" si="0"/>
        <v>0</v>
      </c>
      <c r="F36" s="284" t="s">
        <v>428</v>
      </c>
      <c r="G36" s="285"/>
      <c r="H36" s="286"/>
      <c r="I36" s="282" t="s">
        <v>429</v>
      </c>
      <c r="J36" s="283"/>
      <c r="K36" s="97"/>
      <c r="L36" s="14"/>
    </row>
    <row r="37" spans="1:12" ht="18.75" customHeight="1">
      <c r="A37" s="109">
        <v>2026</v>
      </c>
      <c r="B37" s="110" t="s">
        <v>242</v>
      </c>
      <c r="C37" s="189">
        <v>0</v>
      </c>
      <c r="D37" s="189">
        <v>0</v>
      </c>
      <c r="E37" s="220">
        <f t="shared" si="0"/>
        <v>0</v>
      </c>
      <c r="F37" s="284" t="s">
        <v>428</v>
      </c>
      <c r="G37" s="285"/>
      <c r="H37" s="286"/>
      <c r="I37" s="282" t="s">
        <v>429</v>
      </c>
      <c r="J37" s="283"/>
      <c r="K37" s="97"/>
      <c r="L37" s="14"/>
    </row>
    <row r="38" spans="1:12" ht="18.75" customHeight="1">
      <c r="A38" s="109">
        <v>2026</v>
      </c>
      <c r="B38" s="110" t="s">
        <v>235</v>
      </c>
      <c r="C38" s="189">
        <v>0</v>
      </c>
      <c r="D38" s="189">
        <v>0</v>
      </c>
      <c r="E38" s="220">
        <f t="shared" si="0"/>
        <v>0</v>
      </c>
      <c r="F38" s="284" t="s">
        <v>428</v>
      </c>
      <c r="G38" s="285"/>
      <c r="H38" s="286"/>
      <c r="I38" s="282" t="s">
        <v>429</v>
      </c>
      <c r="J38" s="283"/>
      <c r="K38" s="97"/>
      <c r="L38" s="14"/>
    </row>
    <row r="39" spans="1:12" ht="18.75" customHeight="1">
      <c r="A39" s="109">
        <v>2026</v>
      </c>
      <c r="B39" s="110" t="s">
        <v>238</v>
      </c>
      <c r="C39" s="189">
        <v>0</v>
      </c>
      <c r="D39" s="189">
        <v>0</v>
      </c>
      <c r="E39" s="220">
        <f t="shared" si="0"/>
        <v>0</v>
      </c>
      <c r="F39" s="284" t="s">
        <v>428</v>
      </c>
      <c r="G39" s="285"/>
      <c r="H39" s="286"/>
      <c r="I39" s="282" t="s">
        <v>429</v>
      </c>
      <c r="J39" s="283"/>
      <c r="K39" s="97"/>
      <c r="L39" s="14"/>
    </row>
    <row r="40" spans="1:12" ht="18.75" customHeight="1">
      <c r="A40" s="109">
        <v>2027</v>
      </c>
      <c r="B40" s="110" t="s">
        <v>240</v>
      </c>
      <c r="C40" s="189">
        <v>0</v>
      </c>
      <c r="D40" s="189">
        <v>0</v>
      </c>
      <c r="E40" s="220">
        <f t="shared" si="0"/>
        <v>0</v>
      </c>
      <c r="F40" s="284" t="s">
        <v>428</v>
      </c>
      <c r="G40" s="285"/>
      <c r="H40" s="286"/>
      <c r="I40" s="282" t="s">
        <v>429</v>
      </c>
      <c r="J40" s="283"/>
      <c r="K40" s="97"/>
      <c r="L40" s="14"/>
    </row>
    <row r="41" spans="1:12" ht="18.75" customHeight="1">
      <c r="A41" s="109">
        <v>2027</v>
      </c>
      <c r="B41" s="110" t="s">
        <v>242</v>
      </c>
      <c r="C41" s="189">
        <v>0</v>
      </c>
      <c r="D41" s="189">
        <v>0</v>
      </c>
      <c r="E41" s="220">
        <f t="shared" si="0"/>
        <v>0</v>
      </c>
      <c r="F41" s="284" t="s">
        <v>428</v>
      </c>
      <c r="G41" s="285"/>
      <c r="H41" s="286"/>
      <c r="I41" s="282" t="s">
        <v>429</v>
      </c>
      <c r="J41" s="283"/>
      <c r="K41" s="97"/>
      <c r="L41" s="14"/>
    </row>
    <row r="42" spans="1:12" ht="18.75" customHeight="1">
      <c r="A42" s="109">
        <v>2027</v>
      </c>
      <c r="B42" s="110" t="s">
        <v>235</v>
      </c>
      <c r="C42" s="189">
        <v>0</v>
      </c>
      <c r="D42" s="189">
        <v>0</v>
      </c>
      <c r="E42" s="220">
        <f t="shared" si="0"/>
        <v>0</v>
      </c>
      <c r="F42" s="284" t="s">
        <v>428</v>
      </c>
      <c r="G42" s="285"/>
      <c r="H42" s="286"/>
      <c r="I42" s="282" t="s">
        <v>429</v>
      </c>
      <c r="J42" s="283"/>
      <c r="K42" s="97"/>
      <c r="L42" s="14"/>
    </row>
    <row r="43" spans="1:12" ht="18.75" customHeight="1">
      <c r="A43" s="109">
        <v>2027</v>
      </c>
      <c r="B43" s="110" t="s">
        <v>238</v>
      </c>
      <c r="C43" s="189">
        <v>0</v>
      </c>
      <c r="D43" s="189">
        <v>0</v>
      </c>
      <c r="E43" s="220">
        <f t="shared" si="0"/>
        <v>0</v>
      </c>
      <c r="F43" s="284" t="s">
        <v>428</v>
      </c>
      <c r="G43" s="285"/>
      <c r="H43" s="286"/>
      <c r="I43" s="282" t="s">
        <v>429</v>
      </c>
      <c r="J43" s="283"/>
      <c r="K43" s="97"/>
      <c r="L43" s="14"/>
    </row>
    <row r="44" spans="1:12" ht="18.75" customHeight="1">
      <c r="A44" s="109">
        <v>2028</v>
      </c>
      <c r="B44" s="110" t="s">
        <v>240</v>
      </c>
      <c r="C44" s="189">
        <v>0</v>
      </c>
      <c r="D44" s="189">
        <v>0</v>
      </c>
      <c r="E44" s="220">
        <f t="shared" si="0"/>
        <v>0</v>
      </c>
      <c r="F44" s="284" t="s">
        <v>428</v>
      </c>
      <c r="G44" s="285"/>
      <c r="H44" s="286"/>
      <c r="I44" s="282" t="s">
        <v>429</v>
      </c>
      <c r="J44" s="283"/>
      <c r="K44" s="97"/>
      <c r="L44" s="14"/>
    </row>
    <row r="45" spans="1:12" ht="18.75" customHeight="1">
      <c r="A45" s="109">
        <v>2028</v>
      </c>
      <c r="B45" s="110" t="s">
        <v>242</v>
      </c>
      <c r="C45" s="189">
        <v>0</v>
      </c>
      <c r="D45" s="189">
        <v>0</v>
      </c>
      <c r="E45" s="220">
        <f t="shared" si="0"/>
        <v>0</v>
      </c>
      <c r="F45" s="284" t="s">
        <v>428</v>
      </c>
      <c r="G45" s="285"/>
      <c r="H45" s="286"/>
      <c r="I45" s="282" t="s">
        <v>429</v>
      </c>
      <c r="J45" s="283"/>
      <c r="K45" s="141"/>
      <c r="L45" s="56"/>
    </row>
  </sheetData>
  <mergeCells count="51">
    <mergeCell ref="C1:H4"/>
    <mergeCell ref="C9:J9"/>
    <mergeCell ref="B6:J6"/>
    <mergeCell ref="B19:J19"/>
    <mergeCell ref="B15:J15"/>
    <mergeCell ref="B16:J16"/>
    <mergeCell ref="B17:J17"/>
    <mergeCell ref="B18:J18"/>
    <mergeCell ref="B13:J13"/>
    <mergeCell ref="B8:J8"/>
    <mergeCell ref="B10:J10"/>
    <mergeCell ref="B11:J11"/>
    <mergeCell ref="B12:J12"/>
    <mergeCell ref="B14:J14"/>
    <mergeCell ref="B7:J7"/>
    <mergeCell ref="F31:H31"/>
    <mergeCell ref="I31:J31"/>
    <mergeCell ref="F37:H37"/>
    <mergeCell ref="I37:J37"/>
    <mergeCell ref="F38:H38"/>
    <mergeCell ref="I38:J38"/>
    <mergeCell ref="F35:H35"/>
    <mergeCell ref="I35:J35"/>
    <mergeCell ref="F36:H36"/>
    <mergeCell ref="I36:J36"/>
    <mergeCell ref="F32:H32"/>
    <mergeCell ref="I32:J32"/>
    <mergeCell ref="F33:H33"/>
    <mergeCell ref="I33:J33"/>
    <mergeCell ref="F34:H34"/>
    <mergeCell ref="I34:J34"/>
    <mergeCell ref="A28:J28"/>
    <mergeCell ref="B21:G21"/>
    <mergeCell ref="F29:H29"/>
    <mergeCell ref="I29:J29"/>
    <mergeCell ref="F30:H30"/>
    <mergeCell ref="I30:J30"/>
    <mergeCell ref="F40:H40"/>
    <mergeCell ref="I40:J40"/>
    <mergeCell ref="F39:H39"/>
    <mergeCell ref="I39:J39"/>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&amp;C&amp;"Aptos Narrow,Regular"&amp;11&amp;K000000
&amp;"Calibri,Regular"&amp;10 Confidencial - Nota foro Publica Consumición ir Distribución</oddFooter>
  </headerFooter>
  <ignoredErrors>
    <ignoredError sqref="J3:J4" numberStoredAsText="1"/>
    <ignoredError sqref="B24:C24" formulaRange="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5"/>
  <sheetViews>
    <sheetView showGridLines="0" topLeftCell="A16" workbookViewId="0">
      <selection activeCell="D26" sqref="D26:F26"/>
    </sheetView>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154</v>
      </c>
      <c r="C6" s="288"/>
      <c r="D6" s="288"/>
      <c r="E6" s="288"/>
      <c r="F6" s="288"/>
      <c r="G6" s="288"/>
      <c r="H6" s="288"/>
      <c r="I6" s="288"/>
      <c r="J6" s="288"/>
      <c r="K6" s="97"/>
      <c r="L6" s="14"/>
    </row>
    <row r="7" spans="1:12" ht="30" customHeight="1">
      <c r="A7" s="261" t="s">
        <v>190</v>
      </c>
      <c r="B7" s="299" t="s">
        <v>264</v>
      </c>
      <c r="C7" s="300"/>
      <c r="D7" s="300"/>
      <c r="E7" s="300"/>
      <c r="F7" s="300"/>
      <c r="G7" s="300"/>
      <c r="H7" s="300"/>
      <c r="I7" s="300"/>
      <c r="J7" s="323"/>
      <c r="K7" s="97"/>
      <c r="L7" s="14"/>
    </row>
    <row r="8" spans="1:12" ht="30" customHeight="1">
      <c r="A8" s="88" t="s">
        <v>310</v>
      </c>
      <c r="B8" s="313" t="s">
        <v>397</v>
      </c>
      <c r="C8" s="314"/>
      <c r="D8" s="314"/>
      <c r="E8" s="314"/>
      <c r="F8" s="314"/>
      <c r="G8" s="314"/>
      <c r="H8" s="314"/>
      <c r="I8" s="314"/>
      <c r="J8" s="315"/>
      <c r="K8" s="97"/>
      <c r="L8" s="14"/>
    </row>
    <row r="9" spans="1:12" ht="30" customHeight="1">
      <c r="A9" s="88" t="s">
        <v>311</v>
      </c>
      <c r="B9" s="90" t="s">
        <v>430</v>
      </c>
      <c r="C9" s="379" t="s">
        <v>431</v>
      </c>
      <c r="D9" s="380"/>
      <c r="E9" s="380"/>
      <c r="F9" s="380"/>
      <c r="G9" s="380"/>
      <c r="H9" s="380"/>
      <c r="I9" s="380"/>
      <c r="J9" s="381"/>
      <c r="K9" s="97"/>
      <c r="L9" s="14"/>
    </row>
    <row r="10" spans="1:12" ht="30" customHeight="1">
      <c r="A10" s="88" t="s">
        <v>314</v>
      </c>
      <c r="B10" s="296" t="s">
        <v>432</v>
      </c>
      <c r="C10" s="288"/>
      <c r="D10" s="288"/>
      <c r="E10" s="288"/>
      <c r="F10" s="288"/>
      <c r="G10" s="288"/>
      <c r="H10" s="288"/>
      <c r="I10" s="288"/>
      <c r="J10" s="288"/>
      <c r="K10" s="97"/>
      <c r="L10" s="14"/>
    </row>
    <row r="11" spans="1:12" ht="30" customHeight="1">
      <c r="A11" s="88" t="s">
        <v>316</v>
      </c>
      <c r="B11" s="296" t="s">
        <v>432</v>
      </c>
      <c r="C11" s="288"/>
      <c r="D11" s="288"/>
      <c r="E11" s="288"/>
      <c r="F11" s="288"/>
      <c r="G11" s="288"/>
      <c r="H11" s="288"/>
      <c r="I11" s="288"/>
      <c r="J11" s="288"/>
      <c r="K11" s="97"/>
      <c r="L11" s="14"/>
    </row>
    <row r="12" spans="1:12" ht="30" customHeight="1">
      <c r="A12" s="88" t="s">
        <v>200</v>
      </c>
      <c r="B12" s="296" t="s">
        <v>433</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385" t="s">
        <v>434</v>
      </c>
      <c r="C15" s="386"/>
      <c r="D15" s="386"/>
      <c r="E15" s="386"/>
      <c r="F15" s="386"/>
      <c r="G15" s="386"/>
      <c r="H15" s="386"/>
      <c r="I15" s="386"/>
      <c r="J15" s="386"/>
      <c r="K15" s="97"/>
      <c r="L15" s="14"/>
    </row>
    <row r="16" spans="1:12" ht="30" customHeight="1">
      <c r="A16" s="88" t="s">
        <v>208</v>
      </c>
      <c r="B16" s="385" t="s">
        <v>435</v>
      </c>
      <c r="C16" s="386"/>
      <c r="D16" s="386"/>
      <c r="E16" s="386"/>
      <c r="F16" s="386"/>
      <c r="G16" s="386"/>
      <c r="H16" s="386"/>
      <c r="I16" s="386"/>
      <c r="J16" s="386"/>
      <c r="K16" s="97"/>
      <c r="L16" s="14"/>
    </row>
    <row r="17" spans="1:12" ht="30" customHeight="1">
      <c r="A17" s="88" t="s">
        <v>210</v>
      </c>
      <c r="B17" s="385" t="s">
        <v>152</v>
      </c>
      <c r="C17" s="386"/>
      <c r="D17" s="386"/>
      <c r="E17" s="386"/>
      <c r="F17" s="386"/>
      <c r="G17" s="386"/>
      <c r="H17" s="386"/>
      <c r="I17" s="386"/>
      <c r="J17" s="386"/>
      <c r="K17" s="97"/>
      <c r="L17" s="14"/>
    </row>
    <row r="18" spans="1:12" ht="30" customHeight="1">
      <c r="A18" s="88" t="s">
        <v>321</v>
      </c>
      <c r="B18" s="387">
        <v>0</v>
      </c>
      <c r="C18" s="387"/>
      <c r="D18" s="387"/>
      <c r="E18" s="387"/>
      <c r="F18" s="388"/>
      <c r="G18" s="387"/>
      <c r="H18" s="387"/>
      <c r="I18" s="387"/>
      <c r="J18" s="387"/>
      <c r="K18" s="97"/>
      <c r="L18" s="14"/>
    </row>
    <row r="19" spans="1:12" ht="30" customHeight="1">
      <c r="A19" s="88" t="s">
        <v>213</v>
      </c>
      <c r="B19" s="296" t="s">
        <v>214</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6">
        <v>0</v>
      </c>
      <c r="C23" s="176">
        <v>3</v>
      </c>
      <c r="D23" s="176">
        <v>0</v>
      </c>
      <c r="E23" s="176">
        <v>0</v>
      </c>
      <c r="F23" s="176">
        <v>0</v>
      </c>
      <c r="G23" s="177">
        <f>SUM(B23:F23)</f>
        <v>3</v>
      </c>
      <c r="H23" s="97"/>
      <c r="I23" s="20"/>
      <c r="J23" s="20"/>
      <c r="K23" s="20"/>
      <c r="L23" s="14"/>
    </row>
    <row r="24" spans="1:12" ht="30" customHeight="1">
      <c r="A24" s="100" t="s">
        <v>223</v>
      </c>
      <c r="B24" s="221">
        <f>SUM(D30:D31)</f>
        <v>0</v>
      </c>
      <c r="C24" s="221">
        <f>SUM(D32:D35)</f>
        <v>3</v>
      </c>
      <c r="D24" s="221">
        <f>SUM(D36:D39)</f>
        <v>0</v>
      </c>
      <c r="E24" s="221">
        <f>SUM(D40:D43)</f>
        <v>0</v>
      </c>
      <c r="F24" s="221">
        <f>SUM(D44:D45)</f>
        <v>0</v>
      </c>
      <c r="G24" s="195">
        <f>SUM(B24:F24)</f>
        <v>3</v>
      </c>
      <c r="H24" s="97"/>
      <c r="I24" s="20"/>
      <c r="J24" s="20"/>
      <c r="K24" s="20"/>
      <c r="L24" s="14"/>
    </row>
    <row r="25" spans="1:12" ht="30"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v>
      </c>
      <c r="C26" s="103">
        <f>(C24/G23)+B26</f>
        <v>1</v>
      </c>
      <c r="D26" s="103">
        <f>C26</f>
        <v>1</v>
      </c>
      <c r="E26" s="103">
        <f>D26</f>
        <v>1</v>
      </c>
      <c r="F26" s="103">
        <f>E26</f>
        <v>1</v>
      </c>
      <c r="G26" s="103">
        <f>MAX(B26:F26)</f>
        <v>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8.75" customHeight="1">
      <c r="A30" s="109">
        <v>2024</v>
      </c>
      <c r="B30" s="110" t="s">
        <v>235</v>
      </c>
      <c r="C30" s="184">
        <v>0</v>
      </c>
      <c r="D30" s="189">
        <v>0</v>
      </c>
      <c r="E30" s="220">
        <f>IFERROR(IF(D30/C30&gt;100%,100%,D30/C30),0)</f>
        <v>0</v>
      </c>
      <c r="F30" s="284" t="s">
        <v>243</v>
      </c>
      <c r="G30" s="285"/>
      <c r="H30" s="286"/>
      <c r="I30" s="293" t="s">
        <v>243</v>
      </c>
      <c r="J30" s="283"/>
      <c r="K30" s="97"/>
      <c r="L30" s="14"/>
    </row>
    <row r="31" spans="1:12" ht="18.75" customHeight="1">
      <c r="A31" s="109">
        <v>2024</v>
      </c>
      <c r="B31" s="110" t="s">
        <v>238</v>
      </c>
      <c r="C31" s="184">
        <v>0</v>
      </c>
      <c r="D31" s="189">
        <v>0</v>
      </c>
      <c r="E31" s="220">
        <f t="shared" ref="E31:E45" si="0">IFERROR(IF(D31/C31&gt;100%,100%,D31/C31),0)</f>
        <v>0</v>
      </c>
      <c r="F31" s="284" t="s">
        <v>243</v>
      </c>
      <c r="G31" s="285"/>
      <c r="H31" s="286"/>
      <c r="I31" s="293" t="s">
        <v>243</v>
      </c>
      <c r="J31" s="283"/>
      <c r="K31" s="97"/>
      <c r="L31" s="14"/>
    </row>
    <row r="32" spans="1:12" ht="18.75" customHeight="1">
      <c r="A32" s="109">
        <v>2025</v>
      </c>
      <c r="B32" s="110" t="s">
        <v>240</v>
      </c>
      <c r="C32" s="184">
        <v>0</v>
      </c>
      <c r="D32" s="189">
        <v>0</v>
      </c>
      <c r="E32" s="220">
        <f t="shared" si="0"/>
        <v>0</v>
      </c>
      <c r="F32" s="284" t="s">
        <v>243</v>
      </c>
      <c r="G32" s="285"/>
      <c r="H32" s="286"/>
      <c r="I32" s="293" t="s">
        <v>243</v>
      </c>
      <c r="J32" s="283"/>
      <c r="K32" s="97"/>
      <c r="L32" s="14"/>
    </row>
    <row r="33" spans="1:12" ht="18.75" customHeight="1">
      <c r="A33" s="109">
        <v>2025</v>
      </c>
      <c r="B33" s="110" t="s">
        <v>242</v>
      </c>
      <c r="C33" s="184">
        <v>0</v>
      </c>
      <c r="D33" s="189">
        <v>0</v>
      </c>
      <c r="E33" s="220">
        <f t="shared" si="0"/>
        <v>0</v>
      </c>
      <c r="F33" s="284" t="s">
        <v>243</v>
      </c>
      <c r="G33" s="285"/>
      <c r="H33" s="286"/>
      <c r="I33" s="293" t="s">
        <v>243</v>
      </c>
      <c r="J33" s="283"/>
      <c r="K33" s="97"/>
      <c r="L33" s="140"/>
    </row>
    <row r="34" spans="1:12" ht="81.75" customHeight="1">
      <c r="A34" s="109">
        <v>2025</v>
      </c>
      <c r="B34" s="110" t="s">
        <v>235</v>
      </c>
      <c r="C34" s="184">
        <v>1</v>
      </c>
      <c r="D34" s="189">
        <v>1</v>
      </c>
      <c r="E34" s="220">
        <f t="shared" si="0"/>
        <v>1</v>
      </c>
      <c r="F34" s="341" t="s">
        <v>436</v>
      </c>
      <c r="G34" s="342"/>
      <c r="H34" s="343"/>
      <c r="I34" s="361" t="s">
        <v>437</v>
      </c>
      <c r="J34" s="362"/>
      <c r="K34" s="97"/>
      <c r="L34" s="14"/>
    </row>
    <row r="35" spans="1:12" ht="205.5" customHeight="1">
      <c r="A35" s="109">
        <v>2025</v>
      </c>
      <c r="B35" s="110" t="s">
        <v>238</v>
      </c>
      <c r="C35" s="184">
        <v>2</v>
      </c>
      <c r="D35" s="189">
        <v>2</v>
      </c>
      <c r="E35" s="220">
        <f t="shared" si="0"/>
        <v>1</v>
      </c>
      <c r="F35" s="344" t="s">
        <v>438</v>
      </c>
      <c r="G35" s="345"/>
      <c r="H35" s="346"/>
      <c r="I35" s="363" t="s">
        <v>439</v>
      </c>
      <c r="J35" s="364"/>
      <c r="K35" s="97"/>
      <c r="L35" s="14"/>
    </row>
    <row r="36" spans="1:12" ht="18.75" customHeight="1">
      <c r="A36" s="109">
        <v>2026</v>
      </c>
      <c r="B36" s="110" t="s">
        <v>240</v>
      </c>
      <c r="C36" s="184">
        <v>0</v>
      </c>
      <c r="D36" s="189">
        <v>0</v>
      </c>
      <c r="E36" s="220">
        <f t="shared" si="0"/>
        <v>0</v>
      </c>
      <c r="F36" s="284" t="s">
        <v>428</v>
      </c>
      <c r="G36" s="285"/>
      <c r="H36" s="286"/>
      <c r="I36" s="282" t="s">
        <v>429</v>
      </c>
      <c r="J36" s="283"/>
      <c r="K36" s="97"/>
      <c r="L36" s="14"/>
    </row>
    <row r="37" spans="1:12" ht="18.75" customHeight="1">
      <c r="A37" s="109">
        <v>2026</v>
      </c>
      <c r="B37" s="110" t="s">
        <v>242</v>
      </c>
      <c r="C37" s="184">
        <v>0</v>
      </c>
      <c r="D37" s="189">
        <v>0</v>
      </c>
      <c r="E37" s="220">
        <f t="shared" si="0"/>
        <v>0</v>
      </c>
      <c r="F37" s="284" t="s">
        <v>428</v>
      </c>
      <c r="G37" s="285"/>
      <c r="H37" s="286"/>
      <c r="I37" s="282" t="s">
        <v>429</v>
      </c>
      <c r="J37" s="283"/>
      <c r="K37" s="97"/>
      <c r="L37" s="14"/>
    </row>
    <row r="38" spans="1:12" ht="18.75" customHeight="1">
      <c r="A38" s="109">
        <v>2026</v>
      </c>
      <c r="B38" s="110" t="s">
        <v>235</v>
      </c>
      <c r="C38" s="184">
        <v>0</v>
      </c>
      <c r="D38" s="189">
        <v>0</v>
      </c>
      <c r="E38" s="220">
        <f t="shared" si="0"/>
        <v>0</v>
      </c>
      <c r="F38" s="284" t="s">
        <v>428</v>
      </c>
      <c r="G38" s="285"/>
      <c r="H38" s="286"/>
      <c r="I38" s="282" t="s">
        <v>429</v>
      </c>
      <c r="J38" s="283"/>
      <c r="K38" s="97"/>
      <c r="L38" s="14"/>
    </row>
    <row r="39" spans="1:12" ht="18.75" customHeight="1">
      <c r="A39" s="109">
        <v>2026</v>
      </c>
      <c r="B39" s="110" t="s">
        <v>238</v>
      </c>
      <c r="C39" s="184">
        <v>0</v>
      </c>
      <c r="D39" s="189">
        <v>0</v>
      </c>
      <c r="E39" s="220">
        <f t="shared" si="0"/>
        <v>0</v>
      </c>
      <c r="F39" s="284" t="s">
        <v>428</v>
      </c>
      <c r="G39" s="285"/>
      <c r="H39" s="286"/>
      <c r="I39" s="282" t="s">
        <v>429</v>
      </c>
      <c r="J39" s="283"/>
      <c r="K39" s="97"/>
      <c r="L39" s="14"/>
    </row>
    <row r="40" spans="1:12" ht="18.75" customHeight="1">
      <c r="A40" s="109">
        <v>2027</v>
      </c>
      <c r="B40" s="110" t="s">
        <v>240</v>
      </c>
      <c r="C40" s="184">
        <v>0</v>
      </c>
      <c r="D40" s="189">
        <v>0</v>
      </c>
      <c r="E40" s="220">
        <f t="shared" si="0"/>
        <v>0</v>
      </c>
      <c r="F40" s="284" t="s">
        <v>428</v>
      </c>
      <c r="G40" s="285"/>
      <c r="H40" s="286"/>
      <c r="I40" s="282" t="s">
        <v>429</v>
      </c>
      <c r="J40" s="283"/>
      <c r="K40" s="97"/>
      <c r="L40" s="14"/>
    </row>
    <row r="41" spans="1:12" ht="18.75" customHeight="1">
      <c r="A41" s="109">
        <v>2027</v>
      </c>
      <c r="B41" s="110" t="s">
        <v>242</v>
      </c>
      <c r="C41" s="184">
        <v>0</v>
      </c>
      <c r="D41" s="189">
        <v>0</v>
      </c>
      <c r="E41" s="220">
        <f t="shared" si="0"/>
        <v>0</v>
      </c>
      <c r="F41" s="284" t="s">
        <v>428</v>
      </c>
      <c r="G41" s="285"/>
      <c r="H41" s="286"/>
      <c r="I41" s="282" t="s">
        <v>429</v>
      </c>
      <c r="J41" s="283"/>
      <c r="K41" s="97"/>
      <c r="L41" s="14"/>
    </row>
    <row r="42" spans="1:12" ht="18.75" customHeight="1">
      <c r="A42" s="109">
        <v>2027</v>
      </c>
      <c r="B42" s="110" t="s">
        <v>235</v>
      </c>
      <c r="C42" s="184">
        <v>0</v>
      </c>
      <c r="D42" s="189">
        <v>0</v>
      </c>
      <c r="E42" s="220">
        <f t="shared" si="0"/>
        <v>0</v>
      </c>
      <c r="F42" s="284" t="s">
        <v>428</v>
      </c>
      <c r="G42" s="285"/>
      <c r="H42" s="286"/>
      <c r="I42" s="282" t="s">
        <v>429</v>
      </c>
      <c r="J42" s="283"/>
      <c r="K42" s="97"/>
      <c r="L42" s="14"/>
    </row>
    <row r="43" spans="1:12" ht="18.75" customHeight="1">
      <c r="A43" s="109">
        <v>2027</v>
      </c>
      <c r="B43" s="110" t="s">
        <v>238</v>
      </c>
      <c r="C43" s="184">
        <v>0</v>
      </c>
      <c r="D43" s="189">
        <v>0</v>
      </c>
      <c r="E43" s="220">
        <f t="shared" si="0"/>
        <v>0</v>
      </c>
      <c r="F43" s="284" t="s">
        <v>428</v>
      </c>
      <c r="G43" s="285"/>
      <c r="H43" s="286"/>
      <c r="I43" s="282" t="s">
        <v>429</v>
      </c>
      <c r="J43" s="283"/>
      <c r="K43" s="97"/>
      <c r="L43" s="14"/>
    </row>
    <row r="44" spans="1:12" ht="18.75" customHeight="1">
      <c r="A44" s="109">
        <v>2028</v>
      </c>
      <c r="B44" s="110" t="s">
        <v>240</v>
      </c>
      <c r="C44" s="184">
        <v>0</v>
      </c>
      <c r="D44" s="189">
        <v>0</v>
      </c>
      <c r="E44" s="220">
        <f t="shared" si="0"/>
        <v>0</v>
      </c>
      <c r="F44" s="284" t="s">
        <v>428</v>
      </c>
      <c r="G44" s="285"/>
      <c r="H44" s="286"/>
      <c r="I44" s="282" t="s">
        <v>429</v>
      </c>
      <c r="J44" s="283"/>
      <c r="K44" s="97"/>
      <c r="L44" s="14"/>
    </row>
    <row r="45" spans="1:12" ht="18.75" customHeight="1">
      <c r="A45" s="109">
        <v>2028</v>
      </c>
      <c r="B45" s="110" t="s">
        <v>242</v>
      </c>
      <c r="C45" s="184">
        <v>0</v>
      </c>
      <c r="D45" s="189">
        <v>0</v>
      </c>
      <c r="E45" s="220">
        <f t="shared" si="0"/>
        <v>0</v>
      </c>
      <c r="F45" s="284" t="s">
        <v>428</v>
      </c>
      <c r="G45" s="285"/>
      <c r="H45" s="286"/>
      <c r="I45" s="282" t="s">
        <v>429</v>
      </c>
      <c r="J45" s="283"/>
      <c r="K45" s="141"/>
      <c r="L45" s="56"/>
    </row>
  </sheetData>
  <mergeCells count="51">
    <mergeCell ref="C1:H4"/>
    <mergeCell ref="C9:J9"/>
    <mergeCell ref="B13:J13"/>
    <mergeCell ref="B6:J6"/>
    <mergeCell ref="B8:J8"/>
    <mergeCell ref="B10:J10"/>
    <mergeCell ref="B11:J11"/>
    <mergeCell ref="B12:J12"/>
    <mergeCell ref="B7:J7"/>
    <mergeCell ref="F29:H29"/>
    <mergeCell ref="I29:J29"/>
    <mergeCell ref="F30:H30"/>
    <mergeCell ref="I30:J30"/>
    <mergeCell ref="F31:H31"/>
    <mergeCell ref="I31:J31"/>
    <mergeCell ref="B14:J14"/>
    <mergeCell ref="A28:J28"/>
    <mergeCell ref="B21:G21"/>
    <mergeCell ref="B16:J16"/>
    <mergeCell ref="B17:J17"/>
    <mergeCell ref="B18:J18"/>
    <mergeCell ref="B19:J19"/>
    <mergeCell ref="B15:J15"/>
    <mergeCell ref="F35:H35"/>
    <mergeCell ref="I35:J35"/>
    <mergeCell ref="F36:H36"/>
    <mergeCell ref="I36:J36"/>
    <mergeCell ref="F37:H37"/>
    <mergeCell ref="I37:J37"/>
    <mergeCell ref="F32:H32"/>
    <mergeCell ref="I32:J32"/>
    <mergeCell ref="F33:H33"/>
    <mergeCell ref="I33:J33"/>
    <mergeCell ref="F34:H34"/>
    <mergeCell ref="I34:J34"/>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s>
  <pageMargins left="0.7" right="0.7" top="0.75" bottom="0.75" header="0.3" footer="0.3"/>
  <pageSetup scale="43" orientation="portrait"/>
  <headerFooter>
    <oddFooter>&amp;C&amp;"Aptos Narrow,Regular"&amp;11&amp;K000000
&amp;"Calibri,Regular"&amp;10 Confidential - Not for Public Consumption or Distribution</oddFooter>
  </headerFooter>
  <ignoredErrors>
    <ignoredError sqref="J3:J4" numberStoredAsText="1"/>
    <ignoredError sqref="B24:C24"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5"/>
  <sheetViews>
    <sheetView showGridLines="0" topLeftCell="A34" workbookViewId="0">
      <selection activeCell="D39" sqref="D39"/>
    </sheetView>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75" customHeight="1">
      <c r="A5" s="84"/>
      <c r="B5" s="85"/>
      <c r="C5" s="85"/>
      <c r="D5" s="85"/>
      <c r="E5" s="85"/>
      <c r="F5" s="85"/>
      <c r="G5" s="85"/>
      <c r="H5" s="85"/>
      <c r="I5" s="86"/>
      <c r="J5" s="139"/>
      <c r="K5" s="20"/>
      <c r="L5" s="14"/>
    </row>
    <row r="6" spans="1:12" ht="30.75" customHeight="1">
      <c r="A6" s="88" t="s">
        <v>308</v>
      </c>
      <c r="B6" s="296" t="s">
        <v>162</v>
      </c>
      <c r="C6" s="288"/>
      <c r="D6" s="288"/>
      <c r="E6" s="288"/>
      <c r="F6" s="288"/>
      <c r="G6" s="288"/>
      <c r="H6" s="288"/>
      <c r="I6" s="288"/>
      <c r="J6" s="288"/>
      <c r="K6" s="97"/>
      <c r="L6" s="14"/>
    </row>
    <row r="7" spans="1:12" ht="30.75" customHeight="1">
      <c r="A7" s="261" t="s">
        <v>190</v>
      </c>
      <c r="B7" s="299" t="s">
        <v>264</v>
      </c>
      <c r="C7" s="300"/>
      <c r="D7" s="300"/>
      <c r="E7" s="300"/>
      <c r="F7" s="300"/>
      <c r="G7" s="300"/>
      <c r="H7" s="300"/>
      <c r="I7" s="300"/>
      <c r="J7" s="323"/>
      <c r="K7" s="97"/>
      <c r="L7" s="14"/>
    </row>
    <row r="8" spans="1:12" ht="30.75" customHeight="1">
      <c r="A8" s="88" t="s">
        <v>310</v>
      </c>
      <c r="B8" s="313" t="s">
        <v>397</v>
      </c>
      <c r="C8" s="314"/>
      <c r="D8" s="314"/>
      <c r="E8" s="314"/>
      <c r="F8" s="314"/>
      <c r="G8" s="314"/>
      <c r="H8" s="314"/>
      <c r="I8" s="314"/>
      <c r="J8" s="315"/>
      <c r="K8" s="97"/>
      <c r="L8" s="14"/>
    </row>
    <row r="9" spans="1:12" ht="30.75" customHeight="1">
      <c r="A9" s="88" t="s">
        <v>311</v>
      </c>
      <c r="B9" s="90" t="s">
        <v>440</v>
      </c>
      <c r="C9" s="313" t="s">
        <v>441</v>
      </c>
      <c r="D9" s="314"/>
      <c r="E9" s="314"/>
      <c r="F9" s="314"/>
      <c r="G9" s="314"/>
      <c r="H9" s="314"/>
      <c r="I9" s="314"/>
      <c r="J9" s="315"/>
      <c r="K9" s="97"/>
      <c r="L9" s="14"/>
    </row>
    <row r="10" spans="1:12" ht="30.75" customHeight="1">
      <c r="A10" s="88" t="s">
        <v>314</v>
      </c>
      <c r="B10" s="296" t="s">
        <v>442</v>
      </c>
      <c r="C10" s="288"/>
      <c r="D10" s="288"/>
      <c r="E10" s="288"/>
      <c r="F10" s="288"/>
      <c r="G10" s="288"/>
      <c r="H10" s="288"/>
      <c r="I10" s="288"/>
      <c r="J10" s="288"/>
      <c r="K10" s="97"/>
      <c r="L10" s="14"/>
    </row>
    <row r="11" spans="1:12" ht="30.75" customHeight="1">
      <c r="A11" s="88" t="s">
        <v>316</v>
      </c>
      <c r="B11" s="296" t="s">
        <v>443</v>
      </c>
      <c r="C11" s="288"/>
      <c r="D11" s="288"/>
      <c r="E11" s="288"/>
      <c r="F11" s="288"/>
      <c r="G11" s="288"/>
      <c r="H11" s="288"/>
      <c r="I11" s="288"/>
      <c r="J11" s="288"/>
      <c r="K11" s="97"/>
      <c r="L11" s="14"/>
    </row>
    <row r="12" spans="1:12" ht="30.75" customHeight="1">
      <c r="A12" s="88" t="s">
        <v>200</v>
      </c>
      <c r="B12" s="296" t="s">
        <v>250</v>
      </c>
      <c r="C12" s="288"/>
      <c r="D12" s="288"/>
      <c r="E12" s="288"/>
      <c r="F12" s="288"/>
      <c r="G12" s="288"/>
      <c r="H12" s="288"/>
      <c r="I12" s="288"/>
      <c r="J12" s="288"/>
      <c r="K12" s="97"/>
      <c r="L12" s="14"/>
    </row>
    <row r="13" spans="1:12" ht="30.75" customHeight="1">
      <c r="A13" s="88" t="s">
        <v>202</v>
      </c>
      <c r="B13" s="296" t="s">
        <v>444</v>
      </c>
      <c r="C13" s="288"/>
      <c r="D13" s="288"/>
      <c r="E13" s="288"/>
      <c r="F13" s="288"/>
      <c r="G13" s="288"/>
      <c r="H13" s="288"/>
      <c r="I13" s="288"/>
      <c r="J13" s="288"/>
      <c r="K13" s="97"/>
      <c r="L13" s="14"/>
    </row>
    <row r="14" spans="1:12" ht="30.75" customHeight="1">
      <c r="A14" s="88" t="s">
        <v>204</v>
      </c>
      <c r="B14" s="305" t="s">
        <v>205</v>
      </c>
      <c r="C14" s="306"/>
      <c r="D14" s="306"/>
      <c r="E14" s="306"/>
      <c r="F14" s="306"/>
      <c r="G14" s="306"/>
      <c r="H14" s="306"/>
      <c r="I14" s="306"/>
      <c r="J14" s="307"/>
      <c r="K14" s="97"/>
      <c r="L14" s="14"/>
    </row>
    <row r="15" spans="1:12" ht="30.75" customHeight="1">
      <c r="A15" s="88" t="s">
        <v>206</v>
      </c>
      <c r="B15" s="296" t="s">
        <v>445</v>
      </c>
      <c r="C15" s="288"/>
      <c r="D15" s="288"/>
      <c r="E15" s="288"/>
      <c r="F15" s="288"/>
      <c r="G15" s="288"/>
      <c r="H15" s="288"/>
      <c r="I15" s="288"/>
      <c r="J15" s="288"/>
      <c r="K15" s="97"/>
      <c r="L15" s="14"/>
    </row>
    <row r="16" spans="1:12" ht="30.75" customHeight="1">
      <c r="A16" s="88" t="s">
        <v>208</v>
      </c>
      <c r="B16" s="296" t="s">
        <v>446</v>
      </c>
      <c r="C16" s="288"/>
      <c r="D16" s="288"/>
      <c r="E16" s="288"/>
      <c r="F16" s="288"/>
      <c r="G16" s="288"/>
      <c r="H16" s="288"/>
      <c r="I16" s="288"/>
      <c r="J16" s="288"/>
      <c r="K16" s="97"/>
      <c r="L16" s="14"/>
    </row>
    <row r="17" spans="1:12" ht="30.75" customHeight="1">
      <c r="A17" s="88" t="s">
        <v>210</v>
      </c>
      <c r="B17" s="296" t="s">
        <v>447</v>
      </c>
      <c r="C17" s="288"/>
      <c r="D17" s="288"/>
      <c r="E17" s="288"/>
      <c r="F17" s="288"/>
      <c r="G17" s="288"/>
      <c r="H17" s="288"/>
      <c r="I17" s="288"/>
      <c r="J17" s="288"/>
      <c r="K17" s="97"/>
      <c r="L17" s="14"/>
    </row>
    <row r="18" spans="1:12" ht="30.75" customHeight="1">
      <c r="A18" s="88" t="s">
        <v>321</v>
      </c>
      <c r="B18" s="296" t="s">
        <v>448</v>
      </c>
      <c r="C18" s="288"/>
      <c r="D18" s="288"/>
      <c r="E18" s="288"/>
      <c r="F18" s="288"/>
      <c r="G18" s="288"/>
      <c r="H18" s="288"/>
      <c r="I18" s="288"/>
      <c r="J18" s="288"/>
      <c r="K18" s="97"/>
      <c r="L18" s="14"/>
    </row>
    <row r="19" spans="1:12" ht="30.75" customHeight="1">
      <c r="A19" s="88" t="s">
        <v>213</v>
      </c>
      <c r="B19" s="296" t="s">
        <v>449</v>
      </c>
      <c r="C19" s="288"/>
      <c r="D19" s="288"/>
      <c r="E19" s="288"/>
      <c r="F19" s="288"/>
      <c r="G19" s="288"/>
      <c r="H19" s="288"/>
      <c r="I19" s="288"/>
      <c r="J19" s="288"/>
      <c r="K19" s="97"/>
      <c r="L19" s="14"/>
    </row>
    <row r="20" spans="1:12" ht="30.75" customHeight="1">
      <c r="A20" s="91"/>
      <c r="B20" s="92"/>
      <c r="C20" s="92"/>
      <c r="D20" s="92"/>
      <c r="E20" s="92"/>
      <c r="F20" s="92"/>
      <c r="G20" s="92"/>
      <c r="H20" s="93"/>
      <c r="I20" s="93"/>
      <c r="J20" s="93"/>
      <c r="K20" s="20"/>
      <c r="L20" s="14"/>
    </row>
    <row r="21" spans="1:12" ht="30.75" customHeight="1">
      <c r="A21" s="95"/>
      <c r="B21" s="297" t="s">
        <v>215</v>
      </c>
      <c r="C21" s="298"/>
      <c r="D21" s="298"/>
      <c r="E21" s="298"/>
      <c r="F21" s="298"/>
      <c r="G21" s="298"/>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174">
        <v>0</v>
      </c>
      <c r="C23" s="174">
        <v>0.25</v>
      </c>
      <c r="D23" s="174">
        <v>0.5</v>
      </c>
      <c r="E23" s="174">
        <v>0.75</v>
      </c>
      <c r="F23" s="174">
        <v>1</v>
      </c>
      <c r="G23" s="105">
        <v>1</v>
      </c>
      <c r="H23" s="97"/>
      <c r="I23" s="20"/>
      <c r="J23" s="20"/>
      <c r="K23" s="20"/>
      <c r="L23" s="14"/>
    </row>
    <row r="24" spans="1:12" ht="30.75" customHeight="1">
      <c r="A24" s="100" t="s">
        <v>223</v>
      </c>
      <c r="B24" s="222">
        <f>MAX(D30:D31)</f>
        <v>0</v>
      </c>
      <c r="C24" s="222">
        <f>MAX(D32:D35)</f>
        <v>0.25</v>
      </c>
      <c r="D24" s="222">
        <f>MAX(D36:D39)</f>
        <v>0</v>
      </c>
      <c r="E24" s="222">
        <f>MAX(D40:D43)</f>
        <v>0</v>
      </c>
      <c r="F24" s="222">
        <f>MAX(D44:D45)</f>
        <v>0</v>
      </c>
      <c r="G24" s="196">
        <f>MAX(B24:F24)</f>
        <v>0.25</v>
      </c>
      <c r="H24" s="97"/>
      <c r="I24" s="20"/>
      <c r="J24" s="20"/>
      <c r="K24" s="20"/>
      <c r="L24" s="14"/>
    </row>
    <row r="25" spans="1:12" ht="30.75" customHeight="1">
      <c r="A25" s="100" t="s">
        <v>224</v>
      </c>
      <c r="B25" s="103">
        <f>IFERROR(IF(B24/B23&gt;100%,100%,B24/B23),0)</f>
        <v>0</v>
      </c>
      <c r="C25" s="103">
        <f>IFERROR(IF(C24/C23&gt;100%,100%,C24/C23),0)</f>
        <v>1</v>
      </c>
      <c r="D25" s="103">
        <f>IFERROR(IF(D24/D23&gt;100%,100%,D24/D23),"")</f>
        <v>0</v>
      </c>
      <c r="E25" s="103">
        <f>IFERROR(IF(E24/E23&gt;100%,100%,E24/E23),"")</f>
        <v>0</v>
      </c>
      <c r="F25" s="103">
        <f>IFERROR(IF(F24/F23&gt;100%,100%,F24/F23),"")</f>
        <v>0</v>
      </c>
      <c r="G25" s="104" t="s">
        <v>225</v>
      </c>
      <c r="H25" s="97"/>
      <c r="I25" s="20"/>
      <c r="J25" s="20"/>
      <c r="K25" s="20"/>
      <c r="L25" s="14"/>
    </row>
    <row r="26" spans="1:12" ht="30.75" customHeight="1">
      <c r="A26" s="100" t="s">
        <v>226</v>
      </c>
      <c r="B26" s="103">
        <f>B24/$G$23</f>
        <v>0</v>
      </c>
      <c r="C26" s="103">
        <f t="shared" ref="C26:G26" si="0">C24/$G$23</f>
        <v>0.25</v>
      </c>
      <c r="D26" s="103">
        <f>IFERROR(D24/$G$23,"")</f>
        <v>0</v>
      </c>
      <c r="E26" s="103">
        <f>IFERROR(E24/$G$23,"")</f>
        <v>0</v>
      </c>
      <c r="F26" s="103">
        <f>IFERROR(F24/$G$23,"")</f>
        <v>0</v>
      </c>
      <c r="G26" s="103">
        <f t="shared" si="0"/>
        <v>0.25</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8.75" customHeight="1">
      <c r="A30" s="109">
        <v>2024</v>
      </c>
      <c r="B30" s="110" t="s">
        <v>235</v>
      </c>
      <c r="C30" s="113">
        <v>0</v>
      </c>
      <c r="D30" s="199">
        <v>0</v>
      </c>
      <c r="E30" s="220">
        <f>IFERROR(IF(D30/C30&gt;100%,100%,D30/C30),0)</f>
        <v>0</v>
      </c>
      <c r="F30" s="284" t="s">
        <v>243</v>
      </c>
      <c r="G30" s="285"/>
      <c r="H30" s="286"/>
      <c r="I30" s="293" t="s">
        <v>243</v>
      </c>
      <c r="J30" s="283"/>
      <c r="K30" s="97"/>
      <c r="L30" s="14"/>
    </row>
    <row r="31" spans="1:12" ht="18.75" customHeight="1">
      <c r="A31" s="109">
        <v>2024</v>
      </c>
      <c r="B31" s="110" t="s">
        <v>238</v>
      </c>
      <c r="C31" s="113">
        <v>0</v>
      </c>
      <c r="D31" s="199">
        <v>0</v>
      </c>
      <c r="E31" s="220">
        <f t="shared" ref="E31:E45" si="1">IFERROR(IF(D31/C31&gt;100%,100%,D31/C31),0)</f>
        <v>0</v>
      </c>
      <c r="F31" s="284" t="s">
        <v>243</v>
      </c>
      <c r="G31" s="285"/>
      <c r="H31" s="286"/>
      <c r="I31" s="293" t="s">
        <v>243</v>
      </c>
      <c r="J31" s="283"/>
      <c r="K31" s="97"/>
      <c r="L31" s="14"/>
    </row>
    <row r="32" spans="1:12" ht="123.75" customHeight="1">
      <c r="A32" s="109">
        <v>2025</v>
      </c>
      <c r="B32" s="110" t="s">
        <v>240</v>
      </c>
      <c r="C32" s="113">
        <v>0.05</v>
      </c>
      <c r="D32" s="199">
        <v>0.05</v>
      </c>
      <c r="E32" s="220">
        <f t="shared" si="1"/>
        <v>1</v>
      </c>
      <c r="F32" s="284" t="s">
        <v>450</v>
      </c>
      <c r="G32" s="285"/>
      <c r="H32" s="286"/>
      <c r="I32" s="282" t="s">
        <v>451</v>
      </c>
      <c r="J32" s="283"/>
      <c r="K32" s="97"/>
      <c r="L32" s="14"/>
    </row>
    <row r="33" spans="1:12" ht="108.75" customHeight="1">
      <c r="A33" s="109">
        <v>2025</v>
      </c>
      <c r="B33" s="110" t="s">
        <v>242</v>
      </c>
      <c r="C33" s="113">
        <v>0.1</v>
      </c>
      <c r="D33" s="112">
        <v>0.1</v>
      </c>
      <c r="E33" s="220">
        <f t="shared" si="1"/>
        <v>1</v>
      </c>
      <c r="F33" s="339" t="s">
        <v>452</v>
      </c>
      <c r="G33" s="374"/>
      <c r="H33" s="340"/>
      <c r="I33" s="389" t="s">
        <v>453</v>
      </c>
      <c r="J33" s="390"/>
      <c r="K33" s="97"/>
      <c r="L33" s="140"/>
    </row>
    <row r="34" spans="1:12" ht="144" customHeight="1">
      <c r="A34" s="109">
        <v>2025</v>
      </c>
      <c r="B34" s="110" t="s">
        <v>235</v>
      </c>
      <c r="C34" s="113">
        <v>0.15</v>
      </c>
      <c r="D34" s="199">
        <v>0.15</v>
      </c>
      <c r="E34" s="220">
        <f t="shared" si="1"/>
        <v>1</v>
      </c>
      <c r="F34" s="341" t="s">
        <v>454</v>
      </c>
      <c r="G34" s="342"/>
      <c r="H34" s="343"/>
      <c r="I34" s="361" t="s">
        <v>455</v>
      </c>
      <c r="J34" s="362"/>
      <c r="K34" s="97"/>
      <c r="L34" s="14"/>
    </row>
    <row r="35" spans="1:12" ht="105" customHeight="1">
      <c r="A35" s="109">
        <v>2025</v>
      </c>
      <c r="B35" s="110" t="s">
        <v>238</v>
      </c>
      <c r="C35" s="113">
        <f>C23</f>
        <v>0.25</v>
      </c>
      <c r="D35" s="199">
        <v>0.25</v>
      </c>
      <c r="E35" s="220">
        <f t="shared" si="1"/>
        <v>1</v>
      </c>
      <c r="F35" s="344" t="s">
        <v>456</v>
      </c>
      <c r="G35" s="345"/>
      <c r="H35" s="346"/>
      <c r="I35" s="363" t="s">
        <v>457</v>
      </c>
      <c r="J35" s="364"/>
      <c r="K35" s="97"/>
      <c r="L35" s="14"/>
    </row>
    <row r="36" spans="1:12" ht="18.75" customHeight="1">
      <c r="A36" s="109">
        <v>2026</v>
      </c>
      <c r="B36" s="110" t="s">
        <v>240</v>
      </c>
      <c r="C36" s="113"/>
      <c r="D36" s="199"/>
      <c r="E36" s="220">
        <f t="shared" si="1"/>
        <v>0</v>
      </c>
      <c r="F36" s="284"/>
      <c r="G36" s="285"/>
      <c r="H36" s="286"/>
      <c r="I36" s="282"/>
      <c r="J36" s="283"/>
      <c r="K36" s="97"/>
      <c r="L36" s="14"/>
    </row>
    <row r="37" spans="1:12" ht="18.75" customHeight="1">
      <c r="A37" s="109">
        <v>2026</v>
      </c>
      <c r="B37" s="110" t="s">
        <v>242</v>
      </c>
      <c r="C37" s="113"/>
      <c r="D37" s="199"/>
      <c r="E37" s="220">
        <f t="shared" si="1"/>
        <v>0</v>
      </c>
      <c r="F37" s="284"/>
      <c r="G37" s="285"/>
      <c r="H37" s="286"/>
      <c r="I37" s="282"/>
      <c r="J37" s="283"/>
      <c r="K37" s="97"/>
      <c r="L37" s="14"/>
    </row>
    <row r="38" spans="1:12" ht="18.75" customHeight="1">
      <c r="A38" s="109">
        <v>2026</v>
      </c>
      <c r="B38" s="110" t="s">
        <v>235</v>
      </c>
      <c r="C38" s="113"/>
      <c r="D38" s="199"/>
      <c r="E38" s="220">
        <f t="shared" si="1"/>
        <v>0</v>
      </c>
      <c r="F38" s="284"/>
      <c r="G38" s="285"/>
      <c r="H38" s="286"/>
      <c r="I38" s="282"/>
      <c r="J38" s="283"/>
      <c r="K38" s="97"/>
      <c r="L38" s="14"/>
    </row>
    <row r="39" spans="1:12" ht="18.75" customHeight="1">
      <c r="A39" s="109">
        <v>2026</v>
      </c>
      <c r="B39" s="110" t="s">
        <v>238</v>
      </c>
      <c r="C39" s="113">
        <f>D23</f>
        <v>0.5</v>
      </c>
      <c r="D39" s="199"/>
      <c r="E39" s="220">
        <f t="shared" si="1"/>
        <v>0</v>
      </c>
      <c r="F39" s="284"/>
      <c r="G39" s="285"/>
      <c r="H39" s="286"/>
      <c r="I39" s="282"/>
      <c r="J39" s="283"/>
      <c r="K39" s="97"/>
      <c r="L39" s="14"/>
    </row>
    <row r="40" spans="1:12" ht="18.75" customHeight="1">
      <c r="A40" s="109">
        <v>2027</v>
      </c>
      <c r="B40" s="110" t="s">
        <v>240</v>
      </c>
      <c r="C40" s="113"/>
      <c r="D40" s="199"/>
      <c r="E40" s="220">
        <f t="shared" si="1"/>
        <v>0</v>
      </c>
      <c r="F40" s="284"/>
      <c r="G40" s="285"/>
      <c r="H40" s="286"/>
      <c r="I40" s="282"/>
      <c r="J40" s="283"/>
      <c r="K40" s="97"/>
      <c r="L40" s="14"/>
    </row>
    <row r="41" spans="1:12" ht="18.75" customHeight="1">
      <c r="A41" s="109">
        <v>2027</v>
      </c>
      <c r="B41" s="110" t="s">
        <v>242</v>
      </c>
      <c r="C41" s="113"/>
      <c r="D41" s="199"/>
      <c r="E41" s="220">
        <f t="shared" si="1"/>
        <v>0</v>
      </c>
      <c r="F41" s="284"/>
      <c r="G41" s="285"/>
      <c r="H41" s="286"/>
      <c r="I41" s="282"/>
      <c r="J41" s="283"/>
      <c r="K41" s="97"/>
      <c r="L41" s="14"/>
    </row>
    <row r="42" spans="1:12" ht="18.75" customHeight="1">
      <c r="A42" s="109">
        <v>2027</v>
      </c>
      <c r="B42" s="110" t="s">
        <v>235</v>
      </c>
      <c r="C42" s="113"/>
      <c r="D42" s="199"/>
      <c r="E42" s="220">
        <f t="shared" si="1"/>
        <v>0</v>
      </c>
      <c r="F42" s="284"/>
      <c r="G42" s="285"/>
      <c r="H42" s="286"/>
      <c r="I42" s="282"/>
      <c r="J42" s="283"/>
      <c r="K42" s="97"/>
      <c r="L42" s="14"/>
    </row>
    <row r="43" spans="1:12" ht="18.75" customHeight="1">
      <c r="A43" s="109">
        <v>2027</v>
      </c>
      <c r="B43" s="110" t="s">
        <v>238</v>
      </c>
      <c r="C43" s="113">
        <f>E23</f>
        <v>0.75</v>
      </c>
      <c r="D43" s="199"/>
      <c r="E43" s="220">
        <f t="shared" si="1"/>
        <v>0</v>
      </c>
      <c r="F43" s="284"/>
      <c r="G43" s="285"/>
      <c r="H43" s="286"/>
      <c r="I43" s="282"/>
      <c r="J43" s="283"/>
      <c r="K43" s="97"/>
      <c r="L43" s="14"/>
    </row>
    <row r="44" spans="1:12" ht="18.75" customHeight="1">
      <c r="A44" s="109">
        <v>2028</v>
      </c>
      <c r="B44" s="110" t="s">
        <v>240</v>
      </c>
      <c r="C44" s="113"/>
      <c r="D44" s="199"/>
      <c r="E44" s="220">
        <f t="shared" si="1"/>
        <v>0</v>
      </c>
      <c r="F44" s="284"/>
      <c r="G44" s="285"/>
      <c r="H44" s="286"/>
      <c r="I44" s="282"/>
      <c r="J44" s="283"/>
      <c r="K44" s="97"/>
      <c r="L44" s="14"/>
    </row>
    <row r="45" spans="1:12" ht="18.75" customHeight="1">
      <c r="A45" s="109">
        <v>2028</v>
      </c>
      <c r="B45" s="110" t="s">
        <v>242</v>
      </c>
      <c r="C45" s="113">
        <f>F23</f>
        <v>1</v>
      </c>
      <c r="D45" s="199"/>
      <c r="E45" s="220">
        <f t="shared" si="1"/>
        <v>0</v>
      </c>
      <c r="F45" s="284"/>
      <c r="G45" s="285"/>
      <c r="H45" s="286"/>
      <c r="I45" s="282"/>
      <c r="J45" s="283"/>
      <c r="K45" s="141"/>
      <c r="L45" s="56"/>
    </row>
  </sheetData>
  <mergeCells count="51">
    <mergeCell ref="C1:H4"/>
    <mergeCell ref="C9:J9"/>
    <mergeCell ref="B13:J13"/>
    <mergeCell ref="B6:J6"/>
    <mergeCell ref="B8:J8"/>
    <mergeCell ref="B10:J10"/>
    <mergeCell ref="B11:J11"/>
    <mergeCell ref="B12:J12"/>
    <mergeCell ref="B7:J7"/>
    <mergeCell ref="F29:H29"/>
    <mergeCell ref="I29:J29"/>
    <mergeCell ref="F30:H30"/>
    <mergeCell ref="I30:J30"/>
    <mergeCell ref="F31:H31"/>
    <mergeCell ref="I31:J31"/>
    <mergeCell ref="B14:J14"/>
    <mergeCell ref="A28:J28"/>
    <mergeCell ref="B21:G21"/>
    <mergeCell ref="B16:J16"/>
    <mergeCell ref="B17:J17"/>
    <mergeCell ref="B18:J18"/>
    <mergeCell ref="B19:J19"/>
    <mergeCell ref="B15:J15"/>
    <mergeCell ref="F35:H35"/>
    <mergeCell ref="I35:J35"/>
    <mergeCell ref="F36:H36"/>
    <mergeCell ref="I36:J36"/>
    <mergeCell ref="F37:H37"/>
    <mergeCell ref="I37:J37"/>
    <mergeCell ref="F32:H32"/>
    <mergeCell ref="I32:J32"/>
    <mergeCell ref="F33:H33"/>
    <mergeCell ref="I33:J33"/>
    <mergeCell ref="F34:H34"/>
    <mergeCell ref="I34:J34"/>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5"/>
  <sheetViews>
    <sheetView showGridLines="0" topLeftCell="A34" workbookViewId="0">
      <selection activeCell="C26" sqref="C2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75" customHeight="1">
      <c r="A5" s="84"/>
      <c r="B5" s="85"/>
      <c r="C5" s="85"/>
      <c r="D5" s="85"/>
      <c r="E5" s="85"/>
      <c r="F5" s="85"/>
      <c r="G5" s="85"/>
      <c r="H5" s="85"/>
      <c r="I5" s="86"/>
      <c r="J5" s="139"/>
      <c r="K5" s="20"/>
      <c r="L5" s="14"/>
    </row>
    <row r="6" spans="1:12" ht="30.75" customHeight="1">
      <c r="A6" s="88" t="s">
        <v>308</v>
      </c>
      <c r="B6" s="296" t="s">
        <v>162</v>
      </c>
      <c r="C6" s="288"/>
      <c r="D6" s="288"/>
      <c r="E6" s="288"/>
      <c r="F6" s="288"/>
      <c r="G6" s="288"/>
      <c r="H6" s="288"/>
      <c r="I6" s="288"/>
      <c r="J6" s="288"/>
      <c r="K6" s="97"/>
      <c r="L6" s="14"/>
    </row>
    <row r="7" spans="1:12" ht="30.75" customHeight="1">
      <c r="A7" s="261" t="s">
        <v>190</v>
      </c>
      <c r="B7" s="299" t="s">
        <v>264</v>
      </c>
      <c r="C7" s="300"/>
      <c r="D7" s="300"/>
      <c r="E7" s="300"/>
      <c r="F7" s="300"/>
      <c r="G7" s="300"/>
      <c r="H7" s="300"/>
      <c r="I7" s="300"/>
      <c r="J7" s="323"/>
      <c r="K7" s="97"/>
      <c r="L7" s="14"/>
    </row>
    <row r="8" spans="1:12" ht="30.75" customHeight="1">
      <c r="A8" s="88" t="s">
        <v>310</v>
      </c>
      <c r="B8" s="313" t="s">
        <v>397</v>
      </c>
      <c r="C8" s="314"/>
      <c r="D8" s="314"/>
      <c r="E8" s="314"/>
      <c r="F8" s="314"/>
      <c r="G8" s="314"/>
      <c r="H8" s="314"/>
      <c r="I8" s="314"/>
      <c r="J8" s="315"/>
      <c r="K8" s="97"/>
      <c r="L8" s="14"/>
    </row>
    <row r="9" spans="1:12" ht="30.75" customHeight="1">
      <c r="A9" s="88" t="s">
        <v>311</v>
      </c>
      <c r="B9" s="90" t="s">
        <v>458</v>
      </c>
      <c r="C9" s="305" t="s">
        <v>459</v>
      </c>
      <c r="D9" s="306"/>
      <c r="E9" s="306"/>
      <c r="F9" s="306"/>
      <c r="G9" s="306"/>
      <c r="H9" s="306"/>
      <c r="I9" s="306"/>
      <c r="J9" s="307"/>
      <c r="K9" s="97"/>
      <c r="L9" s="14"/>
    </row>
    <row r="10" spans="1:12" ht="30.75" customHeight="1">
      <c r="A10" s="88" t="s">
        <v>314</v>
      </c>
      <c r="B10" s="296" t="s">
        <v>460</v>
      </c>
      <c r="C10" s="288"/>
      <c r="D10" s="288"/>
      <c r="E10" s="288"/>
      <c r="F10" s="288"/>
      <c r="G10" s="288"/>
      <c r="H10" s="288"/>
      <c r="I10" s="288"/>
      <c r="J10" s="288"/>
      <c r="K10" s="97"/>
      <c r="L10" s="14"/>
    </row>
    <row r="11" spans="1:12" ht="30.75" customHeight="1">
      <c r="A11" s="88" t="s">
        <v>316</v>
      </c>
      <c r="B11" s="296" t="s">
        <v>461</v>
      </c>
      <c r="C11" s="288"/>
      <c r="D11" s="288"/>
      <c r="E11" s="288"/>
      <c r="F11" s="288"/>
      <c r="G11" s="288"/>
      <c r="H11" s="288"/>
      <c r="I11" s="288"/>
      <c r="J11" s="288"/>
      <c r="K11" s="97"/>
      <c r="L11" s="14"/>
    </row>
    <row r="12" spans="1:12" ht="30.75" customHeight="1">
      <c r="A12" s="88" t="s">
        <v>200</v>
      </c>
      <c r="B12" s="296" t="s">
        <v>250</v>
      </c>
      <c r="C12" s="288"/>
      <c r="D12" s="288"/>
      <c r="E12" s="288"/>
      <c r="F12" s="288"/>
      <c r="G12" s="288"/>
      <c r="H12" s="288"/>
      <c r="I12" s="288"/>
      <c r="J12" s="288"/>
      <c r="K12" s="97"/>
      <c r="L12" s="14"/>
    </row>
    <row r="13" spans="1:12" ht="30.75" customHeight="1">
      <c r="A13" s="88" t="s">
        <v>202</v>
      </c>
      <c r="B13" s="296" t="s">
        <v>203</v>
      </c>
      <c r="C13" s="288"/>
      <c r="D13" s="288"/>
      <c r="E13" s="288"/>
      <c r="F13" s="288"/>
      <c r="G13" s="288"/>
      <c r="H13" s="288"/>
      <c r="I13" s="288"/>
      <c r="J13" s="288"/>
      <c r="K13" s="97"/>
      <c r="L13" s="14"/>
    </row>
    <row r="14" spans="1:12" ht="30.75" customHeight="1">
      <c r="A14" s="88" t="s">
        <v>204</v>
      </c>
      <c r="B14" s="305" t="s">
        <v>205</v>
      </c>
      <c r="C14" s="306"/>
      <c r="D14" s="306"/>
      <c r="E14" s="306"/>
      <c r="F14" s="306"/>
      <c r="G14" s="306"/>
      <c r="H14" s="306"/>
      <c r="I14" s="306"/>
      <c r="J14" s="307"/>
      <c r="K14" s="97"/>
      <c r="L14" s="14"/>
    </row>
    <row r="15" spans="1:12" ht="30.75" customHeight="1">
      <c r="A15" s="88" t="s">
        <v>206</v>
      </c>
      <c r="B15" s="296" t="s">
        <v>462</v>
      </c>
      <c r="C15" s="288"/>
      <c r="D15" s="288"/>
      <c r="E15" s="288"/>
      <c r="F15" s="288"/>
      <c r="G15" s="288"/>
      <c r="H15" s="288"/>
      <c r="I15" s="288"/>
      <c r="J15" s="288"/>
      <c r="K15" s="97"/>
      <c r="L15" s="14"/>
    </row>
    <row r="16" spans="1:12" ht="30.75" customHeight="1">
      <c r="A16" s="88" t="s">
        <v>208</v>
      </c>
      <c r="B16" s="296" t="s">
        <v>462</v>
      </c>
      <c r="C16" s="288"/>
      <c r="D16" s="288"/>
      <c r="E16" s="288"/>
      <c r="F16" s="288"/>
      <c r="G16" s="288"/>
      <c r="H16" s="288"/>
      <c r="I16" s="288"/>
      <c r="J16" s="288"/>
      <c r="K16" s="97"/>
      <c r="L16" s="14"/>
    </row>
    <row r="17" spans="1:12" ht="30.75" customHeight="1">
      <c r="A17" s="88" t="s">
        <v>210</v>
      </c>
      <c r="B17" s="296" t="s">
        <v>463</v>
      </c>
      <c r="C17" s="288"/>
      <c r="D17" s="288"/>
      <c r="E17" s="288"/>
      <c r="F17" s="288"/>
      <c r="G17" s="288"/>
      <c r="H17" s="288"/>
      <c r="I17" s="288"/>
      <c r="J17" s="288"/>
      <c r="K17" s="97"/>
      <c r="L17" s="14"/>
    </row>
    <row r="18" spans="1:12" ht="30.75" customHeight="1">
      <c r="A18" s="88" t="s">
        <v>321</v>
      </c>
      <c r="B18" s="287">
        <v>0</v>
      </c>
      <c r="C18" s="288"/>
      <c r="D18" s="288"/>
      <c r="E18" s="288"/>
      <c r="F18" s="289"/>
      <c r="G18" s="288"/>
      <c r="H18" s="288"/>
      <c r="I18" s="288"/>
      <c r="J18" s="288"/>
      <c r="K18" s="97"/>
      <c r="L18" s="14"/>
    </row>
    <row r="19" spans="1:12" ht="30.75" customHeight="1">
      <c r="A19" s="88" t="s">
        <v>213</v>
      </c>
      <c r="B19" s="296" t="s">
        <v>449</v>
      </c>
      <c r="C19" s="288"/>
      <c r="D19" s="288"/>
      <c r="E19" s="288"/>
      <c r="F19" s="288"/>
      <c r="G19" s="288"/>
      <c r="H19" s="288"/>
      <c r="I19" s="288"/>
      <c r="J19" s="288"/>
      <c r="K19" s="97"/>
      <c r="L19" s="14"/>
    </row>
    <row r="20" spans="1:12" ht="30.75" customHeight="1">
      <c r="A20" s="91"/>
      <c r="B20" s="92"/>
      <c r="C20" s="92"/>
      <c r="D20" s="92"/>
      <c r="E20" s="92"/>
      <c r="F20" s="92"/>
      <c r="G20" s="92"/>
      <c r="H20" s="93"/>
      <c r="I20" s="93"/>
      <c r="J20" s="93"/>
      <c r="K20" s="20"/>
      <c r="L20" s="14"/>
    </row>
    <row r="21" spans="1:12" ht="30.75" customHeight="1">
      <c r="A21" s="95"/>
      <c r="B21" s="297" t="s">
        <v>215</v>
      </c>
      <c r="C21" s="298"/>
      <c r="D21" s="298"/>
      <c r="E21" s="298"/>
      <c r="F21" s="298"/>
      <c r="G21" s="298"/>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223">
        <v>0.14000000000000001</v>
      </c>
      <c r="C23" s="174">
        <v>0.57999999999999996</v>
      </c>
      <c r="D23" s="174">
        <v>0.72</v>
      </c>
      <c r="E23" s="174">
        <v>0.86</v>
      </c>
      <c r="F23" s="174">
        <v>1</v>
      </c>
      <c r="G23" s="105">
        <v>1</v>
      </c>
      <c r="H23" s="97"/>
      <c r="I23" s="193">
        <f>C23-B23</f>
        <v>0.43999999999999995</v>
      </c>
      <c r="J23" s="20"/>
      <c r="K23" s="20"/>
      <c r="L23" s="14"/>
    </row>
    <row r="24" spans="1:12" ht="30.75" customHeight="1">
      <c r="A24" s="100" t="s">
        <v>223</v>
      </c>
      <c r="B24" s="222">
        <f>MAX(D30:D31)</f>
        <v>0.14000000000000001</v>
      </c>
      <c r="C24" s="222">
        <f>MAX(D32:D35)</f>
        <v>0.57999999999999996</v>
      </c>
      <c r="D24" s="222">
        <f>MAX(D36:D39)</f>
        <v>0</v>
      </c>
      <c r="E24" s="222">
        <f>MAX(D40:D43)</f>
        <v>0</v>
      </c>
      <c r="F24" s="222">
        <f>MAX(D44:D45)</f>
        <v>0</v>
      </c>
      <c r="G24" s="196">
        <f>MAX(B24:F24)</f>
        <v>0.57999999999999996</v>
      </c>
      <c r="H24" s="97"/>
      <c r="I24" s="20"/>
      <c r="J24" s="20"/>
      <c r="K24" s="20"/>
      <c r="L24" s="14"/>
    </row>
    <row r="25" spans="1:12" ht="30.75"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75" customHeight="1">
      <c r="A26" s="100" t="s">
        <v>226</v>
      </c>
      <c r="B26" s="103">
        <f>B24/$G$23</f>
        <v>0.14000000000000001</v>
      </c>
      <c r="C26" s="103">
        <f t="shared" ref="C26:G26" si="0">C24/$G$23</f>
        <v>0.57999999999999996</v>
      </c>
      <c r="D26" s="103">
        <f t="shared" si="0"/>
        <v>0</v>
      </c>
      <c r="E26" s="103">
        <f t="shared" si="0"/>
        <v>0</v>
      </c>
      <c r="F26" s="103">
        <f t="shared" si="0"/>
        <v>0</v>
      </c>
      <c r="G26" s="103">
        <f t="shared" si="0"/>
        <v>0.57999999999999996</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7.25" customHeight="1">
      <c r="A30" s="109">
        <v>2024</v>
      </c>
      <c r="B30" s="110" t="s">
        <v>235</v>
      </c>
      <c r="C30" s="113">
        <v>0</v>
      </c>
      <c r="D30" s="199">
        <v>0</v>
      </c>
      <c r="E30" s="220">
        <f>IFERROR(IF(D30/C30&gt;100%,100%,D30/C30),0)</f>
        <v>0</v>
      </c>
      <c r="F30" s="284" t="s">
        <v>243</v>
      </c>
      <c r="G30" s="285"/>
      <c r="H30" s="286"/>
      <c r="I30" s="293" t="s">
        <v>243</v>
      </c>
      <c r="J30" s="283"/>
      <c r="K30" s="97"/>
      <c r="L30" s="14"/>
    </row>
    <row r="31" spans="1:12" ht="96" customHeight="1">
      <c r="A31" s="109">
        <v>2024</v>
      </c>
      <c r="B31" s="110" t="s">
        <v>238</v>
      </c>
      <c r="C31" s="113">
        <v>0.14000000000000001</v>
      </c>
      <c r="D31" s="199">
        <v>0.14000000000000001</v>
      </c>
      <c r="E31" s="220">
        <f t="shared" ref="E31:E45" si="1">IFERROR(IF(D31/C31&gt;100%,100%,D31/C31),0)</f>
        <v>1</v>
      </c>
      <c r="F31" s="284" t="s">
        <v>464</v>
      </c>
      <c r="G31" s="285"/>
      <c r="H31" s="286"/>
      <c r="I31" s="284" t="s">
        <v>465</v>
      </c>
      <c r="J31" s="285"/>
      <c r="K31" s="97"/>
      <c r="L31" s="14"/>
    </row>
    <row r="32" spans="1:12" ht="69.75" customHeight="1">
      <c r="A32" s="109">
        <v>2025</v>
      </c>
      <c r="B32" s="110" t="s">
        <v>240</v>
      </c>
      <c r="C32" s="187">
        <v>0.19</v>
      </c>
      <c r="D32" s="199">
        <v>0.19</v>
      </c>
      <c r="E32" s="220">
        <f t="shared" si="1"/>
        <v>1</v>
      </c>
      <c r="F32" s="284" t="s">
        <v>466</v>
      </c>
      <c r="G32" s="285"/>
      <c r="H32" s="286"/>
      <c r="I32" s="284" t="s">
        <v>467</v>
      </c>
      <c r="J32" s="285"/>
      <c r="K32" s="97"/>
      <c r="L32" s="14"/>
    </row>
    <row r="33" spans="1:12" ht="120.75" customHeight="1">
      <c r="A33" s="109">
        <v>2025</v>
      </c>
      <c r="B33" s="110" t="s">
        <v>242</v>
      </c>
      <c r="C33" s="187">
        <v>0.28999999999999998</v>
      </c>
      <c r="D33" s="199">
        <v>0.28999999999999998</v>
      </c>
      <c r="E33" s="220">
        <f t="shared" si="1"/>
        <v>1</v>
      </c>
      <c r="F33" s="284" t="s">
        <v>468</v>
      </c>
      <c r="G33" s="285"/>
      <c r="H33" s="286"/>
      <c r="I33" s="282" t="s">
        <v>469</v>
      </c>
      <c r="J33" s="283"/>
      <c r="K33" s="97"/>
      <c r="L33" s="140"/>
    </row>
    <row r="34" spans="1:12" ht="200.25" customHeight="1">
      <c r="A34" s="109">
        <v>2025</v>
      </c>
      <c r="B34" s="110" t="s">
        <v>235</v>
      </c>
      <c r="C34" s="187">
        <v>0.44</v>
      </c>
      <c r="D34" s="199">
        <v>0.44</v>
      </c>
      <c r="E34" s="220">
        <f t="shared" si="1"/>
        <v>1</v>
      </c>
      <c r="F34" s="329" t="s">
        <v>470</v>
      </c>
      <c r="G34" s="330"/>
      <c r="H34" s="331"/>
      <c r="I34" s="391" t="s">
        <v>471</v>
      </c>
      <c r="J34" s="362"/>
      <c r="K34" s="97"/>
      <c r="L34" s="14"/>
    </row>
    <row r="35" spans="1:12" ht="94.5" customHeight="1">
      <c r="A35" s="109">
        <v>2025</v>
      </c>
      <c r="B35" s="110" t="s">
        <v>238</v>
      </c>
      <c r="C35" s="113">
        <v>0.57999999999999996</v>
      </c>
      <c r="D35" s="199">
        <v>0.57999999999999996</v>
      </c>
      <c r="E35" s="220">
        <f t="shared" si="1"/>
        <v>1</v>
      </c>
      <c r="F35" s="344" t="s">
        <v>472</v>
      </c>
      <c r="G35" s="345"/>
      <c r="H35" s="346"/>
      <c r="I35" s="363" t="s">
        <v>473</v>
      </c>
      <c r="J35" s="364"/>
      <c r="K35" s="97"/>
      <c r="L35" s="14"/>
    </row>
    <row r="36" spans="1:12" ht="17.25" customHeight="1">
      <c r="A36" s="109">
        <v>2026</v>
      </c>
      <c r="B36" s="110" t="s">
        <v>240</v>
      </c>
      <c r="C36" s="113"/>
      <c r="D36" s="199"/>
      <c r="E36" s="220">
        <f t="shared" si="1"/>
        <v>0</v>
      </c>
      <c r="F36" s="284"/>
      <c r="G36" s="285"/>
      <c r="H36" s="286"/>
      <c r="I36" s="282"/>
      <c r="J36" s="283"/>
      <c r="K36" s="97"/>
      <c r="L36" s="14"/>
    </row>
    <row r="37" spans="1:12" ht="17.25" customHeight="1">
      <c r="A37" s="109">
        <v>2026</v>
      </c>
      <c r="B37" s="110" t="s">
        <v>242</v>
      </c>
      <c r="C37" s="113"/>
      <c r="D37" s="199"/>
      <c r="E37" s="220">
        <f t="shared" si="1"/>
        <v>0</v>
      </c>
      <c r="F37" s="284"/>
      <c r="G37" s="285"/>
      <c r="H37" s="286"/>
      <c r="I37" s="282"/>
      <c r="J37" s="283"/>
      <c r="K37" s="97"/>
      <c r="L37" s="14"/>
    </row>
    <row r="38" spans="1:12" ht="17.25" customHeight="1">
      <c r="A38" s="109">
        <v>2026</v>
      </c>
      <c r="B38" s="110" t="s">
        <v>235</v>
      </c>
      <c r="C38" s="113"/>
      <c r="D38" s="199"/>
      <c r="E38" s="220">
        <f t="shared" si="1"/>
        <v>0</v>
      </c>
      <c r="F38" s="284"/>
      <c r="G38" s="285"/>
      <c r="H38" s="286"/>
      <c r="I38" s="282"/>
      <c r="J38" s="283"/>
      <c r="K38" s="97"/>
      <c r="L38" s="14"/>
    </row>
    <row r="39" spans="1:12" ht="17.25" customHeight="1">
      <c r="A39" s="109">
        <v>2026</v>
      </c>
      <c r="B39" s="110" t="s">
        <v>238</v>
      </c>
      <c r="C39" s="113">
        <f>D23</f>
        <v>0.72</v>
      </c>
      <c r="D39" s="199"/>
      <c r="E39" s="220">
        <f t="shared" si="1"/>
        <v>0</v>
      </c>
      <c r="F39" s="284"/>
      <c r="G39" s="285"/>
      <c r="H39" s="286"/>
      <c r="I39" s="282"/>
      <c r="J39" s="283"/>
      <c r="K39" s="97"/>
      <c r="L39" s="14"/>
    </row>
    <row r="40" spans="1:12" ht="17.25" customHeight="1">
      <c r="A40" s="109">
        <v>2027</v>
      </c>
      <c r="B40" s="110" t="s">
        <v>240</v>
      </c>
      <c r="C40" s="113"/>
      <c r="D40" s="199"/>
      <c r="E40" s="220">
        <f t="shared" si="1"/>
        <v>0</v>
      </c>
      <c r="F40" s="284"/>
      <c r="G40" s="285"/>
      <c r="H40" s="286"/>
      <c r="I40" s="282"/>
      <c r="J40" s="283"/>
      <c r="K40" s="97"/>
      <c r="L40" s="14"/>
    </row>
    <row r="41" spans="1:12" ht="17.25" customHeight="1">
      <c r="A41" s="109">
        <v>2027</v>
      </c>
      <c r="B41" s="110" t="s">
        <v>242</v>
      </c>
      <c r="C41" s="113"/>
      <c r="D41" s="199"/>
      <c r="E41" s="220">
        <f t="shared" si="1"/>
        <v>0</v>
      </c>
      <c r="F41" s="284"/>
      <c r="G41" s="285"/>
      <c r="H41" s="286"/>
      <c r="I41" s="282"/>
      <c r="J41" s="283"/>
      <c r="K41" s="97"/>
      <c r="L41" s="14"/>
    </row>
    <row r="42" spans="1:12" ht="17.25" customHeight="1">
      <c r="A42" s="109">
        <v>2027</v>
      </c>
      <c r="B42" s="110" t="s">
        <v>235</v>
      </c>
      <c r="C42" s="113"/>
      <c r="D42" s="199"/>
      <c r="E42" s="220">
        <f t="shared" si="1"/>
        <v>0</v>
      </c>
      <c r="F42" s="284"/>
      <c r="G42" s="285"/>
      <c r="H42" s="286"/>
      <c r="I42" s="282"/>
      <c r="J42" s="283"/>
      <c r="K42" s="97"/>
      <c r="L42" s="14"/>
    </row>
    <row r="43" spans="1:12" ht="17.25" customHeight="1">
      <c r="A43" s="109">
        <v>2027</v>
      </c>
      <c r="B43" s="110" t="s">
        <v>238</v>
      </c>
      <c r="C43" s="113">
        <f>E23</f>
        <v>0.86</v>
      </c>
      <c r="D43" s="199"/>
      <c r="E43" s="220">
        <f t="shared" si="1"/>
        <v>0</v>
      </c>
      <c r="F43" s="284"/>
      <c r="G43" s="285"/>
      <c r="H43" s="286"/>
      <c r="I43" s="282"/>
      <c r="J43" s="283"/>
      <c r="K43" s="97"/>
      <c r="L43" s="14"/>
    </row>
    <row r="44" spans="1:12" ht="17.25" customHeight="1">
      <c r="A44" s="109">
        <v>2028</v>
      </c>
      <c r="B44" s="110" t="s">
        <v>240</v>
      </c>
      <c r="C44" s="113"/>
      <c r="D44" s="199"/>
      <c r="E44" s="220">
        <f t="shared" si="1"/>
        <v>0</v>
      </c>
      <c r="F44" s="284"/>
      <c r="G44" s="285"/>
      <c r="H44" s="286"/>
      <c r="I44" s="282"/>
      <c r="J44" s="283"/>
      <c r="K44" s="97"/>
      <c r="L44" s="14"/>
    </row>
    <row r="45" spans="1:12" ht="17.25" customHeight="1">
      <c r="A45" s="109">
        <v>2028</v>
      </c>
      <c r="B45" s="110" t="s">
        <v>242</v>
      </c>
      <c r="C45" s="113">
        <f>F23</f>
        <v>1</v>
      </c>
      <c r="D45" s="199"/>
      <c r="E45" s="220">
        <f t="shared" si="1"/>
        <v>0</v>
      </c>
      <c r="F45" s="284"/>
      <c r="G45" s="285"/>
      <c r="H45" s="286"/>
      <c r="I45" s="282"/>
      <c r="J45" s="283"/>
      <c r="K45" s="141"/>
      <c r="L45" s="56"/>
    </row>
  </sheetData>
  <mergeCells count="51">
    <mergeCell ref="F31:H31"/>
    <mergeCell ref="I31:J31"/>
    <mergeCell ref="A28:J28"/>
    <mergeCell ref="B19:J19"/>
    <mergeCell ref="F29:H29"/>
    <mergeCell ref="I29:J29"/>
    <mergeCell ref="F30:H30"/>
    <mergeCell ref="I30:J30"/>
    <mergeCell ref="C9:J9"/>
    <mergeCell ref="B11:J11"/>
    <mergeCell ref="B10:J10"/>
    <mergeCell ref="C1:H4"/>
    <mergeCell ref="B6:J6"/>
    <mergeCell ref="B8:J8"/>
    <mergeCell ref="B7:J7"/>
    <mergeCell ref="B12:J12"/>
    <mergeCell ref="B13:J13"/>
    <mergeCell ref="B14:J14"/>
    <mergeCell ref="B21:G21"/>
    <mergeCell ref="B15:J15"/>
    <mergeCell ref="B16:J16"/>
    <mergeCell ref="B17:J17"/>
    <mergeCell ref="B18:J18"/>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hyperlinks>
    <hyperlink ref="I32:J32" r:id="rId1" display="https://gobiernobogota-my.sharepoint.com/:f:/g/personal/diego_buelvas_gobiernobogota_gov_co/EpK8x5AtJQNIkn38evuSSHMBLM3wjsSKOHAEVma_0ReAvw?e=dgrBOx" xr:uid="{D9C618EC-C57E-4261-A46F-72DCA2749967}"/>
  </hyperlink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5"/>
  <sheetViews>
    <sheetView showGridLines="0" topLeftCell="A35" workbookViewId="0">
      <selection activeCell="D54" sqref="D54"/>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169</v>
      </c>
      <c r="C6" s="288"/>
      <c r="D6" s="288"/>
      <c r="E6" s="288"/>
      <c r="F6" s="288"/>
      <c r="G6" s="288"/>
      <c r="H6" s="288"/>
      <c r="I6" s="288"/>
      <c r="J6" s="288"/>
      <c r="K6" s="97"/>
      <c r="L6" s="14"/>
    </row>
    <row r="7" spans="1:12" ht="30" customHeight="1">
      <c r="A7" s="261" t="s">
        <v>190</v>
      </c>
      <c r="B7" s="299" t="s">
        <v>191</v>
      </c>
      <c r="C7" s="300"/>
      <c r="D7" s="300"/>
      <c r="E7" s="300"/>
      <c r="F7" s="300"/>
      <c r="G7" s="300"/>
      <c r="H7" s="300"/>
      <c r="I7" s="300"/>
      <c r="J7" s="323"/>
      <c r="K7" s="97"/>
      <c r="L7" s="14"/>
    </row>
    <row r="8" spans="1:12" ht="30" customHeight="1">
      <c r="A8" s="88" t="s">
        <v>310</v>
      </c>
      <c r="B8" s="313" t="s">
        <v>397</v>
      </c>
      <c r="C8" s="314"/>
      <c r="D8" s="314"/>
      <c r="E8" s="314"/>
      <c r="F8" s="314"/>
      <c r="G8" s="314"/>
      <c r="H8" s="314"/>
      <c r="I8" s="314"/>
      <c r="J8" s="315"/>
      <c r="K8" s="97"/>
      <c r="L8" s="14"/>
    </row>
    <row r="9" spans="1:12" ht="30" customHeight="1">
      <c r="A9" s="88" t="s">
        <v>311</v>
      </c>
      <c r="B9" s="90" t="s">
        <v>474</v>
      </c>
      <c r="C9" s="305" t="s">
        <v>475</v>
      </c>
      <c r="D9" s="306"/>
      <c r="E9" s="306"/>
      <c r="F9" s="306"/>
      <c r="G9" s="306"/>
      <c r="H9" s="306"/>
      <c r="I9" s="306"/>
      <c r="J9" s="307"/>
      <c r="K9" s="97"/>
      <c r="L9" s="14"/>
    </row>
    <row r="10" spans="1:12" ht="30" customHeight="1">
      <c r="A10" s="88" t="s">
        <v>314</v>
      </c>
      <c r="B10" s="296" t="s">
        <v>476</v>
      </c>
      <c r="C10" s="288"/>
      <c r="D10" s="288"/>
      <c r="E10" s="288"/>
      <c r="F10" s="288"/>
      <c r="G10" s="288"/>
      <c r="H10" s="288"/>
      <c r="I10" s="288"/>
      <c r="J10" s="288"/>
      <c r="K10" s="97"/>
      <c r="L10" s="14"/>
    </row>
    <row r="11" spans="1:12" ht="30" customHeight="1">
      <c r="A11" s="88" t="s">
        <v>316</v>
      </c>
      <c r="B11" s="296" t="s">
        <v>476</v>
      </c>
      <c r="C11" s="288"/>
      <c r="D11" s="288"/>
      <c r="E11" s="288"/>
      <c r="F11" s="288"/>
      <c r="G11" s="288"/>
      <c r="H11" s="288"/>
      <c r="I11" s="288"/>
      <c r="J11" s="288"/>
      <c r="K11" s="97"/>
      <c r="L11" s="14"/>
    </row>
    <row r="12" spans="1:12" ht="30" customHeight="1">
      <c r="A12" s="88" t="s">
        <v>200</v>
      </c>
      <c r="B12" s="296" t="s">
        <v>477</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478</v>
      </c>
      <c r="C15" s="288"/>
      <c r="D15" s="288"/>
      <c r="E15" s="288"/>
      <c r="F15" s="288"/>
      <c r="G15" s="288"/>
      <c r="H15" s="288"/>
      <c r="I15" s="288"/>
      <c r="J15" s="288"/>
      <c r="K15" s="97"/>
      <c r="L15" s="14"/>
    </row>
    <row r="16" spans="1:12" ht="30" customHeight="1">
      <c r="A16" s="88" t="s">
        <v>208</v>
      </c>
      <c r="B16" s="296" t="s">
        <v>479</v>
      </c>
      <c r="C16" s="288"/>
      <c r="D16" s="288"/>
      <c r="E16" s="288"/>
      <c r="F16" s="288"/>
      <c r="G16" s="288"/>
      <c r="H16" s="288"/>
      <c r="I16" s="288"/>
      <c r="J16" s="288"/>
      <c r="K16" s="97"/>
      <c r="L16" s="14"/>
    </row>
    <row r="17" spans="1:12" ht="30" customHeight="1">
      <c r="A17" s="88" t="s">
        <v>210</v>
      </c>
      <c r="B17" s="296" t="s">
        <v>130</v>
      </c>
      <c r="C17" s="288"/>
      <c r="D17" s="288"/>
      <c r="E17" s="288"/>
      <c r="F17" s="288"/>
      <c r="G17" s="288"/>
      <c r="H17" s="288"/>
      <c r="I17" s="288"/>
      <c r="J17" s="288"/>
      <c r="K17" s="97"/>
      <c r="L17" s="14"/>
    </row>
    <row r="18" spans="1:12" ht="30" customHeight="1">
      <c r="A18" s="88" t="s">
        <v>321</v>
      </c>
      <c r="B18" s="296" t="s">
        <v>480</v>
      </c>
      <c r="C18" s="288"/>
      <c r="D18" s="288"/>
      <c r="E18" s="288"/>
      <c r="F18" s="289"/>
      <c r="G18" s="288"/>
      <c r="H18" s="288"/>
      <c r="I18" s="288"/>
      <c r="J18" s="288"/>
      <c r="K18" s="97"/>
      <c r="L18" s="14"/>
    </row>
    <row r="19" spans="1:12" ht="30" customHeight="1">
      <c r="A19" s="88" t="s">
        <v>213</v>
      </c>
      <c r="B19" s="296" t="s">
        <v>214</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52</v>
      </c>
      <c r="C23" s="35">
        <v>144</v>
      </c>
      <c r="D23" s="35">
        <v>144</v>
      </c>
      <c r="E23" s="35">
        <v>144</v>
      </c>
      <c r="F23" s="35">
        <v>60</v>
      </c>
      <c r="G23" s="102">
        <f>SUM(B23:F23)</f>
        <v>544</v>
      </c>
      <c r="H23" s="97"/>
      <c r="I23" s="20"/>
      <c r="J23" s="20"/>
      <c r="K23" s="20"/>
      <c r="L23" s="14"/>
    </row>
    <row r="24" spans="1:12" ht="30" customHeight="1">
      <c r="A24" s="100" t="s">
        <v>223</v>
      </c>
      <c r="B24" s="227">
        <f>SUM(D30:D31)</f>
        <v>52</v>
      </c>
      <c r="C24" s="227">
        <f>SUM(D32:D35)</f>
        <v>144</v>
      </c>
      <c r="D24" s="227">
        <f>SUM(D36:D39)</f>
        <v>0</v>
      </c>
      <c r="E24" s="227">
        <f>SUM(D40:D43)</f>
        <v>0</v>
      </c>
      <c r="F24" s="227">
        <f>SUM(D44:D45)</f>
        <v>0</v>
      </c>
      <c r="G24" s="195">
        <f>SUM(B24:F24)</f>
        <v>196</v>
      </c>
      <c r="H24" s="97"/>
      <c r="I24" s="20"/>
      <c r="J24" s="20"/>
      <c r="K24" s="20"/>
      <c r="L24" s="14"/>
    </row>
    <row r="25" spans="1:12"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9.5588235294117641E-2</v>
      </c>
      <c r="C26" s="103">
        <f>(C24/G23)+B26</f>
        <v>0.36029411764705882</v>
      </c>
      <c r="D26" s="103"/>
      <c r="E26" s="103"/>
      <c r="F26" s="103"/>
      <c r="G26" s="103">
        <f>MAX(B26:F26)</f>
        <v>0.36029411764705882</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22.25" customHeight="1">
      <c r="A30" s="109">
        <v>2024</v>
      </c>
      <c r="B30" s="110" t="s">
        <v>235</v>
      </c>
      <c r="C30" s="224">
        <v>26</v>
      </c>
      <c r="D30" s="189">
        <v>26</v>
      </c>
      <c r="E30" s="192">
        <f>IFERROR(IF(D30/C30&gt;100%,100%,D30/C30),0)</f>
        <v>1</v>
      </c>
      <c r="F30" s="284" t="s">
        <v>481</v>
      </c>
      <c r="G30" s="285"/>
      <c r="H30" s="286"/>
      <c r="I30" s="392" t="s">
        <v>482</v>
      </c>
      <c r="J30" s="393"/>
      <c r="K30" s="97"/>
      <c r="L30" s="14"/>
    </row>
    <row r="31" spans="1:12" ht="122.25" customHeight="1">
      <c r="A31" s="109">
        <v>2024</v>
      </c>
      <c r="B31" s="110" t="s">
        <v>238</v>
      </c>
      <c r="C31" s="225">
        <v>26</v>
      </c>
      <c r="D31" s="189">
        <v>26</v>
      </c>
      <c r="E31" s="192">
        <f t="shared" ref="E31:E45" si="0">IFERROR(IF(D31/C31&gt;100%,100%,D31/C31),0)</f>
        <v>1</v>
      </c>
      <c r="F31" s="284" t="s">
        <v>483</v>
      </c>
      <c r="G31" s="285"/>
      <c r="H31" s="286"/>
      <c r="I31" s="392" t="s">
        <v>482</v>
      </c>
      <c r="J31" s="393"/>
      <c r="K31" s="97"/>
      <c r="L31" s="14"/>
    </row>
    <row r="32" spans="1:12" ht="122.25" customHeight="1">
      <c r="A32" s="109">
        <v>2025</v>
      </c>
      <c r="B32" s="110" t="s">
        <v>240</v>
      </c>
      <c r="C32" s="225">
        <v>36</v>
      </c>
      <c r="D32" s="189">
        <v>36</v>
      </c>
      <c r="E32" s="192">
        <f t="shared" si="0"/>
        <v>1</v>
      </c>
      <c r="F32" s="284" t="s">
        <v>484</v>
      </c>
      <c r="G32" s="285"/>
      <c r="H32" s="286"/>
      <c r="I32" s="392" t="s">
        <v>482</v>
      </c>
      <c r="J32" s="393"/>
      <c r="K32" s="97"/>
      <c r="L32" s="14"/>
    </row>
    <row r="33" spans="1:12" ht="115.5" customHeight="1">
      <c r="A33" s="109">
        <v>2025</v>
      </c>
      <c r="B33" s="110" t="s">
        <v>242</v>
      </c>
      <c r="C33" s="225">
        <v>36</v>
      </c>
      <c r="D33" s="189">
        <v>36</v>
      </c>
      <c r="E33" s="192">
        <f t="shared" si="0"/>
        <v>1</v>
      </c>
      <c r="F33" s="341" t="s">
        <v>485</v>
      </c>
      <c r="G33" s="342"/>
      <c r="H33" s="343"/>
      <c r="I33" s="356" t="s">
        <v>486</v>
      </c>
      <c r="J33" s="357"/>
      <c r="K33" s="97"/>
      <c r="L33" s="140"/>
    </row>
    <row r="34" spans="1:12" ht="114.75" customHeight="1">
      <c r="A34" s="109">
        <v>2025</v>
      </c>
      <c r="B34" s="110" t="s">
        <v>235</v>
      </c>
      <c r="C34" s="225">
        <v>36</v>
      </c>
      <c r="D34" s="189">
        <v>36</v>
      </c>
      <c r="E34" s="192">
        <f t="shared" si="0"/>
        <v>1</v>
      </c>
      <c r="F34" s="341" t="s">
        <v>487</v>
      </c>
      <c r="G34" s="342"/>
      <c r="H34" s="343"/>
      <c r="I34" s="356" t="s">
        <v>486</v>
      </c>
      <c r="J34" s="357"/>
      <c r="K34" s="97"/>
      <c r="L34" s="14"/>
    </row>
    <row r="35" spans="1:12" ht="119.25" customHeight="1">
      <c r="A35" s="109">
        <v>2025</v>
      </c>
      <c r="B35" s="110" t="s">
        <v>238</v>
      </c>
      <c r="C35" s="225">
        <v>36</v>
      </c>
      <c r="D35" s="189">
        <v>36</v>
      </c>
      <c r="E35" s="192">
        <f t="shared" si="0"/>
        <v>1</v>
      </c>
      <c r="F35" s="344" t="s">
        <v>488</v>
      </c>
      <c r="G35" s="345"/>
      <c r="H35" s="346"/>
      <c r="I35" s="363" t="s">
        <v>486</v>
      </c>
      <c r="J35" s="364"/>
      <c r="K35" s="97"/>
      <c r="L35" s="14"/>
    </row>
    <row r="36" spans="1:12" ht="18.75" customHeight="1">
      <c r="A36" s="109">
        <v>2026</v>
      </c>
      <c r="B36" s="110" t="s">
        <v>240</v>
      </c>
      <c r="C36" s="225"/>
      <c r="D36" s="71"/>
      <c r="E36" s="192">
        <f t="shared" si="0"/>
        <v>0</v>
      </c>
      <c r="F36" s="284"/>
      <c r="G36" s="285"/>
      <c r="H36" s="286"/>
      <c r="I36" s="282"/>
      <c r="J36" s="283"/>
      <c r="K36" s="97"/>
      <c r="L36" s="14"/>
    </row>
    <row r="37" spans="1:12" ht="18.75" customHeight="1">
      <c r="A37" s="109">
        <v>2026</v>
      </c>
      <c r="B37" s="110" t="s">
        <v>242</v>
      </c>
      <c r="C37" s="225"/>
      <c r="D37" s="71"/>
      <c r="E37" s="192">
        <f t="shared" si="0"/>
        <v>0</v>
      </c>
      <c r="F37" s="284"/>
      <c r="G37" s="285"/>
      <c r="H37" s="286"/>
      <c r="I37" s="282"/>
      <c r="J37" s="283"/>
      <c r="K37" s="97"/>
      <c r="L37" s="14"/>
    </row>
    <row r="38" spans="1:12" ht="18.75" customHeight="1">
      <c r="A38" s="109">
        <v>2026</v>
      </c>
      <c r="B38" s="110" t="s">
        <v>235</v>
      </c>
      <c r="C38" s="225"/>
      <c r="D38" s="71"/>
      <c r="E38" s="192">
        <f t="shared" si="0"/>
        <v>0</v>
      </c>
      <c r="F38" s="284"/>
      <c r="G38" s="285"/>
      <c r="H38" s="286"/>
      <c r="I38" s="282"/>
      <c r="J38" s="283"/>
      <c r="K38" s="97"/>
      <c r="L38" s="14"/>
    </row>
    <row r="39" spans="1:12" ht="18.75" customHeight="1">
      <c r="A39" s="109">
        <v>2026</v>
      </c>
      <c r="B39" s="110" t="s">
        <v>238</v>
      </c>
      <c r="C39" s="225"/>
      <c r="D39" s="71"/>
      <c r="E39" s="192">
        <f t="shared" si="0"/>
        <v>0</v>
      </c>
      <c r="F39" s="284"/>
      <c r="G39" s="285"/>
      <c r="H39" s="286"/>
      <c r="I39" s="282"/>
      <c r="J39" s="283"/>
      <c r="K39" s="97"/>
      <c r="L39" s="14"/>
    </row>
    <row r="40" spans="1:12" ht="18.75" customHeight="1">
      <c r="A40" s="109">
        <v>2027</v>
      </c>
      <c r="B40" s="110" t="s">
        <v>240</v>
      </c>
      <c r="C40" s="111"/>
      <c r="D40" s="113"/>
      <c r="E40" s="192">
        <f t="shared" si="0"/>
        <v>0</v>
      </c>
      <c r="F40" s="284"/>
      <c r="G40" s="285"/>
      <c r="H40" s="286"/>
      <c r="I40" s="282"/>
      <c r="J40" s="283"/>
      <c r="K40" s="97"/>
      <c r="L40" s="14"/>
    </row>
    <row r="41" spans="1:12" ht="18.75" customHeight="1">
      <c r="A41" s="109">
        <v>2027</v>
      </c>
      <c r="B41" s="110" t="s">
        <v>242</v>
      </c>
      <c r="C41" s="111"/>
      <c r="D41" s="71"/>
      <c r="E41" s="192">
        <f t="shared" si="0"/>
        <v>0</v>
      </c>
      <c r="F41" s="284"/>
      <c r="G41" s="285"/>
      <c r="H41" s="286"/>
      <c r="I41" s="282"/>
      <c r="J41" s="283"/>
      <c r="K41" s="97"/>
      <c r="L41" s="14"/>
    </row>
    <row r="42" spans="1:12" ht="18.75" customHeight="1">
      <c r="A42" s="109">
        <v>2027</v>
      </c>
      <c r="B42" s="110" t="s">
        <v>235</v>
      </c>
      <c r="C42" s="111"/>
      <c r="D42" s="71"/>
      <c r="E42" s="192">
        <f t="shared" si="0"/>
        <v>0</v>
      </c>
      <c r="F42" s="284"/>
      <c r="G42" s="285"/>
      <c r="H42" s="286"/>
      <c r="I42" s="282"/>
      <c r="J42" s="283"/>
      <c r="K42" s="97"/>
      <c r="L42" s="14"/>
    </row>
    <row r="43" spans="1:12" ht="18.75" customHeight="1">
      <c r="A43" s="109">
        <v>2027</v>
      </c>
      <c r="B43" s="110" t="s">
        <v>238</v>
      </c>
      <c r="C43" s="111"/>
      <c r="D43" s="71"/>
      <c r="E43" s="192">
        <f t="shared" si="0"/>
        <v>0</v>
      </c>
      <c r="F43" s="284"/>
      <c r="G43" s="285"/>
      <c r="H43" s="286"/>
      <c r="I43" s="282"/>
      <c r="J43" s="283"/>
      <c r="K43" s="97"/>
      <c r="L43" s="14"/>
    </row>
    <row r="44" spans="1:12" ht="18.75" customHeight="1">
      <c r="A44" s="109">
        <v>2028</v>
      </c>
      <c r="B44" s="110" t="s">
        <v>240</v>
      </c>
      <c r="C44" s="111"/>
      <c r="D44" s="71"/>
      <c r="E44" s="192">
        <f t="shared" si="0"/>
        <v>0</v>
      </c>
      <c r="F44" s="284"/>
      <c r="G44" s="285"/>
      <c r="H44" s="286"/>
      <c r="I44" s="282"/>
      <c r="J44" s="283"/>
      <c r="K44" s="97"/>
      <c r="L44" s="14"/>
    </row>
    <row r="45" spans="1:12" ht="18.75" customHeight="1">
      <c r="A45" s="109">
        <v>2028</v>
      </c>
      <c r="B45" s="110" t="s">
        <v>242</v>
      </c>
      <c r="C45" s="111"/>
      <c r="D45" s="113"/>
      <c r="E45" s="192">
        <f t="shared" si="0"/>
        <v>0</v>
      </c>
      <c r="F45" s="284"/>
      <c r="G45" s="285"/>
      <c r="H45" s="286"/>
      <c r="I45" s="282"/>
      <c r="J45" s="283"/>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5"/>
  <sheetViews>
    <sheetView showGridLines="0" topLeftCell="A32" workbookViewId="0">
      <selection activeCell="F36" sqref="F36:H3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169</v>
      </c>
      <c r="C6" s="288"/>
      <c r="D6" s="288"/>
      <c r="E6" s="288"/>
      <c r="F6" s="288"/>
      <c r="G6" s="288"/>
      <c r="H6" s="288"/>
      <c r="I6" s="288"/>
      <c r="J6" s="288"/>
      <c r="K6" s="97"/>
      <c r="L6" s="14"/>
    </row>
    <row r="7" spans="1:12" ht="30" customHeight="1">
      <c r="A7" s="261" t="s">
        <v>190</v>
      </c>
      <c r="B7" s="299" t="s">
        <v>191</v>
      </c>
      <c r="C7" s="300"/>
      <c r="D7" s="300"/>
      <c r="E7" s="300"/>
      <c r="F7" s="300"/>
      <c r="G7" s="300"/>
      <c r="H7" s="300"/>
      <c r="I7" s="300"/>
      <c r="J7" s="323"/>
      <c r="K7" s="97"/>
      <c r="L7" s="14"/>
    </row>
    <row r="8" spans="1:12" ht="30" customHeight="1">
      <c r="A8" s="88" t="s">
        <v>310</v>
      </c>
      <c r="B8" s="313" t="s">
        <v>397</v>
      </c>
      <c r="C8" s="314"/>
      <c r="D8" s="314"/>
      <c r="E8" s="314"/>
      <c r="F8" s="314"/>
      <c r="G8" s="314"/>
      <c r="H8" s="314"/>
      <c r="I8" s="314"/>
      <c r="J8" s="315"/>
      <c r="K8" s="97"/>
      <c r="L8" s="14"/>
    </row>
    <row r="9" spans="1:12" ht="30" customHeight="1">
      <c r="A9" s="88" t="s">
        <v>311</v>
      </c>
      <c r="B9" s="90" t="s">
        <v>489</v>
      </c>
      <c r="C9" s="305" t="s">
        <v>490</v>
      </c>
      <c r="D9" s="306"/>
      <c r="E9" s="306"/>
      <c r="F9" s="306"/>
      <c r="G9" s="306"/>
      <c r="H9" s="306"/>
      <c r="I9" s="306"/>
      <c r="J9" s="307"/>
      <c r="K9" s="97"/>
      <c r="L9" s="14"/>
    </row>
    <row r="10" spans="1:12" ht="30" customHeight="1">
      <c r="A10" s="88" t="s">
        <v>314</v>
      </c>
      <c r="B10" s="296" t="s">
        <v>491</v>
      </c>
      <c r="C10" s="288"/>
      <c r="D10" s="288"/>
      <c r="E10" s="288"/>
      <c r="F10" s="288"/>
      <c r="G10" s="288"/>
      <c r="H10" s="288"/>
      <c r="I10" s="288"/>
      <c r="J10" s="288"/>
      <c r="K10" s="97"/>
      <c r="L10" s="14"/>
    </row>
    <row r="11" spans="1:12" ht="30" customHeight="1">
      <c r="A11" s="88" t="s">
        <v>316</v>
      </c>
      <c r="B11" s="296" t="s">
        <v>491</v>
      </c>
      <c r="C11" s="288"/>
      <c r="D11" s="288"/>
      <c r="E11" s="288"/>
      <c r="F11" s="288"/>
      <c r="G11" s="288"/>
      <c r="H11" s="288"/>
      <c r="I11" s="288"/>
      <c r="J11" s="288"/>
      <c r="K11" s="97"/>
      <c r="L11" s="14"/>
    </row>
    <row r="12" spans="1:12" ht="30" customHeight="1">
      <c r="A12" s="88" t="s">
        <v>200</v>
      </c>
      <c r="B12" s="296" t="s">
        <v>492</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493</v>
      </c>
      <c r="C15" s="288"/>
      <c r="D15" s="288"/>
      <c r="E15" s="288"/>
      <c r="F15" s="288"/>
      <c r="G15" s="288"/>
      <c r="H15" s="288"/>
      <c r="I15" s="288"/>
      <c r="J15" s="288"/>
      <c r="K15" s="97"/>
      <c r="L15" s="14"/>
    </row>
    <row r="16" spans="1:12" ht="30" customHeight="1">
      <c r="A16" s="88" t="s">
        <v>208</v>
      </c>
      <c r="B16" s="296" t="s">
        <v>494</v>
      </c>
      <c r="C16" s="288"/>
      <c r="D16" s="288"/>
      <c r="E16" s="288"/>
      <c r="F16" s="288"/>
      <c r="G16" s="288"/>
      <c r="H16" s="288"/>
      <c r="I16" s="288"/>
      <c r="J16" s="288"/>
      <c r="K16" s="97"/>
      <c r="L16" s="14"/>
    </row>
    <row r="17" spans="1:12" ht="30" customHeight="1">
      <c r="A17" s="88" t="s">
        <v>210</v>
      </c>
      <c r="B17" s="296" t="s">
        <v>130</v>
      </c>
      <c r="C17" s="288"/>
      <c r="D17" s="288"/>
      <c r="E17" s="288"/>
      <c r="F17" s="288"/>
      <c r="G17" s="288"/>
      <c r="H17" s="288"/>
      <c r="I17" s="288"/>
      <c r="J17" s="288"/>
      <c r="K17" s="97"/>
      <c r="L17" s="14"/>
    </row>
    <row r="18" spans="1:12" ht="30" customHeight="1">
      <c r="A18" s="88" t="s">
        <v>321</v>
      </c>
      <c r="B18" s="296" t="s">
        <v>495</v>
      </c>
      <c r="C18" s="288"/>
      <c r="D18" s="288"/>
      <c r="E18" s="288"/>
      <c r="F18" s="289"/>
      <c r="G18" s="288"/>
      <c r="H18" s="288"/>
      <c r="I18" s="288"/>
      <c r="J18" s="288"/>
      <c r="K18" s="97"/>
      <c r="L18" s="14"/>
    </row>
    <row r="19" spans="1:12" ht="30" customHeight="1">
      <c r="A19" s="88" t="s">
        <v>213</v>
      </c>
      <c r="B19" s="296" t="s">
        <v>214</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1</v>
      </c>
      <c r="C23" s="35">
        <v>1</v>
      </c>
      <c r="D23" s="35">
        <v>1</v>
      </c>
      <c r="E23" s="35">
        <v>1</v>
      </c>
      <c r="F23" s="35">
        <v>1</v>
      </c>
      <c r="G23" s="101">
        <f>SUM(B23:F23)</f>
        <v>5</v>
      </c>
      <c r="H23" s="97"/>
      <c r="I23" s="20"/>
      <c r="J23" s="20"/>
      <c r="K23" s="20"/>
      <c r="L23" s="14"/>
    </row>
    <row r="24" spans="1:12" ht="30" customHeight="1">
      <c r="A24" s="100" t="s">
        <v>223</v>
      </c>
      <c r="B24" s="227">
        <f>SUM(D30:D31)</f>
        <v>1</v>
      </c>
      <c r="C24" s="227">
        <f>SUM(D32:D35)</f>
        <v>1</v>
      </c>
      <c r="D24" s="227">
        <f>SUM(D36:D39)</f>
        <v>0</v>
      </c>
      <c r="E24" s="227">
        <f>SUM(D40:D43)</f>
        <v>0</v>
      </c>
      <c r="F24" s="227">
        <f>SUM(D44:D45)</f>
        <v>0</v>
      </c>
      <c r="G24" s="195">
        <f>SUM(B24:F24)</f>
        <v>2</v>
      </c>
      <c r="H24" s="97"/>
      <c r="I24" s="20"/>
      <c r="J24" s="20"/>
      <c r="K24" s="20"/>
      <c r="L24" s="14"/>
    </row>
    <row r="25" spans="1:12"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0.2</v>
      </c>
      <c r="C26" s="103">
        <f>(C24/G23)+B26</f>
        <v>0.4</v>
      </c>
      <c r="D26" s="103"/>
      <c r="E26" s="103"/>
      <c r="F26" s="103"/>
      <c r="G26" s="103">
        <f>MAX(B26:F26)</f>
        <v>0.4</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225.75" customHeight="1">
      <c r="A30" s="109">
        <v>2024</v>
      </c>
      <c r="B30" s="110" t="s">
        <v>235</v>
      </c>
      <c r="C30" s="184">
        <v>1</v>
      </c>
      <c r="D30" s="189">
        <v>1</v>
      </c>
      <c r="E30" s="192">
        <f>IFERROR(IF(D30/C30&gt;100%,100%,D30/C30),0)</f>
        <v>1</v>
      </c>
      <c r="F30" s="339" t="s">
        <v>496</v>
      </c>
      <c r="G30" s="374"/>
      <c r="H30" s="340"/>
      <c r="I30" s="392" t="s">
        <v>497</v>
      </c>
      <c r="J30" s="393"/>
      <c r="K30" s="97"/>
      <c r="L30" s="14"/>
    </row>
    <row r="31" spans="1:12" ht="18.75" customHeight="1">
      <c r="A31" s="109">
        <v>2024</v>
      </c>
      <c r="B31" s="110" t="s">
        <v>238</v>
      </c>
      <c r="C31" s="184">
        <v>0</v>
      </c>
      <c r="D31" s="189">
        <v>0</v>
      </c>
      <c r="E31" s="192">
        <f t="shared" ref="E31:E45" si="0">IFERROR(IF(D31/C31&gt;100%,100%,D31/C31),0)</f>
        <v>0</v>
      </c>
      <c r="F31" s="284" t="s">
        <v>498</v>
      </c>
      <c r="G31" s="285"/>
      <c r="H31" s="286"/>
      <c r="I31" s="293" t="s">
        <v>243</v>
      </c>
      <c r="J31" s="283"/>
      <c r="K31" s="97"/>
      <c r="L31" s="14"/>
    </row>
    <row r="32" spans="1:12" ht="138.75" customHeight="1">
      <c r="A32" s="109">
        <v>2025</v>
      </c>
      <c r="B32" s="110" t="s">
        <v>240</v>
      </c>
      <c r="C32" s="184">
        <v>1</v>
      </c>
      <c r="D32" s="189">
        <v>1</v>
      </c>
      <c r="E32" s="192">
        <f t="shared" si="0"/>
        <v>1</v>
      </c>
      <c r="F32" s="339" t="s">
        <v>499</v>
      </c>
      <c r="G32" s="374"/>
      <c r="H32" s="340"/>
      <c r="I32" s="392" t="s">
        <v>500</v>
      </c>
      <c r="J32" s="393"/>
      <c r="K32" s="97"/>
      <c r="L32" s="14"/>
    </row>
    <row r="33" spans="1:12" ht="18.75" customHeight="1">
      <c r="A33" s="109">
        <v>2025</v>
      </c>
      <c r="B33" s="110" t="s">
        <v>242</v>
      </c>
      <c r="C33" s="184">
        <v>0</v>
      </c>
      <c r="D33" s="189">
        <v>0</v>
      </c>
      <c r="E33" s="192">
        <f t="shared" si="0"/>
        <v>0</v>
      </c>
      <c r="F33" s="284" t="s">
        <v>498</v>
      </c>
      <c r="G33" s="285"/>
      <c r="H33" s="286"/>
      <c r="I33" s="282" t="s">
        <v>243</v>
      </c>
      <c r="J33" s="283"/>
      <c r="K33" s="97"/>
      <c r="L33" s="140"/>
    </row>
    <row r="34" spans="1:12" ht="18.75" customHeight="1">
      <c r="A34" s="109">
        <v>2025</v>
      </c>
      <c r="B34" s="110" t="s">
        <v>235</v>
      </c>
      <c r="C34" s="184">
        <v>0</v>
      </c>
      <c r="D34" s="189">
        <v>0</v>
      </c>
      <c r="E34" s="192">
        <f t="shared" si="0"/>
        <v>0</v>
      </c>
      <c r="F34" s="284" t="s">
        <v>498</v>
      </c>
      <c r="G34" s="285"/>
      <c r="H34" s="286"/>
      <c r="I34" s="282" t="s">
        <v>243</v>
      </c>
      <c r="J34" s="283"/>
      <c r="K34" s="97"/>
      <c r="L34" s="14"/>
    </row>
    <row r="35" spans="1:12" ht="18.75" customHeight="1">
      <c r="A35" s="109">
        <v>2025</v>
      </c>
      <c r="B35" s="110" t="s">
        <v>238</v>
      </c>
      <c r="C35" s="184">
        <v>0</v>
      </c>
      <c r="D35" s="189">
        <v>0</v>
      </c>
      <c r="E35" s="192">
        <f t="shared" si="0"/>
        <v>0</v>
      </c>
      <c r="F35" s="284" t="s">
        <v>498</v>
      </c>
      <c r="G35" s="285"/>
      <c r="H35" s="286"/>
      <c r="I35" s="282" t="s">
        <v>243</v>
      </c>
      <c r="J35" s="283"/>
      <c r="K35" s="97"/>
      <c r="L35" s="14"/>
    </row>
    <row r="36" spans="1:12" ht="18.75" customHeight="1">
      <c r="A36" s="109">
        <v>2026</v>
      </c>
      <c r="B36" s="110" t="s">
        <v>240</v>
      </c>
      <c r="C36" s="184"/>
      <c r="D36" s="189"/>
      <c r="E36" s="192">
        <f t="shared" si="0"/>
        <v>0</v>
      </c>
      <c r="F36" s="284"/>
      <c r="G36" s="285"/>
      <c r="H36" s="286"/>
      <c r="I36" s="282"/>
      <c r="J36" s="283"/>
      <c r="K36" s="97"/>
      <c r="L36" s="14"/>
    </row>
    <row r="37" spans="1:12" ht="18.75" customHeight="1">
      <c r="A37" s="109">
        <v>2026</v>
      </c>
      <c r="B37" s="110" t="s">
        <v>242</v>
      </c>
      <c r="C37" s="184"/>
      <c r="D37" s="189"/>
      <c r="E37" s="192">
        <f t="shared" si="0"/>
        <v>0</v>
      </c>
      <c r="F37" s="284"/>
      <c r="G37" s="285"/>
      <c r="H37" s="286"/>
      <c r="I37" s="282"/>
      <c r="J37" s="283"/>
      <c r="K37" s="97"/>
      <c r="L37" s="14"/>
    </row>
    <row r="38" spans="1:12" ht="18.75" customHeight="1">
      <c r="A38" s="109">
        <v>2026</v>
      </c>
      <c r="B38" s="110" t="s">
        <v>235</v>
      </c>
      <c r="C38" s="184"/>
      <c r="D38" s="189"/>
      <c r="E38" s="192">
        <f t="shared" si="0"/>
        <v>0</v>
      </c>
      <c r="F38" s="284"/>
      <c r="G38" s="285"/>
      <c r="H38" s="286"/>
      <c r="I38" s="282"/>
      <c r="J38" s="283"/>
      <c r="K38" s="97"/>
      <c r="L38" s="14"/>
    </row>
    <row r="39" spans="1:12" ht="18.75" customHeight="1">
      <c r="A39" s="109">
        <v>2026</v>
      </c>
      <c r="B39" s="110" t="s">
        <v>238</v>
      </c>
      <c r="C39" s="184"/>
      <c r="D39" s="189"/>
      <c r="E39" s="192">
        <f t="shared" si="0"/>
        <v>0</v>
      </c>
      <c r="F39" s="284"/>
      <c r="G39" s="285"/>
      <c r="H39" s="286"/>
      <c r="I39" s="282"/>
      <c r="J39" s="283"/>
      <c r="K39" s="97"/>
      <c r="L39" s="14"/>
    </row>
    <row r="40" spans="1:12" ht="18.75" customHeight="1">
      <c r="A40" s="109">
        <v>2027</v>
      </c>
      <c r="B40" s="110" t="s">
        <v>240</v>
      </c>
      <c r="C40" s="111"/>
      <c r="D40" s="189"/>
      <c r="E40" s="192">
        <f t="shared" si="0"/>
        <v>0</v>
      </c>
      <c r="F40" s="284"/>
      <c r="G40" s="285"/>
      <c r="H40" s="286"/>
      <c r="I40" s="282"/>
      <c r="J40" s="283"/>
      <c r="K40" s="97"/>
      <c r="L40" s="14"/>
    </row>
    <row r="41" spans="1:12" ht="18.75" customHeight="1">
      <c r="A41" s="109">
        <v>2027</v>
      </c>
      <c r="B41" s="110" t="s">
        <v>242</v>
      </c>
      <c r="C41" s="111"/>
      <c r="D41" s="189"/>
      <c r="E41" s="192">
        <f t="shared" si="0"/>
        <v>0</v>
      </c>
      <c r="F41" s="284"/>
      <c r="G41" s="285"/>
      <c r="H41" s="286"/>
      <c r="I41" s="282"/>
      <c r="J41" s="283"/>
      <c r="K41" s="97"/>
      <c r="L41" s="14"/>
    </row>
    <row r="42" spans="1:12" ht="18.75" customHeight="1">
      <c r="A42" s="109">
        <v>2027</v>
      </c>
      <c r="B42" s="110" t="s">
        <v>235</v>
      </c>
      <c r="C42" s="111"/>
      <c r="D42" s="189"/>
      <c r="E42" s="192">
        <f t="shared" si="0"/>
        <v>0</v>
      </c>
      <c r="F42" s="284"/>
      <c r="G42" s="285"/>
      <c r="H42" s="286"/>
      <c r="I42" s="282"/>
      <c r="J42" s="283"/>
      <c r="K42" s="97"/>
      <c r="L42" s="14"/>
    </row>
    <row r="43" spans="1:12" ht="18.75" customHeight="1">
      <c r="A43" s="109">
        <v>2027</v>
      </c>
      <c r="B43" s="110" t="s">
        <v>238</v>
      </c>
      <c r="C43" s="111"/>
      <c r="D43" s="189"/>
      <c r="E43" s="192">
        <f t="shared" si="0"/>
        <v>0</v>
      </c>
      <c r="F43" s="284"/>
      <c r="G43" s="285"/>
      <c r="H43" s="286"/>
      <c r="I43" s="282"/>
      <c r="J43" s="283"/>
      <c r="K43" s="97"/>
      <c r="L43" s="14"/>
    </row>
    <row r="44" spans="1:12" ht="18.75" customHeight="1">
      <c r="A44" s="109">
        <v>2028</v>
      </c>
      <c r="B44" s="110" t="s">
        <v>240</v>
      </c>
      <c r="C44" s="111"/>
      <c r="D44" s="189"/>
      <c r="E44" s="192">
        <f t="shared" si="0"/>
        <v>0</v>
      </c>
      <c r="F44" s="284"/>
      <c r="G44" s="285"/>
      <c r="H44" s="286"/>
      <c r="I44" s="282"/>
      <c r="J44" s="283"/>
      <c r="K44" s="97"/>
      <c r="L44" s="14"/>
    </row>
    <row r="45" spans="1:12" ht="18.75" customHeight="1">
      <c r="A45" s="109">
        <v>2028</v>
      </c>
      <c r="B45" s="110" t="s">
        <v>242</v>
      </c>
      <c r="C45" s="111"/>
      <c r="D45" s="189"/>
      <c r="E45" s="192">
        <f t="shared" si="0"/>
        <v>0</v>
      </c>
      <c r="F45" s="284"/>
      <c r="G45" s="285"/>
      <c r="H45" s="286"/>
      <c r="I45" s="282"/>
      <c r="J45" s="283"/>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5"/>
  <sheetViews>
    <sheetView showGridLines="0" topLeftCell="A35" workbookViewId="0">
      <selection activeCell="D36" sqref="D36"/>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96" t="s">
        <v>75</v>
      </c>
      <c r="C6" s="288"/>
      <c r="D6" s="288"/>
      <c r="E6" s="288"/>
      <c r="F6" s="288"/>
      <c r="G6" s="288"/>
      <c r="H6" s="288"/>
      <c r="I6" s="288"/>
      <c r="J6" s="288"/>
      <c r="K6" s="97"/>
      <c r="L6" s="14"/>
    </row>
    <row r="7" spans="1:12" ht="30" customHeight="1">
      <c r="A7" s="261" t="s">
        <v>190</v>
      </c>
      <c r="B7" s="299" t="s">
        <v>264</v>
      </c>
      <c r="C7" s="300"/>
      <c r="D7" s="300"/>
      <c r="E7" s="300"/>
      <c r="F7" s="300"/>
      <c r="G7" s="300"/>
      <c r="H7" s="300"/>
      <c r="I7" s="300"/>
      <c r="J7" s="323"/>
      <c r="K7" s="97"/>
      <c r="L7" s="14"/>
    </row>
    <row r="8" spans="1:12" ht="30" customHeight="1">
      <c r="A8" s="88" t="s">
        <v>192</v>
      </c>
      <c r="B8" s="313" t="s">
        <v>501</v>
      </c>
      <c r="C8" s="314"/>
      <c r="D8" s="314"/>
      <c r="E8" s="314"/>
      <c r="F8" s="314"/>
      <c r="G8" s="314"/>
      <c r="H8" s="314"/>
      <c r="I8" s="314"/>
      <c r="J8" s="315"/>
      <c r="K8" s="97"/>
      <c r="L8" s="14"/>
    </row>
    <row r="9" spans="1:12" ht="30" customHeight="1">
      <c r="A9" s="88" t="s">
        <v>194</v>
      </c>
      <c r="B9" s="90" t="s">
        <v>502</v>
      </c>
      <c r="C9" s="305" t="s">
        <v>503</v>
      </c>
      <c r="D9" s="306"/>
      <c r="E9" s="306"/>
      <c r="F9" s="306"/>
      <c r="G9" s="306"/>
      <c r="H9" s="306"/>
      <c r="I9" s="306"/>
      <c r="J9" s="307"/>
      <c r="K9" s="97"/>
      <c r="L9" s="14"/>
    </row>
    <row r="10" spans="1:12" ht="30" customHeight="1">
      <c r="A10" s="88" t="s">
        <v>197</v>
      </c>
      <c r="B10" s="296" t="s">
        <v>504</v>
      </c>
      <c r="C10" s="288"/>
      <c r="D10" s="288"/>
      <c r="E10" s="288"/>
      <c r="F10" s="288"/>
      <c r="G10" s="288"/>
      <c r="H10" s="288"/>
      <c r="I10" s="288"/>
      <c r="J10" s="288"/>
      <c r="K10" s="97"/>
      <c r="L10" s="14"/>
    </row>
    <row r="11" spans="1:12" ht="30" customHeight="1">
      <c r="A11" s="88" t="s">
        <v>199</v>
      </c>
      <c r="B11" s="296" t="s">
        <v>505</v>
      </c>
      <c r="C11" s="288"/>
      <c r="D11" s="288"/>
      <c r="E11" s="288"/>
      <c r="F11" s="288"/>
      <c r="G11" s="288"/>
      <c r="H11" s="288"/>
      <c r="I11" s="288"/>
      <c r="J11" s="288"/>
      <c r="K11" s="97"/>
      <c r="L11" s="14"/>
    </row>
    <row r="12" spans="1:12" ht="30" customHeight="1">
      <c r="A12" s="88" t="s">
        <v>200</v>
      </c>
      <c r="B12" s="296" t="s">
        <v>250</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506</v>
      </c>
      <c r="C15" s="288"/>
      <c r="D15" s="288"/>
      <c r="E15" s="288"/>
      <c r="F15" s="288"/>
      <c r="G15" s="288"/>
      <c r="H15" s="288"/>
      <c r="I15" s="288"/>
      <c r="J15" s="288"/>
      <c r="K15" s="97"/>
      <c r="L15" s="14"/>
    </row>
    <row r="16" spans="1:12" ht="30" customHeight="1">
      <c r="A16" s="88" t="s">
        <v>208</v>
      </c>
      <c r="B16" s="296" t="s">
        <v>507</v>
      </c>
      <c r="C16" s="288"/>
      <c r="D16" s="288"/>
      <c r="E16" s="288"/>
      <c r="F16" s="288"/>
      <c r="G16" s="288"/>
      <c r="H16" s="288"/>
      <c r="I16" s="288"/>
      <c r="J16" s="288"/>
      <c r="K16" s="97"/>
      <c r="L16" s="14"/>
    </row>
    <row r="17" spans="1:12" ht="30" customHeight="1">
      <c r="A17" s="88" t="s">
        <v>210</v>
      </c>
      <c r="B17" s="296" t="s">
        <v>508</v>
      </c>
      <c r="C17" s="288"/>
      <c r="D17" s="288"/>
      <c r="E17" s="288"/>
      <c r="F17" s="288"/>
      <c r="G17" s="288"/>
      <c r="H17" s="288"/>
      <c r="I17" s="288"/>
      <c r="J17" s="288"/>
      <c r="K17" s="97"/>
      <c r="L17" s="14"/>
    </row>
    <row r="18" spans="1:12" ht="30" customHeight="1">
      <c r="A18" s="88" t="s">
        <v>212</v>
      </c>
      <c r="B18" s="296" t="s">
        <v>225</v>
      </c>
      <c r="C18" s="288"/>
      <c r="D18" s="288"/>
      <c r="E18" s="288"/>
      <c r="F18" s="289"/>
      <c r="G18" s="288"/>
      <c r="H18" s="288"/>
      <c r="I18" s="288"/>
      <c r="J18" s="288"/>
      <c r="K18" s="97"/>
      <c r="L18" s="14"/>
    </row>
    <row r="19" spans="1:12" ht="30" customHeight="1">
      <c r="A19" s="88" t="s">
        <v>213</v>
      </c>
      <c r="B19" s="296" t="s">
        <v>449</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0.1</v>
      </c>
      <c r="C23" s="174">
        <v>0.4</v>
      </c>
      <c r="D23" s="174">
        <v>0.65</v>
      </c>
      <c r="E23" s="174">
        <v>0.9</v>
      </c>
      <c r="F23" s="174">
        <v>1</v>
      </c>
      <c r="G23" s="105">
        <f>MAX(B23:F23)</f>
        <v>1</v>
      </c>
      <c r="H23" s="97"/>
      <c r="I23" s="20"/>
      <c r="J23" s="20"/>
      <c r="K23" s="20"/>
      <c r="L23" s="14"/>
    </row>
    <row r="24" spans="1:12" ht="30" customHeight="1">
      <c r="A24" s="100" t="s">
        <v>223</v>
      </c>
      <c r="B24" s="222">
        <f>MAX(D30:D31)</f>
        <v>0.1</v>
      </c>
      <c r="C24" s="222">
        <f>MAX(D32:D35)</f>
        <v>0.4</v>
      </c>
      <c r="D24" s="222">
        <f>MAX(D36:D39)</f>
        <v>0</v>
      </c>
      <c r="E24" s="222">
        <f>MAX(D40:D43)</f>
        <v>0</v>
      </c>
      <c r="F24" s="222">
        <f>MAX(D44:D45)</f>
        <v>0</v>
      </c>
      <c r="G24" s="196">
        <f>MAX(B24:F24)</f>
        <v>0.4</v>
      </c>
      <c r="H24" s="97"/>
      <c r="I24" s="20"/>
      <c r="J24" s="20"/>
      <c r="K24" s="20"/>
      <c r="L24" s="14"/>
    </row>
    <row r="25" spans="1:12"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0.1</v>
      </c>
      <c r="C26" s="103">
        <f>C24/$G$23</f>
        <v>0.4</v>
      </c>
      <c r="D26" s="103">
        <f t="shared" ref="D26:G26" si="0">D24/$G$23</f>
        <v>0</v>
      </c>
      <c r="E26" s="103">
        <f t="shared" si="0"/>
        <v>0</v>
      </c>
      <c r="F26" s="103">
        <f t="shared" si="0"/>
        <v>0</v>
      </c>
      <c r="G26" s="103">
        <f t="shared" si="0"/>
        <v>0.4</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8.75" customHeight="1">
      <c r="A30" s="109">
        <v>2024</v>
      </c>
      <c r="B30" s="110" t="s">
        <v>235</v>
      </c>
      <c r="C30" s="113">
        <v>0</v>
      </c>
      <c r="D30" s="199">
        <v>0</v>
      </c>
      <c r="E30" s="220">
        <f>IFERROR(IF(D30/C30&gt;100%,100%,D30/C30),0)</f>
        <v>0</v>
      </c>
      <c r="F30" s="284" t="s">
        <v>243</v>
      </c>
      <c r="G30" s="285"/>
      <c r="H30" s="286"/>
      <c r="I30" s="293" t="s">
        <v>243</v>
      </c>
      <c r="J30" s="283"/>
      <c r="K30" s="97"/>
      <c r="L30" s="14"/>
    </row>
    <row r="31" spans="1:12" ht="198" customHeight="1">
      <c r="A31" s="109">
        <v>2024</v>
      </c>
      <c r="B31" s="110" t="s">
        <v>238</v>
      </c>
      <c r="C31" s="113">
        <v>0.1</v>
      </c>
      <c r="D31" s="199">
        <v>0.1</v>
      </c>
      <c r="E31" s="220">
        <f t="shared" ref="E31:E45" si="1">IFERROR(IF(D31/C31&gt;100%,100%,D31/C31),0)</f>
        <v>1</v>
      </c>
      <c r="F31" s="394" t="s">
        <v>509</v>
      </c>
      <c r="G31" s="395"/>
      <c r="H31" s="396"/>
      <c r="I31" s="397" t="s">
        <v>510</v>
      </c>
      <c r="J31" s="398"/>
      <c r="K31" s="97"/>
      <c r="L31" s="14"/>
    </row>
    <row r="32" spans="1:12" ht="198" customHeight="1">
      <c r="A32" s="109">
        <v>2025</v>
      </c>
      <c r="B32" s="110" t="s">
        <v>240</v>
      </c>
      <c r="C32" s="113">
        <v>0.15</v>
      </c>
      <c r="D32" s="199">
        <v>0.15</v>
      </c>
      <c r="E32" s="220">
        <f t="shared" si="1"/>
        <v>1</v>
      </c>
      <c r="F32" s="394" t="s">
        <v>511</v>
      </c>
      <c r="G32" s="395"/>
      <c r="H32" s="396"/>
      <c r="I32" s="397" t="s">
        <v>512</v>
      </c>
      <c r="J32" s="398"/>
      <c r="K32" s="97"/>
      <c r="L32" s="14"/>
    </row>
    <row r="33" spans="1:12" ht="281.25" customHeight="1">
      <c r="A33" s="109">
        <v>2025</v>
      </c>
      <c r="B33" s="110" t="s">
        <v>242</v>
      </c>
      <c r="C33" s="113">
        <v>0.2</v>
      </c>
      <c r="D33" s="199">
        <v>0.2</v>
      </c>
      <c r="E33" s="220">
        <f t="shared" si="1"/>
        <v>1</v>
      </c>
      <c r="F33" s="358" t="s">
        <v>513</v>
      </c>
      <c r="G33" s="359"/>
      <c r="H33" s="360"/>
      <c r="I33" s="356" t="s">
        <v>514</v>
      </c>
      <c r="J33" s="357"/>
      <c r="K33" s="97"/>
      <c r="L33" s="140"/>
    </row>
    <row r="34" spans="1:12" ht="387.75" customHeight="1">
      <c r="A34" s="109">
        <v>2025</v>
      </c>
      <c r="B34" s="110" t="s">
        <v>235</v>
      </c>
      <c r="C34" s="113">
        <v>0.3</v>
      </c>
      <c r="D34" s="199">
        <v>0.3</v>
      </c>
      <c r="E34" s="220">
        <f t="shared" si="1"/>
        <v>1</v>
      </c>
      <c r="F34" s="358" t="s">
        <v>515</v>
      </c>
      <c r="G34" s="359"/>
      <c r="H34" s="360"/>
      <c r="I34" s="361" t="s">
        <v>516</v>
      </c>
      <c r="J34" s="362"/>
      <c r="K34" s="97"/>
      <c r="L34" s="14"/>
    </row>
    <row r="35" spans="1:12" ht="241.5" customHeight="1">
      <c r="A35" s="109">
        <v>2025</v>
      </c>
      <c r="B35" s="110" t="s">
        <v>238</v>
      </c>
      <c r="C35" s="113">
        <v>0.4</v>
      </c>
      <c r="D35" s="199">
        <v>0.4</v>
      </c>
      <c r="E35" s="220">
        <f t="shared" si="1"/>
        <v>1</v>
      </c>
      <c r="F35" s="332" t="s">
        <v>517</v>
      </c>
      <c r="G35" s="333"/>
      <c r="H35" s="334"/>
      <c r="I35" s="363" t="s">
        <v>518</v>
      </c>
      <c r="J35" s="364"/>
      <c r="K35" s="97"/>
      <c r="L35" s="14"/>
    </row>
    <row r="36" spans="1:12" ht="18.75" customHeight="1">
      <c r="A36" s="109">
        <v>2026</v>
      </c>
      <c r="B36" s="110" t="s">
        <v>240</v>
      </c>
      <c r="C36" s="112"/>
      <c r="D36" s="199"/>
      <c r="E36" s="220">
        <f t="shared" si="1"/>
        <v>0</v>
      </c>
      <c r="F36" s="284"/>
      <c r="G36" s="285"/>
      <c r="H36" s="286"/>
      <c r="I36" s="282"/>
      <c r="J36" s="283"/>
      <c r="K36" s="97"/>
      <c r="L36" s="14"/>
    </row>
    <row r="37" spans="1:12" ht="18.75" customHeight="1">
      <c r="A37" s="109">
        <v>2026</v>
      </c>
      <c r="B37" s="110" t="s">
        <v>242</v>
      </c>
      <c r="C37" s="112"/>
      <c r="D37" s="199"/>
      <c r="E37" s="220">
        <f t="shared" si="1"/>
        <v>0</v>
      </c>
      <c r="F37" s="284"/>
      <c r="G37" s="285"/>
      <c r="H37" s="286"/>
      <c r="I37" s="282"/>
      <c r="J37" s="283"/>
      <c r="K37" s="97"/>
      <c r="L37" s="14"/>
    </row>
    <row r="38" spans="1:12" ht="18.75" customHeight="1">
      <c r="A38" s="109">
        <v>2026</v>
      </c>
      <c r="B38" s="110" t="s">
        <v>235</v>
      </c>
      <c r="C38" s="112"/>
      <c r="D38" s="199"/>
      <c r="E38" s="220">
        <f t="shared" si="1"/>
        <v>0</v>
      </c>
      <c r="F38" s="284"/>
      <c r="G38" s="285"/>
      <c r="H38" s="286"/>
      <c r="I38" s="282"/>
      <c r="J38" s="283"/>
      <c r="K38" s="97"/>
      <c r="L38" s="14"/>
    </row>
    <row r="39" spans="1:12" ht="18.75" customHeight="1">
      <c r="A39" s="109">
        <v>2026</v>
      </c>
      <c r="B39" s="110" t="s">
        <v>238</v>
      </c>
      <c r="C39" s="113">
        <f>D23</f>
        <v>0.65</v>
      </c>
      <c r="D39" s="199"/>
      <c r="E39" s="220">
        <f t="shared" si="1"/>
        <v>0</v>
      </c>
      <c r="F39" s="284"/>
      <c r="G39" s="285"/>
      <c r="H39" s="286"/>
      <c r="I39" s="282"/>
      <c r="J39" s="283"/>
      <c r="K39" s="97"/>
      <c r="L39" s="14"/>
    </row>
    <row r="40" spans="1:12" ht="18.75" customHeight="1">
      <c r="A40" s="109">
        <v>2027</v>
      </c>
      <c r="B40" s="110" t="s">
        <v>240</v>
      </c>
      <c r="C40" s="113"/>
      <c r="D40" s="199"/>
      <c r="E40" s="220">
        <f t="shared" si="1"/>
        <v>0</v>
      </c>
      <c r="F40" s="284"/>
      <c r="G40" s="285"/>
      <c r="H40" s="286"/>
      <c r="I40" s="282"/>
      <c r="J40" s="283"/>
      <c r="K40" s="97"/>
      <c r="L40" s="14"/>
    </row>
    <row r="41" spans="1:12" ht="18.75" customHeight="1">
      <c r="A41" s="109">
        <v>2027</v>
      </c>
      <c r="B41" s="110" t="s">
        <v>242</v>
      </c>
      <c r="C41" s="113"/>
      <c r="D41" s="199"/>
      <c r="E41" s="220">
        <f t="shared" si="1"/>
        <v>0</v>
      </c>
      <c r="F41" s="284"/>
      <c r="G41" s="285"/>
      <c r="H41" s="286"/>
      <c r="I41" s="282"/>
      <c r="J41" s="283"/>
      <c r="K41" s="97"/>
      <c r="L41" s="14"/>
    </row>
    <row r="42" spans="1:12" ht="18.75" customHeight="1">
      <c r="A42" s="109">
        <v>2027</v>
      </c>
      <c r="B42" s="110" t="s">
        <v>235</v>
      </c>
      <c r="C42" s="113"/>
      <c r="D42" s="199"/>
      <c r="E42" s="220">
        <f t="shared" si="1"/>
        <v>0</v>
      </c>
      <c r="F42" s="284"/>
      <c r="G42" s="285"/>
      <c r="H42" s="286"/>
      <c r="I42" s="282"/>
      <c r="J42" s="283"/>
      <c r="K42" s="97"/>
      <c r="L42" s="14"/>
    </row>
    <row r="43" spans="1:12" ht="18.75" customHeight="1">
      <c r="A43" s="109">
        <v>2027</v>
      </c>
      <c r="B43" s="110" t="s">
        <v>238</v>
      </c>
      <c r="C43" s="113">
        <f>E23</f>
        <v>0.9</v>
      </c>
      <c r="D43" s="199"/>
      <c r="E43" s="220">
        <f t="shared" si="1"/>
        <v>0</v>
      </c>
      <c r="F43" s="284"/>
      <c r="G43" s="285"/>
      <c r="H43" s="286"/>
      <c r="I43" s="282"/>
      <c r="J43" s="283"/>
      <c r="K43" s="97"/>
      <c r="L43" s="14"/>
    </row>
    <row r="44" spans="1:12" ht="18.75" customHeight="1">
      <c r="A44" s="109">
        <v>2028</v>
      </c>
      <c r="B44" s="110" t="s">
        <v>240</v>
      </c>
      <c r="C44" s="113"/>
      <c r="D44" s="199"/>
      <c r="E44" s="220">
        <f t="shared" si="1"/>
        <v>0</v>
      </c>
      <c r="F44" s="284"/>
      <c r="G44" s="285"/>
      <c r="H44" s="286"/>
      <c r="I44" s="282"/>
      <c r="J44" s="283"/>
      <c r="K44" s="97"/>
      <c r="L44" s="14"/>
    </row>
    <row r="45" spans="1:12" ht="18.75" customHeight="1">
      <c r="A45" s="109">
        <v>2028</v>
      </c>
      <c r="B45" s="110" t="s">
        <v>242</v>
      </c>
      <c r="C45" s="113">
        <f>F23</f>
        <v>1</v>
      </c>
      <c r="D45" s="199"/>
      <c r="E45" s="220">
        <f t="shared" si="1"/>
        <v>0</v>
      </c>
      <c r="F45" s="284"/>
      <c r="G45" s="285"/>
      <c r="H45" s="286"/>
      <c r="I45" s="282"/>
      <c r="J45" s="283"/>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workbookViewId="0">
      <selection activeCell="N7" sqref="N7"/>
    </sheetView>
  </sheetViews>
  <sheetFormatPr defaultColWidth="9.140625" defaultRowHeight="15" customHeight="1"/>
  <cols>
    <col min="1" max="1" width="35.85546875" style="1" customWidth="1"/>
    <col min="2" max="2" width="21.28515625" style="1" customWidth="1"/>
    <col min="3" max="3" width="42.85546875" style="1" customWidth="1"/>
    <col min="4" max="5" width="21.42578125" style="1" customWidth="1"/>
    <col min="6" max="7" width="45.7109375" style="1" customWidth="1"/>
    <col min="8" max="8" width="7.42578125" style="1" customWidth="1"/>
    <col min="9" max="13" width="17.140625" style="1" customWidth="1"/>
    <col min="14" max="14" width="20" style="1" customWidth="1"/>
    <col min="15" max="15" width="8.140625" style="1" customWidth="1"/>
    <col min="16" max="16" width="9.140625" style="1" customWidth="1"/>
    <col min="17" max="16384" width="9.140625" style="1"/>
  </cols>
  <sheetData>
    <row r="1" spans="1:15" ht="22.5" customHeight="1">
      <c r="A1" s="279"/>
      <c r="B1" s="275" t="s">
        <v>123</v>
      </c>
      <c r="C1" s="276"/>
      <c r="D1" s="276"/>
      <c r="E1" s="276"/>
      <c r="F1" s="276"/>
      <c r="G1" s="276"/>
      <c r="H1" s="276"/>
      <c r="I1" s="276"/>
      <c r="J1" s="276"/>
      <c r="K1" s="276"/>
      <c r="L1" s="276"/>
      <c r="M1" s="7" t="s">
        <v>1</v>
      </c>
      <c r="N1" s="8" t="s">
        <v>2</v>
      </c>
      <c r="O1" s="57"/>
    </row>
    <row r="2" spans="1:15" ht="22.5" customHeight="1">
      <c r="A2" s="267"/>
      <c r="B2" s="277"/>
      <c r="C2" s="277"/>
      <c r="D2" s="277"/>
      <c r="E2" s="277"/>
      <c r="F2" s="277"/>
      <c r="G2" s="277"/>
      <c r="H2" s="277"/>
      <c r="I2" s="277"/>
      <c r="J2" s="277"/>
      <c r="K2" s="277"/>
      <c r="L2" s="277"/>
      <c r="M2" s="12" t="s">
        <v>3</v>
      </c>
      <c r="N2" s="13">
        <v>4</v>
      </c>
      <c r="O2" s="58"/>
    </row>
    <row r="3" spans="1:15" ht="22.5" customHeight="1">
      <c r="A3" s="267"/>
      <c r="B3" s="277"/>
      <c r="C3" s="277"/>
      <c r="D3" s="277"/>
      <c r="E3" s="277"/>
      <c r="F3" s="277"/>
      <c r="G3" s="277"/>
      <c r="H3" s="277"/>
      <c r="I3" s="277"/>
      <c r="J3" s="277"/>
      <c r="K3" s="277"/>
      <c r="L3" s="277"/>
      <c r="M3" s="12" t="s">
        <v>4</v>
      </c>
      <c r="N3" s="179" t="s">
        <v>5</v>
      </c>
      <c r="O3" s="58"/>
    </row>
    <row r="4" spans="1:15" ht="22.5" customHeight="1">
      <c r="A4" s="268"/>
      <c r="B4" s="278"/>
      <c r="C4" s="278"/>
      <c r="D4" s="278"/>
      <c r="E4" s="278"/>
      <c r="F4" s="278"/>
      <c r="G4" s="278"/>
      <c r="H4" s="278"/>
      <c r="I4" s="278"/>
      <c r="J4" s="278"/>
      <c r="K4" s="278"/>
      <c r="L4" s="278"/>
      <c r="M4" s="16" t="s">
        <v>6</v>
      </c>
      <c r="N4" s="180" t="s">
        <v>7</v>
      </c>
      <c r="O4" s="58"/>
    </row>
    <row r="5" spans="1:15" ht="21.75" customHeight="1">
      <c r="A5" s="17"/>
      <c r="B5" s="59"/>
      <c r="C5" s="19"/>
      <c r="D5" s="18"/>
      <c r="E5" s="18"/>
      <c r="F5" s="18"/>
      <c r="G5" s="18"/>
      <c r="H5" s="19"/>
      <c r="I5" s="19"/>
      <c r="J5" s="19"/>
      <c r="K5" s="19"/>
      <c r="L5" s="19"/>
      <c r="M5" s="19"/>
      <c r="N5" s="19"/>
      <c r="O5" s="14"/>
    </row>
    <row r="6" spans="1:15" ht="15" customHeight="1">
      <c r="A6" s="269" t="s">
        <v>124</v>
      </c>
      <c r="B6" s="271" t="s">
        <v>125</v>
      </c>
      <c r="C6" s="280" t="s">
        <v>126</v>
      </c>
      <c r="D6" s="271" t="s">
        <v>127</v>
      </c>
      <c r="E6" s="271" t="s">
        <v>128</v>
      </c>
      <c r="F6" s="271" t="s">
        <v>14</v>
      </c>
      <c r="G6" s="271" t="s">
        <v>15</v>
      </c>
      <c r="H6" s="271" t="s">
        <v>16</v>
      </c>
      <c r="I6" s="271" t="s">
        <v>17</v>
      </c>
      <c r="J6" s="273"/>
      <c r="K6" s="273"/>
      <c r="L6" s="273"/>
      <c r="M6" s="273"/>
      <c r="N6" s="274"/>
      <c r="O6" s="58"/>
    </row>
    <row r="7" spans="1:15" ht="60" customHeight="1">
      <c r="A7" s="270"/>
      <c r="B7" s="272"/>
      <c r="C7" s="281"/>
      <c r="D7" s="272"/>
      <c r="E7" s="272"/>
      <c r="F7" s="272"/>
      <c r="G7" s="272"/>
      <c r="H7" s="272"/>
      <c r="I7" s="182" t="s">
        <v>20</v>
      </c>
      <c r="J7" s="182" t="s">
        <v>21</v>
      </c>
      <c r="K7" s="182" t="s">
        <v>22</v>
      </c>
      <c r="L7" s="182" t="s">
        <v>23</v>
      </c>
      <c r="M7" s="182" t="s">
        <v>24</v>
      </c>
      <c r="N7" s="183" t="s">
        <v>25</v>
      </c>
      <c r="O7" s="58"/>
    </row>
    <row r="8" spans="1:15" ht="75.75" customHeight="1">
      <c r="A8" s="60" t="s">
        <v>129</v>
      </c>
      <c r="B8" s="24" t="s">
        <v>130</v>
      </c>
      <c r="C8" s="24" t="s">
        <v>131</v>
      </c>
      <c r="D8" s="24" t="s">
        <v>132</v>
      </c>
      <c r="E8" s="24" t="s">
        <v>133</v>
      </c>
      <c r="F8" s="24" t="s">
        <v>134</v>
      </c>
      <c r="G8" s="61" t="s">
        <v>135</v>
      </c>
      <c r="H8" s="27">
        <v>1.1000000000000001</v>
      </c>
      <c r="I8" s="62"/>
      <c r="J8" s="62"/>
      <c r="K8" s="62"/>
      <c r="L8" s="62"/>
      <c r="M8" s="28" t="s">
        <v>35</v>
      </c>
      <c r="N8" s="63"/>
      <c r="O8" s="64" t="s">
        <v>136</v>
      </c>
    </row>
    <row r="9" spans="1:15" ht="75.75" customHeight="1">
      <c r="A9" s="65" t="s">
        <v>129</v>
      </c>
      <c r="B9" s="33" t="s">
        <v>130</v>
      </c>
      <c r="C9" s="33" t="s">
        <v>131</v>
      </c>
      <c r="D9" s="33" t="s">
        <v>132</v>
      </c>
      <c r="E9" s="33" t="s">
        <v>133</v>
      </c>
      <c r="F9" s="33" t="s">
        <v>134</v>
      </c>
      <c r="G9" s="66" t="s">
        <v>135</v>
      </c>
      <c r="H9" s="35">
        <v>1.2</v>
      </c>
      <c r="I9" s="41"/>
      <c r="J9" s="41"/>
      <c r="K9" s="41"/>
      <c r="L9" s="41"/>
      <c r="M9" s="37" t="s">
        <v>35</v>
      </c>
      <c r="N9" s="67"/>
      <c r="O9" s="64" t="s">
        <v>136</v>
      </c>
    </row>
    <row r="10" spans="1:15" ht="75.75" customHeight="1">
      <c r="A10" s="65" t="s">
        <v>137</v>
      </c>
      <c r="B10" s="33" t="s">
        <v>138</v>
      </c>
      <c r="C10" s="33" t="s">
        <v>139</v>
      </c>
      <c r="D10" s="33" t="s">
        <v>140</v>
      </c>
      <c r="E10" s="33" t="s">
        <v>133</v>
      </c>
      <c r="F10" s="33" t="s">
        <v>141</v>
      </c>
      <c r="G10" s="66" t="s">
        <v>142</v>
      </c>
      <c r="H10" s="35">
        <v>1.3</v>
      </c>
      <c r="I10" s="36"/>
      <c r="J10" s="36"/>
      <c r="K10" s="37" t="s">
        <v>35</v>
      </c>
      <c r="L10" s="37" t="s">
        <v>35</v>
      </c>
      <c r="M10" s="36"/>
      <c r="N10" s="38" t="s">
        <v>35</v>
      </c>
      <c r="O10" s="64" t="s">
        <v>143</v>
      </c>
    </row>
    <row r="11" spans="1:15" ht="75.75" customHeight="1">
      <c r="A11" s="65" t="s">
        <v>144</v>
      </c>
      <c r="B11" s="33" t="s">
        <v>145</v>
      </c>
      <c r="C11" s="66" t="s">
        <v>146</v>
      </c>
      <c r="D11" s="33" t="s">
        <v>147</v>
      </c>
      <c r="E11" s="33" t="s">
        <v>43</v>
      </c>
      <c r="F11" s="33" t="s">
        <v>148</v>
      </c>
      <c r="G11" s="43" t="s">
        <v>149</v>
      </c>
      <c r="H11" s="35">
        <v>3.1</v>
      </c>
      <c r="I11" s="41"/>
      <c r="J11" s="41"/>
      <c r="K11" s="41"/>
      <c r="L11" s="41"/>
      <c r="M11" s="37" t="s">
        <v>35</v>
      </c>
      <c r="N11" s="67"/>
      <c r="O11" s="64" t="s">
        <v>150</v>
      </c>
    </row>
    <row r="12" spans="1:15" ht="75.75" customHeight="1">
      <c r="A12" s="65" t="s">
        <v>151</v>
      </c>
      <c r="B12" s="33" t="s">
        <v>152</v>
      </c>
      <c r="C12" s="33" t="s">
        <v>153</v>
      </c>
      <c r="D12" s="33" t="s">
        <v>154</v>
      </c>
      <c r="E12" s="33" t="s">
        <v>43</v>
      </c>
      <c r="F12" s="33" t="s">
        <v>148</v>
      </c>
      <c r="G12" s="66" t="s">
        <v>155</v>
      </c>
      <c r="H12" s="35">
        <v>3.2</v>
      </c>
      <c r="I12" s="36"/>
      <c r="J12" s="37" t="s">
        <v>35</v>
      </c>
      <c r="K12" s="36"/>
      <c r="L12" s="37" t="s">
        <v>35</v>
      </c>
      <c r="M12" s="36"/>
      <c r="N12" s="38" t="s">
        <v>35</v>
      </c>
      <c r="O12" s="64" t="s">
        <v>156</v>
      </c>
    </row>
    <row r="13" spans="1:15" ht="75.75" customHeight="1">
      <c r="A13" s="65" t="s">
        <v>157</v>
      </c>
      <c r="B13" s="33" t="s">
        <v>152</v>
      </c>
      <c r="C13" s="33" t="s">
        <v>158</v>
      </c>
      <c r="D13" s="33" t="s">
        <v>154</v>
      </c>
      <c r="E13" s="33" t="s">
        <v>43</v>
      </c>
      <c r="F13" s="33" t="s">
        <v>148</v>
      </c>
      <c r="G13" s="66" t="s">
        <v>159</v>
      </c>
      <c r="H13" s="35">
        <v>3.3</v>
      </c>
      <c r="I13" s="36"/>
      <c r="J13" s="37" t="s">
        <v>35</v>
      </c>
      <c r="K13" s="36"/>
      <c r="L13" s="37" t="s">
        <v>35</v>
      </c>
      <c r="M13" s="36"/>
      <c r="N13" s="38" t="s">
        <v>35</v>
      </c>
      <c r="O13" s="64" t="s">
        <v>156</v>
      </c>
    </row>
    <row r="14" spans="1:15" ht="75.75" customHeight="1">
      <c r="A14" s="65" t="s">
        <v>160</v>
      </c>
      <c r="B14" s="33" t="s">
        <v>138</v>
      </c>
      <c r="C14" s="33" t="s">
        <v>161</v>
      </c>
      <c r="D14" s="33" t="s">
        <v>162</v>
      </c>
      <c r="E14" s="33" t="s">
        <v>43</v>
      </c>
      <c r="F14" s="33" t="s">
        <v>148</v>
      </c>
      <c r="G14" s="66" t="s">
        <v>163</v>
      </c>
      <c r="H14" s="35">
        <v>3.4</v>
      </c>
      <c r="I14" s="36"/>
      <c r="J14" s="37" t="s">
        <v>35</v>
      </c>
      <c r="K14" s="36"/>
      <c r="L14" s="36"/>
      <c r="M14" s="36"/>
      <c r="N14" s="39"/>
      <c r="O14" s="64" t="s">
        <v>164</v>
      </c>
    </row>
    <row r="15" spans="1:15" ht="75.75" customHeight="1">
      <c r="A15" s="65" t="s">
        <v>160</v>
      </c>
      <c r="B15" s="5" t="s">
        <v>138</v>
      </c>
      <c r="C15" s="5" t="s">
        <v>165</v>
      </c>
      <c r="D15" s="5" t="s">
        <v>162</v>
      </c>
      <c r="E15" s="5" t="s">
        <v>43</v>
      </c>
      <c r="F15" s="5" t="s">
        <v>148</v>
      </c>
      <c r="G15" s="68" t="s">
        <v>166</v>
      </c>
      <c r="H15" s="45">
        <v>3.5</v>
      </c>
      <c r="I15" s="36"/>
      <c r="J15" s="36"/>
      <c r="K15" s="36"/>
      <c r="L15" s="36"/>
      <c r="M15" s="37" t="s">
        <v>35</v>
      </c>
      <c r="N15" s="39"/>
      <c r="O15" s="69" t="s">
        <v>164</v>
      </c>
    </row>
    <row r="16" spans="1:15" ht="75.75" customHeight="1">
      <c r="A16" s="65" t="s">
        <v>167</v>
      </c>
      <c r="B16" s="5" t="s">
        <v>130</v>
      </c>
      <c r="C16" s="5" t="s">
        <v>168</v>
      </c>
      <c r="D16" s="5" t="s">
        <v>169</v>
      </c>
      <c r="E16" s="5" t="s">
        <v>43</v>
      </c>
      <c r="F16" s="5" t="s">
        <v>134</v>
      </c>
      <c r="G16" s="70" t="s">
        <v>170</v>
      </c>
      <c r="H16" s="45">
        <v>3.6</v>
      </c>
      <c r="I16" s="71"/>
      <c r="J16" s="37" t="s">
        <v>35</v>
      </c>
      <c r="K16" s="71"/>
      <c r="L16" s="71"/>
      <c r="M16" s="71"/>
      <c r="N16" s="72"/>
      <c r="O16" s="69" t="s">
        <v>171</v>
      </c>
    </row>
    <row r="17" spans="1:15" ht="75.75" customHeight="1">
      <c r="A17" s="65" t="s">
        <v>172</v>
      </c>
      <c r="B17" s="5" t="s">
        <v>130</v>
      </c>
      <c r="C17" s="5" t="s">
        <v>173</v>
      </c>
      <c r="D17" s="5" t="s">
        <v>169</v>
      </c>
      <c r="E17" s="5" t="s">
        <v>43</v>
      </c>
      <c r="F17" s="5" t="s">
        <v>134</v>
      </c>
      <c r="G17" s="2" t="s">
        <v>174</v>
      </c>
      <c r="H17" s="45">
        <v>3.7</v>
      </c>
      <c r="I17" s="71"/>
      <c r="J17" s="37" t="s">
        <v>35</v>
      </c>
      <c r="K17" s="71"/>
      <c r="L17" s="71"/>
      <c r="M17" s="71"/>
      <c r="N17" s="72"/>
      <c r="O17" s="69" t="s">
        <v>171</v>
      </c>
    </row>
    <row r="18" spans="1:15" ht="75.75" customHeight="1">
      <c r="A18" s="65" t="s">
        <v>175</v>
      </c>
      <c r="B18" s="5" t="s">
        <v>176</v>
      </c>
      <c r="C18" s="5" t="s">
        <v>177</v>
      </c>
      <c r="D18" s="5" t="s">
        <v>178</v>
      </c>
      <c r="E18" s="5" t="s">
        <v>119</v>
      </c>
      <c r="F18" s="5" t="s">
        <v>134</v>
      </c>
      <c r="G18" s="2" t="s">
        <v>179</v>
      </c>
      <c r="H18" s="45">
        <v>5.0999999999999996</v>
      </c>
      <c r="I18" s="71"/>
      <c r="J18" s="71"/>
      <c r="K18" s="37" t="s">
        <v>35</v>
      </c>
      <c r="L18" s="71"/>
      <c r="M18" s="71"/>
      <c r="N18" s="72"/>
      <c r="O18" s="69" t="s">
        <v>180</v>
      </c>
    </row>
    <row r="19" spans="1:15" ht="75.75" customHeight="1">
      <c r="A19" s="65" t="s">
        <v>181</v>
      </c>
      <c r="B19" s="5" t="s">
        <v>138</v>
      </c>
      <c r="C19" s="5" t="s">
        <v>182</v>
      </c>
      <c r="D19" s="5" t="s">
        <v>140</v>
      </c>
      <c r="E19" s="5" t="s">
        <v>119</v>
      </c>
      <c r="F19" s="5" t="s">
        <v>148</v>
      </c>
      <c r="G19" s="2" t="s">
        <v>183</v>
      </c>
      <c r="H19" s="45">
        <v>5.2</v>
      </c>
      <c r="I19" s="36"/>
      <c r="J19" s="36"/>
      <c r="K19" s="36"/>
      <c r="L19" s="37" t="s">
        <v>35</v>
      </c>
      <c r="M19" s="36"/>
      <c r="N19" s="39"/>
      <c r="O19" s="69" t="s">
        <v>164</v>
      </c>
    </row>
    <row r="20" spans="1:15" ht="75.75" customHeight="1">
      <c r="A20" s="65" t="s">
        <v>137</v>
      </c>
      <c r="B20" s="5" t="s">
        <v>138</v>
      </c>
      <c r="C20" s="5" t="s">
        <v>184</v>
      </c>
      <c r="D20" s="5" t="s">
        <v>140</v>
      </c>
      <c r="E20" s="5" t="s">
        <v>119</v>
      </c>
      <c r="F20" s="5" t="s">
        <v>148</v>
      </c>
      <c r="G20" s="2" t="s">
        <v>185</v>
      </c>
      <c r="H20" s="45">
        <v>5.3</v>
      </c>
      <c r="I20" s="36"/>
      <c r="J20" s="36"/>
      <c r="K20" s="36"/>
      <c r="L20" s="37" t="s">
        <v>35</v>
      </c>
      <c r="M20" s="36"/>
      <c r="N20" s="39"/>
      <c r="O20" s="69" t="s">
        <v>164</v>
      </c>
    </row>
    <row r="21" spans="1:15" ht="75.75" customHeight="1">
      <c r="A21" s="65" t="s">
        <v>181</v>
      </c>
      <c r="B21" s="5" t="s">
        <v>138</v>
      </c>
      <c r="C21" s="71"/>
      <c r="D21" s="5" t="s">
        <v>140</v>
      </c>
      <c r="E21" s="5" t="s">
        <v>119</v>
      </c>
      <c r="F21" s="5" t="s">
        <v>81</v>
      </c>
      <c r="G21" s="2" t="s">
        <v>186</v>
      </c>
      <c r="H21" s="45">
        <v>5.4</v>
      </c>
      <c r="I21" s="36"/>
      <c r="J21" s="37" t="s">
        <v>35</v>
      </c>
      <c r="K21" s="36"/>
      <c r="L21" s="37" t="s">
        <v>35</v>
      </c>
      <c r="M21" s="36"/>
      <c r="N21" s="39"/>
      <c r="O21" s="69" t="s">
        <v>92</v>
      </c>
    </row>
    <row r="22" spans="1:15" ht="75.75" customHeight="1">
      <c r="A22" s="73" t="s">
        <v>137</v>
      </c>
      <c r="B22" s="48" t="s">
        <v>138</v>
      </c>
      <c r="C22" s="74" t="s">
        <v>187</v>
      </c>
      <c r="D22" s="48" t="s">
        <v>140</v>
      </c>
      <c r="E22" s="48" t="s">
        <v>32</v>
      </c>
      <c r="F22" s="48" t="s">
        <v>188</v>
      </c>
      <c r="G22" s="74" t="s">
        <v>186</v>
      </c>
      <c r="H22" s="51">
        <v>5.5</v>
      </c>
      <c r="I22" s="53"/>
      <c r="J22" s="52" t="s">
        <v>35</v>
      </c>
      <c r="K22" s="53"/>
      <c r="L22" s="52" t="s">
        <v>35</v>
      </c>
      <c r="M22" s="52" t="s">
        <v>35</v>
      </c>
      <c r="N22" s="54"/>
      <c r="O22" s="75" t="s">
        <v>143</v>
      </c>
    </row>
  </sheetData>
  <mergeCells count="11">
    <mergeCell ref="A1:A4"/>
    <mergeCell ref="B1:L4"/>
    <mergeCell ref="G6:G7"/>
    <mergeCell ref="F6:F7"/>
    <mergeCell ref="A6:A7"/>
    <mergeCell ref="B6:B7"/>
    <mergeCell ref="E6:E7"/>
    <mergeCell ref="D6:D7"/>
    <mergeCell ref="I6:N6"/>
    <mergeCell ref="C6:C7"/>
    <mergeCell ref="H6:H7"/>
  </mergeCells>
  <dataValidations count="5">
    <dataValidation type="list" allowBlank="1" showInputMessage="1" showErrorMessage="1" sqref="F8:F14 F16:F22" xr:uid="{00000000-0002-0000-0500-000000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D10:D14 D16:D19 D22" xr:uid="{00000000-0002-0000-0500-000001000000}">
      <formula1>"Acompañamiento a la Gestión Local,Comunicación Estratégica,Control Disciplinario,Convivencia y Diálogo Social,Evaluación Independiente,Fomento y Protección de los DDHH,Fomento y Protección de los Derechos Étnicos,Gerencia de TIC"</formula1>
    </dataValidation>
    <dataValidation type="list" allowBlank="1" showInputMessage="1" showErrorMessage="1" sqref="E10:E14 E16:E19 E22" xr:uid="{00000000-0002-0000-0500-000002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G16:G18" xr:uid="{00000000-0002-0000-0500-000003000000}">
      <formula1>"1- Bogotaneidad,2- Cultura de Paz,3- Revolución del servicio para la generación de confianza,4- Rollos legendarios ,5- Reforma a los Fondos de Desarrollo Local"</formula1>
    </dataValidation>
    <dataValidation type="list" allowBlank="1" showInputMessage="1" showErrorMessage="1" sqref="G19" xr:uid="{00000000-0002-0000-0500-000006000000}">
      <formula1>"1- Bogotaneidad,2- Cultura de Paz,3- Revolución del servicio para la generación de confianza,4- Rollos legendarios ,5- Reforma a los Fondos de Desarrollo Local,Mitigar el riesgo de fuga de capital intelectual"</formula1>
    </dataValidation>
  </dataValidations>
  <pageMargins left="0.7" right="0.7" top="0.75" bottom="0.75" header="0.3" footer="0.3"/>
  <pageSetup orientation="portrait"/>
  <headerFooter>
    <oddFooter>&amp;C&amp;"Helvetica Neue,Regular"&amp;12&amp;K000000&amp;P</oddFooter>
  </headerFooter>
  <ignoredErrors>
    <ignoredError sqref="N3:N4" numberStoredAsText="1"/>
  </ignoredError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5"/>
  <sheetViews>
    <sheetView showGridLines="0" topLeftCell="C35" workbookViewId="0">
      <selection activeCell="F35" sqref="F35:H3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84</v>
      </c>
      <c r="C6" s="288"/>
      <c r="D6" s="288"/>
      <c r="E6" s="288"/>
      <c r="F6" s="288"/>
      <c r="G6" s="288"/>
      <c r="H6" s="288"/>
      <c r="I6" s="288"/>
      <c r="J6" s="288"/>
      <c r="K6" s="97"/>
      <c r="L6" s="14"/>
    </row>
    <row r="7" spans="1:12" ht="30" customHeight="1">
      <c r="A7" s="261" t="s">
        <v>190</v>
      </c>
      <c r="B7" s="299" t="s">
        <v>264</v>
      </c>
      <c r="C7" s="300"/>
      <c r="D7" s="300"/>
      <c r="E7" s="300"/>
      <c r="F7" s="300"/>
      <c r="G7" s="300"/>
      <c r="H7" s="300"/>
      <c r="I7" s="300"/>
      <c r="J7" s="323"/>
      <c r="K7" s="97"/>
      <c r="L7" s="14"/>
    </row>
    <row r="8" spans="1:12" ht="30" customHeight="1">
      <c r="A8" s="88" t="s">
        <v>310</v>
      </c>
      <c r="B8" s="313" t="s">
        <v>501</v>
      </c>
      <c r="C8" s="314"/>
      <c r="D8" s="314"/>
      <c r="E8" s="314"/>
      <c r="F8" s="314"/>
      <c r="G8" s="314"/>
      <c r="H8" s="314"/>
      <c r="I8" s="314"/>
      <c r="J8" s="315"/>
      <c r="K8" s="97"/>
      <c r="L8" s="14"/>
    </row>
    <row r="9" spans="1:12" ht="30" customHeight="1">
      <c r="A9" s="88" t="s">
        <v>311</v>
      </c>
      <c r="B9" s="89" t="s">
        <v>519</v>
      </c>
      <c r="C9" s="305" t="s">
        <v>520</v>
      </c>
      <c r="D9" s="306"/>
      <c r="E9" s="306"/>
      <c r="F9" s="306"/>
      <c r="G9" s="306"/>
      <c r="H9" s="306"/>
      <c r="I9" s="306"/>
      <c r="J9" s="307"/>
      <c r="K9" s="97"/>
      <c r="L9" s="14"/>
    </row>
    <row r="10" spans="1:12" ht="30" customHeight="1">
      <c r="A10" s="88" t="s">
        <v>314</v>
      </c>
      <c r="B10" s="296" t="s">
        <v>521</v>
      </c>
      <c r="C10" s="288"/>
      <c r="D10" s="288"/>
      <c r="E10" s="288"/>
      <c r="F10" s="288"/>
      <c r="G10" s="288"/>
      <c r="H10" s="288"/>
      <c r="I10" s="288"/>
      <c r="J10" s="288"/>
      <c r="K10" s="97"/>
      <c r="L10" s="14"/>
    </row>
    <row r="11" spans="1:12" ht="30" customHeight="1">
      <c r="A11" s="88" t="s">
        <v>316</v>
      </c>
      <c r="B11" s="296" t="s">
        <v>522</v>
      </c>
      <c r="C11" s="288"/>
      <c r="D11" s="288"/>
      <c r="E11" s="288"/>
      <c r="F11" s="288"/>
      <c r="G11" s="288"/>
      <c r="H11" s="288"/>
      <c r="I11" s="288"/>
      <c r="J11" s="288"/>
      <c r="K11" s="97"/>
      <c r="L11" s="14"/>
    </row>
    <row r="12" spans="1:12" ht="30" customHeight="1">
      <c r="A12" s="88" t="s">
        <v>200</v>
      </c>
      <c r="B12" s="296" t="s">
        <v>250</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523</v>
      </c>
      <c r="C15" s="288"/>
      <c r="D15" s="288"/>
      <c r="E15" s="288"/>
      <c r="F15" s="288"/>
      <c r="G15" s="288"/>
      <c r="H15" s="288"/>
      <c r="I15" s="288"/>
      <c r="J15" s="288"/>
      <c r="K15" s="97"/>
      <c r="L15" s="14"/>
    </row>
    <row r="16" spans="1:12" ht="30" customHeight="1">
      <c r="A16" s="88" t="s">
        <v>208</v>
      </c>
      <c r="B16" s="296" t="s">
        <v>524</v>
      </c>
      <c r="C16" s="288"/>
      <c r="D16" s="288"/>
      <c r="E16" s="288"/>
      <c r="F16" s="288"/>
      <c r="G16" s="288"/>
      <c r="H16" s="288"/>
      <c r="I16" s="288"/>
      <c r="J16" s="288"/>
      <c r="K16" s="97"/>
      <c r="L16" s="14"/>
    </row>
    <row r="17" spans="1:12" ht="30" customHeight="1">
      <c r="A17" s="88" t="s">
        <v>210</v>
      </c>
      <c r="B17" s="296" t="s">
        <v>525</v>
      </c>
      <c r="C17" s="288"/>
      <c r="D17" s="288"/>
      <c r="E17" s="288"/>
      <c r="F17" s="288"/>
      <c r="G17" s="288"/>
      <c r="H17" s="288"/>
      <c r="I17" s="288"/>
      <c r="J17" s="288"/>
      <c r="K17" s="97"/>
      <c r="L17" s="14"/>
    </row>
    <row r="18" spans="1:12" ht="30" customHeight="1">
      <c r="A18" s="88" t="s">
        <v>321</v>
      </c>
      <c r="B18" s="296" t="s">
        <v>225</v>
      </c>
      <c r="C18" s="288"/>
      <c r="D18" s="288"/>
      <c r="E18" s="288"/>
      <c r="F18" s="289"/>
      <c r="G18" s="288"/>
      <c r="H18" s="288"/>
      <c r="I18" s="288"/>
      <c r="J18" s="288"/>
      <c r="K18" s="97"/>
      <c r="L18" s="14"/>
    </row>
    <row r="19" spans="1:12" ht="30" customHeight="1">
      <c r="A19" s="88" t="s">
        <v>213</v>
      </c>
      <c r="B19" s="296" t="s">
        <v>449</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v>
      </c>
      <c r="C23" s="174">
        <v>0.1</v>
      </c>
      <c r="D23" s="174">
        <v>0.6</v>
      </c>
      <c r="E23" s="174">
        <v>0.95</v>
      </c>
      <c r="F23" s="174">
        <v>1</v>
      </c>
      <c r="G23" s="174">
        <v>1</v>
      </c>
      <c r="H23" s="97"/>
      <c r="I23" s="20"/>
      <c r="J23" s="20"/>
      <c r="K23" s="20"/>
      <c r="L23" s="14"/>
    </row>
    <row r="24" spans="1:12" ht="30" customHeight="1">
      <c r="A24" s="100" t="s">
        <v>223</v>
      </c>
      <c r="B24" s="222">
        <f>MAX(D30:D31)</f>
        <v>0</v>
      </c>
      <c r="C24" s="222">
        <f>MAX(D32:D35)</f>
        <v>0.1</v>
      </c>
      <c r="D24" s="222">
        <f>MAX(D36:D39)</f>
        <v>0</v>
      </c>
      <c r="E24" s="222">
        <f>MAX(D40:D43)</f>
        <v>0</v>
      </c>
      <c r="F24" s="222">
        <f>MAX(D44:D45)</f>
        <v>0</v>
      </c>
      <c r="G24" s="196">
        <f>MAX(B24:F24)</f>
        <v>0.1</v>
      </c>
      <c r="H24" s="97"/>
      <c r="I24" s="20"/>
      <c r="J24" s="20"/>
      <c r="K24" s="20"/>
      <c r="L24" s="14"/>
    </row>
    <row r="25" spans="1:12" ht="30"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v>
      </c>
      <c r="C26" s="103">
        <f t="shared" ref="C26:G26" si="0">C24/$G$23</f>
        <v>0.1</v>
      </c>
      <c r="D26" s="103">
        <f t="shared" si="0"/>
        <v>0</v>
      </c>
      <c r="E26" s="103">
        <f t="shared" si="0"/>
        <v>0</v>
      </c>
      <c r="F26" s="103">
        <f t="shared" si="0"/>
        <v>0</v>
      </c>
      <c r="G26" s="103">
        <f t="shared" si="0"/>
        <v>0.1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8.75" customHeight="1">
      <c r="A30" s="109">
        <v>2024</v>
      </c>
      <c r="B30" s="110" t="s">
        <v>235</v>
      </c>
      <c r="C30" s="113">
        <v>0</v>
      </c>
      <c r="D30" s="199">
        <v>0</v>
      </c>
      <c r="E30" s="220">
        <f>IFERROR(IF(D30/C30&gt;100%,100%,D30/C30),0)</f>
        <v>0</v>
      </c>
      <c r="F30" s="284" t="s">
        <v>243</v>
      </c>
      <c r="G30" s="285"/>
      <c r="H30" s="286"/>
      <c r="I30" s="293" t="s">
        <v>243</v>
      </c>
      <c r="J30" s="283"/>
      <c r="K30" s="97"/>
      <c r="L30" s="14"/>
    </row>
    <row r="31" spans="1:12" ht="18.75" customHeight="1">
      <c r="A31" s="109">
        <v>2024</v>
      </c>
      <c r="B31" s="110" t="s">
        <v>238</v>
      </c>
      <c r="C31" s="113">
        <v>0</v>
      </c>
      <c r="D31" s="199">
        <v>0</v>
      </c>
      <c r="E31" s="220">
        <f t="shared" ref="E31:E45" si="1">IFERROR(IF(D31/C31&gt;100%,100%,D31/C31),0)</f>
        <v>0</v>
      </c>
      <c r="F31" s="284" t="s">
        <v>243</v>
      </c>
      <c r="G31" s="285"/>
      <c r="H31" s="286"/>
      <c r="I31" s="293" t="s">
        <v>243</v>
      </c>
      <c r="J31" s="283"/>
      <c r="K31" s="97"/>
      <c r="L31" s="14"/>
    </row>
    <row r="32" spans="1:12" ht="37.5" customHeight="1">
      <c r="A32" s="109">
        <v>2025</v>
      </c>
      <c r="B32" s="110" t="s">
        <v>240</v>
      </c>
      <c r="C32" s="113">
        <v>0.01</v>
      </c>
      <c r="D32" s="199">
        <v>0.01</v>
      </c>
      <c r="E32" s="220">
        <f t="shared" si="1"/>
        <v>1</v>
      </c>
      <c r="F32" s="284" t="s">
        <v>526</v>
      </c>
      <c r="G32" s="285"/>
      <c r="H32" s="286"/>
      <c r="I32" s="282" t="s">
        <v>527</v>
      </c>
      <c r="J32" s="283"/>
      <c r="K32" s="97"/>
      <c r="L32" s="14"/>
    </row>
    <row r="33" spans="1:12" ht="160.5" customHeight="1">
      <c r="A33" s="109">
        <v>2025</v>
      </c>
      <c r="B33" s="110" t="s">
        <v>242</v>
      </c>
      <c r="C33" s="113">
        <v>0.05</v>
      </c>
      <c r="D33" s="112">
        <v>0.05</v>
      </c>
      <c r="E33" s="220">
        <f t="shared" si="1"/>
        <v>1</v>
      </c>
      <c r="F33" s="399" t="s">
        <v>528</v>
      </c>
      <c r="G33" s="400"/>
      <c r="H33" s="401"/>
      <c r="I33" s="294" t="s">
        <v>529</v>
      </c>
      <c r="J33" s="295"/>
      <c r="K33" s="97"/>
      <c r="L33" s="140"/>
    </row>
    <row r="34" spans="1:12" ht="384.75" customHeight="1">
      <c r="A34" s="109">
        <v>2025</v>
      </c>
      <c r="B34" s="110" t="s">
        <v>235</v>
      </c>
      <c r="C34" s="113">
        <v>0.08</v>
      </c>
      <c r="D34" s="199">
        <v>0.08</v>
      </c>
      <c r="E34" s="220">
        <f t="shared" si="1"/>
        <v>1</v>
      </c>
      <c r="F34" s="358" t="s">
        <v>530</v>
      </c>
      <c r="G34" s="359"/>
      <c r="H34" s="360"/>
      <c r="I34" s="342" t="s">
        <v>531</v>
      </c>
      <c r="J34" s="342"/>
      <c r="K34" s="97"/>
      <c r="L34" s="14"/>
    </row>
    <row r="35" spans="1:12" ht="204.75" customHeight="1">
      <c r="A35" s="109">
        <v>2025</v>
      </c>
      <c r="B35" s="110" t="s">
        <v>238</v>
      </c>
      <c r="C35" s="113">
        <v>0.1</v>
      </c>
      <c r="D35" s="199">
        <v>0.1</v>
      </c>
      <c r="E35" s="220">
        <f t="shared" si="1"/>
        <v>1</v>
      </c>
      <c r="F35" s="344" t="s">
        <v>532</v>
      </c>
      <c r="G35" s="345"/>
      <c r="H35" s="346"/>
      <c r="I35" s="402" t="s">
        <v>533</v>
      </c>
      <c r="J35" s="403"/>
      <c r="K35" s="97"/>
      <c r="L35" s="14"/>
    </row>
    <row r="36" spans="1:12" ht="18.75">
      <c r="A36" s="109">
        <v>2026</v>
      </c>
      <c r="B36" s="110" t="s">
        <v>240</v>
      </c>
      <c r="C36" s="112"/>
      <c r="D36" s="199"/>
      <c r="E36" s="220">
        <f t="shared" si="1"/>
        <v>0</v>
      </c>
      <c r="F36" s="284"/>
      <c r="G36" s="285"/>
      <c r="H36" s="286"/>
      <c r="I36" s="282"/>
      <c r="J36" s="283"/>
      <c r="K36" s="97"/>
      <c r="L36" s="14"/>
    </row>
    <row r="37" spans="1:12" ht="18.75" customHeight="1">
      <c r="A37" s="109">
        <v>2026</v>
      </c>
      <c r="B37" s="110" t="s">
        <v>242</v>
      </c>
      <c r="C37" s="112"/>
      <c r="D37" s="199"/>
      <c r="E37" s="220">
        <f t="shared" si="1"/>
        <v>0</v>
      </c>
      <c r="F37" s="284"/>
      <c r="G37" s="285"/>
      <c r="H37" s="286"/>
      <c r="I37" s="282"/>
      <c r="J37" s="283"/>
      <c r="K37" s="97"/>
      <c r="L37" s="14"/>
    </row>
    <row r="38" spans="1:12" ht="18.75" customHeight="1">
      <c r="A38" s="109">
        <v>2026</v>
      </c>
      <c r="B38" s="110" t="s">
        <v>235</v>
      </c>
      <c r="C38" s="112"/>
      <c r="D38" s="199"/>
      <c r="E38" s="220">
        <f t="shared" si="1"/>
        <v>0</v>
      </c>
      <c r="F38" s="284"/>
      <c r="G38" s="285"/>
      <c r="H38" s="286"/>
      <c r="I38" s="282"/>
      <c r="J38" s="283"/>
      <c r="K38" s="97"/>
      <c r="L38" s="14"/>
    </row>
    <row r="39" spans="1:12" ht="18.75" customHeight="1">
      <c r="A39" s="109">
        <v>2026</v>
      </c>
      <c r="B39" s="110" t="s">
        <v>238</v>
      </c>
      <c r="C39" s="113">
        <f>D23</f>
        <v>0.6</v>
      </c>
      <c r="D39" s="199"/>
      <c r="E39" s="220">
        <f t="shared" si="1"/>
        <v>0</v>
      </c>
      <c r="F39" s="284"/>
      <c r="G39" s="285"/>
      <c r="H39" s="286"/>
      <c r="I39" s="282"/>
      <c r="J39" s="283"/>
      <c r="K39" s="97"/>
      <c r="L39" s="14"/>
    </row>
    <row r="40" spans="1:12" ht="18.75" customHeight="1">
      <c r="A40" s="109">
        <v>2027</v>
      </c>
      <c r="B40" s="110" t="s">
        <v>240</v>
      </c>
      <c r="C40" s="113"/>
      <c r="D40" s="199"/>
      <c r="E40" s="220">
        <f t="shared" si="1"/>
        <v>0</v>
      </c>
      <c r="F40" s="284"/>
      <c r="G40" s="285"/>
      <c r="H40" s="286"/>
      <c r="I40" s="282"/>
      <c r="J40" s="283"/>
      <c r="K40" s="97"/>
      <c r="L40" s="14"/>
    </row>
    <row r="41" spans="1:12" ht="18.75" customHeight="1">
      <c r="A41" s="109">
        <v>2027</v>
      </c>
      <c r="B41" s="110" t="s">
        <v>242</v>
      </c>
      <c r="C41" s="113"/>
      <c r="D41" s="199"/>
      <c r="E41" s="220">
        <f t="shared" si="1"/>
        <v>0</v>
      </c>
      <c r="F41" s="284"/>
      <c r="G41" s="285"/>
      <c r="H41" s="286"/>
      <c r="I41" s="282"/>
      <c r="J41" s="283"/>
      <c r="K41" s="97"/>
      <c r="L41" s="14"/>
    </row>
    <row r="42" spans="1:12" ht="18.75" customHeight="1">
      <c r="A42" s="109">
        <v>2027</v>
      </c>
      <c r="B42" s="110" t="s">
        <v>235</v>
      </c>
      <c r="C42" s="113"/>
      <c r="D42" s="199"/>
      <c r="E42" s="220">
        <f t="shared" si="1"/>
        <v>0</v>
      </c>
      <c r="F42" s="284"/>
      <c r="G42" s="285"/>
      <c r="H42" s="286"/>
      <c r="I42" s="282"/>
      <c r="J42" s="283"/>
      <c r="K42" s="97"/>
      <c r="L42" s="14"/>
    </row>
    <row r="43" spans="1:12" ht="18.75" customHeight="1">
      <c r="A43" s="109">
        <v>2027</v>
      </c>
      <c r="B43" s="110" t="s">
        <v>238</v>
      </c>
      <c r="C43" s="113">
        <f>E23</f>
        <v>0.95</v>
      </c>
      <c r="D43" s="199"/>
      <c r="E43" s="220">
        <f t="shared" si="1"/>
        <v>0</v>
      </c>
      <c r="F43" s="284"/>
      <c r="G43" s="285"/>
      <c r="H43" s="286"/>
      <c r="I43" s="282"/>
      <c r="J43" s="283"/>
      <c r="K43" s="97"/>
      <c r="L43" s="14"/>
    </row>
    <row r="44" spans="1:12" ht="18.75" customHeight="1">
      <c r="A44" s="109">
        <v>2028</v>
      </c>
      <c r="B44" s="110" t="s">
        <v>240</v>
      </c>
      <c r="C44" s="113"/>
      <c r="D44" s="199"/>
      <c r="E44" s="220">
        <f t="shared" si="1"/>
        <v>0</v>
      </c>
      <c r="F44" s="284"/>
      <c r="G44" s="285"/>
      <c r="H44" s="286"/>
      <c r="I44" s="282"/>
      <c r="J44" s="283"/>
      <c r="K44" s="97"/>
      <c r="L44" s="14"/>
    </row>
    <row r="45" spans="1:12" ht="18.75" customHeight="1">
      <c r="A45" s="109">
        <v>2028</v>
      </c>
      <c r="B45" s="110" t="s">
        <v>242</v>
      </c>
      <c r="C45" s="113">
        <f>F23</f>
        <v>1</v>
      </c>
      <c r="D45" s="199"/>
      <c r="E45" s="220">
        <f t="shared" si="1"/>
        <v>0</v>
      </c>
      <c r="F45" s="284"/>
      <c r="G45" s="285"/>
      <c r="H45" s="286"/>
      <c r="I45" s="282"/>
      <c r="J45" s="283"/>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5"/>
  <sheetViews>
    <sheetView showGridLines="0" topLeftCell="B35" workbookViewId="0">
      <selection activeCell="I35" sqref="I35:J35"/>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75" customHeight="1">
      <c r="A5" s="84"/>
      <c r="B5" s="85"/>
      <c r="C5" s="85"/>
      <c r="D5" s="85"/>
      <c r="E5" s="85"/>
      <c r="F5" s="85"/>
      <c r="G5" s="85"/>
      <c r="H5" s="85"/>
      <c r="I5" s="86"/>
      <c r="J5" s="139"/>
      <c r="K5" s="20"/>
      <c r="L5" s="14"/>
    </row>
    <row r="6" spans="1:12" ht="30.75" customHeight="1">
      <c r="A6" s="88" t="s">
        <v>127</v>
      </c>
      <c r="B6" s="296" t="s">
        <v>93</v>
      </c>
      <c r="C6" s="288"/>
      <c r="D6" s="288"/>
      <c r="E6" s="288"/>
      <c r="F6" s="288"/>
      <c r="G6" s="288"/>
      <c r="H6" s="288"/>
      <c r="I6" s="288"/>
      <c r="J6" s="288"/>
      <c r="K6" s="97"/>
      <c r="L6" s="14"/>
    </row>
    <row r="7" spans="1:12" ht="30.75" customHeight="1">
      <c r="A7" s="261" t="s">
        <v>190</v>
      </c>
      <c r="B7" s="299" t="s">
        <v>285</v>
      </c>
      <c r="C7" s="300"/>
      <c r="D7" s="300"/>
      <c r="E7" s="300"/>
      <c r="F7" s="300"/>
      <c r="G7" s="300"/>
      <c r="H7" s="300"/>
      <c r="I7" s="300"/>
      <c r="J7" s="323"/>
      <c r="K7" s="97"/>
      <c r="L7" s="14"/>
    </row>
    <row r="8" spans="1:12" ht="30.75" customHeight="1">
      <c r="A8" s="88" t="s">
        <v>192</v>
      </c>
      <c r="B8" s="313" t="s">
        <v>501</v>
      </c>
      <c r="C8" s="314"/>
      <c r="D8" s="314"/>
      <c r="E8" s="314"/>
      <c r="F8" s="314"/>
      <c r="G8" s="314"/>
      <c r="H8" s="314"/>
      <c r="I8" s="314"/>
      <c r="J8" s="315"/>
      <c r="K8" s="97"/>
      <c r="L8" s="14"/>
    </row>
    <row r="9" spans="1:12" ht="30.75" customHeight="1">
      <c r="A9" s="88" t="s">
        <v>194</v>
      </c>
      <c r="B9" s="90" t="s">
        <v>534</v>
      </c>
      <c r="C9" s="313" t="s">
        <v>535</v>
      </c>
      <c r="D9" s="314"/>
      <c r="E9" s="314"/>
      <c r="F9" s="314"/>
      <c r="G9" s="314"/>
      <c r="H9" s="314"/>
      <c r="I9" s="314"/>
      <c r="J9" s="315"/>
      <c r="K9" s="97"/>
      <c r="L9" s="14"/>
    </row>
    <row r="10" spans="1:12" ht="30.75" customHeight="1">
      <c r="A10" s="88" t="s">
        <v>197</v>
      </c>
      <c r="B10" s="296" t="s">
        <v>536</v>
      </c>
      <c r="C10" s="288"/>
      <c r="D10" s="288"/>
      <c r="E10" s="288"/>
      <c r="F10" s="288"/>
      <c r="G10" s="288"/>
      <c r="H10" s="288"/>
      <c r="I10" s="288"/>
      <c r="J10" s="288"/>
      <c r="K10" s="97"/>
      <c r="L10" s="14"/>
    </row>
    <row r="11" spans="1:12" ht="30.75" customHeight="1">
      <c r="A11" s="88" t="s">
        <v>199</v>
      </c>
      <c r="B11" s="296" t="s">
        <v>537</v>
      </c>
      <c r="C11" s="288"/>
      <c r="D11" s="288"/>
      <c r="E11" s="288"/>
      <c r="F11" s="288"/>
      <c r="G11" s="288"/>
      <c r="H11" s="288"/>
      <c r="I11" s="288"/>
      <c r="J11" s="288"/>
      <c r="K11" s="97"/>
      <c r="L11" s="14"/>
    </row>
    <row r="12" spans="1:12" ht="30.75" customHeight="1">
      <c r="A12" s="88" t="s">
        <v>200</v>
      </c>
      <c r="B12" s="296" t="s">
        <v>250</v>
      </c>
      <c r="C12" s="288"/>
      <c r="D12" s="288"/>
      <c r="E12" s="288"/>
      <c r="F12" s="288"/>
      <c r="G12" s="288"/>
      <c r="H12" s="288"/>
      <c r="I12" s="288"/>
      <c r="J12" s="288"/>
      <c r="K12" s="97"/>
      <c r="L12" s="14"/>
    </row>
    <row r="13" spans="1:12" ht="30.75" customHeight="1">
      <c r="A13" s="88" t="s">
        <v>202</v>
      </c>
      <c r="B13" s="296" t="s">
        <v>203</v>
      </c>
      <c r="C13" s="288"/>
      <c r="D13" s="288"/>
      <c r="E13" s="288"/>
      <c r="F13" s="288"/>
      <c r="G13" s="288"/>
      <c r="H13" s="288"/>
      <c r="I13" s="288"/>
      <c r="J13" s="288"/>
      <c r="K13" s="97"/>
      <c r="L13" s="14"/>
    </row>
    <row r="14" spans="1:12" ht="30.75" customHeight="1">
      <c r="A14" s="88" t="s">
        <v>204</v>
      </c>
      <c r="B14" s="305" t="s">
        <v>205</v>
      </c>
      <c r="C14" s="306"/>
      <c r="D14" s="306"/>
      <c r="E14" s="306"/>
      <c r="F14" s="306"/>
      <c r="G14" s="306"/>
      <c r="H14" s="306"/>
      <c r="I14" s="306"/>
      <c r="J14" s="307"/>
      <c r="K14" s="97"/>
      <c r="L14" s="14"/>
    </row>
    <row r="15" spans="1:12" ht="30.75" customHeight="1">
      <c r="A15" s="88" t="s">
        <v>206</v>
      </c>
      <c r="B15" s="296" t="s">
        <v>538</v>
      </c>
      <c r="C15" s="288"/>
      <c r="D15" s="288"/>
      <c r="E15" s="288"/>
      <c r="F15" s="288"/>
      <c r="G15" s="288"/>
      <c r="H15" s="288"/>
      <c r="I15" s="288"/>
      <c r="J15" s="288"/>
      <c r="K15" s="97"/>
      <c r="L15" s="14"/>
    </row>
    <row r="16" spans="1:12" ht="30.75" customHeight="1">
      <c r="A16" s="88" t="s">
        <v>208</v>
      </c>
      <c r="B16" s="296" t="s">
        <v>539</v>
      </c>
      <c r="C16" s="288"/>
      <c r="D16" s="288"/>
      <c r="E16" s="288"/>
      <c r="F16" s="288"/>
      <c r="G16" s="288"/>
      <c r="H16" s="288"/>
      <c r="I16" s="288"/>
      <c r="J16" s="288"/>
      <c r="K16" s="97"/>
      <c r="L16" s="14"/>
    </row>
    <row r="17" spans="1:12" ht="30.75" customHeight="1">
      <c r="A17" s="88" t="s">
        <v>210</v>
      </c>
      <c r="B17" s="296" t="s">
        <v>540</v>
      </c>
      <c r="C17" s="288"/>
      <c r="D17" s="288"/>
      <c r="E17" s="288"/>
      <c r="F17" s="288"/>
      <c r="G17" s="288"/>
      <c r="H17" s="288"/>
      <c r="I17" s="288"/>
      <c r="J17" s="288"/>
      <c r="K17" s="97"/>
      <c r="L17" s="14"/>
    </row>
    <row r="18" spans="1:12" ht="30.75" customHeight="1">
      <c r="A18" s="88" t="s">
        <v>212</v>
      </c>
      <c r="B18" s="296" t="s">
        <v>541</v>
      </c>
      <c r="C18" s="288"/>
      <c r="D18" s="288"/>
      <c r="E18" s="288"/>
      <c r="F18" s="289"/>
      <c r="G18" s="288"/>
      <c r="H18" s="288"/>
      <c r="I18" s="288"/>
      <c r="J18" s="288"/>
      <c r="K18" s="97"/>
      <c r="L18" s="14"/>
    </row>
    <row r="19" spans="1:12" ht="30.75" customHeight="1">
      <c r="A19" s="88" t="s">
        <v>213</v>
      </c>
      <c r="B19" s="296" t="s">
        <v>253</v>
      </c>
      <c r="C19" s="288"/>
      <c r="D19" s="288"/>
      <c r="E19" s="288"/>
      <c r="F19" s="288"/>
      <c r="G19" s="288"/>
      <c r="H19" s="288"/>
      <c r="I19" s="288"/>
      <c r="J19" s="288"/>
      <c r="K19" s="97"/>
      <c r="L19" s="14"/>
    </row>
    <row r="20" spans="1:12" ht="30.75" customHeight="1">
      <c r="A20" s="91"/>
      <c r="B20" s="92"/>
      <c r="C20" s="92"/>
      <c r="D20" s="92"/>
      <c r="E20" s="92"/>
      <c r="F20" s="92"/>
      <c r="G20" s="92"/>
      <c r="H20" s="93"/>
      <c r="I20" s="93"/>
      <c r="J20" s="93"/>
      <c r="K20" s="20"/>
      <c r="L20" s="14"/>
    </row>
    <row r="21" spans="1:12" ht="30.75" customHeight="1">
      <c r="A21" s="95"/>
      <c r="B21" s="297" t="s">
        <v>215</v>
      </c>
      <c r="C21" s="298"/>
      <c r="D21" s="298"/>
      <c r="E21" s="298"/>
      <c r="F21" s="298"/>
      <c r="G21" s="298"/>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174">
        <v>1</v>
      </c>
      <c r="C23" s="174">
        <v>1</v>
      </c>
      <c r="D23" s="174">
        <v>1</v>
      </c>
      <c r="E23" s="174">
        <v>1</v>
      </c>
      <c r="F23" s="174">
        <v>1</v>
      </c>
      <c r="G23" s="105">
        <v>1</v>
      </c>
      <c r="H23" s="97"/>
      <c r="I23" s="20"/>
      <c r="J23" s="20"/>
      <c r="K23" s="20"/>
      <c r="L23" s="14"/>
    </row>
    <row r="24" spans="1:12" ht="30.75" customHeight="1">
      <c r="A24" s="100" t="s">
        <v>223</v>
      </c>
      <c r="B24" s="134">
        <f>IFERROR(AVERAGE(D30:D31),"")</f>
        <v>1</v>
      </c>
      <c r="C24" s="134">
        <f>IFERROR(AVERAGE(D32:D35),"")</f>
        <v>1</v>
      </c>
      <c r="D24" s="134" t="str">
        <f>IFERROR(AVERAGE(D36:D39),"")</f>
        <v/>
      </c>
      <c r="E24" s="134" t="str">
        <f>IFERROR(AVERAGE(D40:D43),"")</f>
        <v/>
      </c>
      <c r="F24" s="134" t="str">
        <f>IFERROR(AVERAGE(D44:D45),"")</f>
        <v/>
      </c>
      <c r="G24" s="196">
        <f>AVERAGE(B24:F24)</f>
        <v>1</v>
      </c>
      <c r="H24" s="97"/>
      <c r="I24" s="20"/>
      <c r="J24" s="20"/>
      <c r="K24" s="20"/>
      <c r="L24" s="14"/>
    </row>
    <row r="25" spans="1:12" ht="30.75" customHeight="1">
      <c r="A25" s="100" t="s">
        <v>224</v>
      </c>
      <c r="B25" s="103">
        <f>IFERROR(IF(B24/B23&gt;100%,100%,B24/B23),"")</f>
        <v>1</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75" customHeight="1">
      <c r="A26" s="100" t="s">
        <v>226</v>
      </c>
      <c r="B26" s="238">
        <f>IF(((B24/B23)*0.125)&gt;0.125,0.125,(B24/B23)*0.125)</f>
        <v>0.125</v>
      </c>
      <c r="C26" s="238">
        <f>IF(((B24/B23)*0.125)+((C24/C23)*0.25)&gt;0.375,0.375,((B24/B23)*0.125)+((C24/C23)*0.25))</f>
        <v>0.375</v>
      </c>
      <c r="D26" s="103"/>
      <c r="E26" s="103"/>
      <c r="F26" s="103"/>
      <c r="G26" s="103">
        <f>MAX(B26:F26)</f>
        <v>0.375</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235.5" customHeight="1">
      <c r="A30" s="109">
        <v>2024</v>
      </c>
      <c r="B30" s="110" t="s">
        <v>235</v>
      </c>
      <c r="C30" s="187">
        <v>1</v>
      </c>
      <c r="D30" s="198">
        <v>1</v>
      </c>
      <c r="E30" s="192">
        <f t="shared" ref="E30:E45" si="0">IFERROR(IF(D30/C30&gt;100%,100%,D30/C30),0)</f>
        <v>1</v>
      </c>
      <c r="F30" s="337" t="s">
        <v>542</v>
      </c>
      <c r="G30" s="338"/>
      <c r="H30" s="378"/>
      <c r="I30" s="389" t="s">
        <v>543</v>
      </c>
      <c r="J30" s="390"/>
      <c r="K30" s="97"/>
      <c r="L30" s="14"/>
    </row>
    <row r="31" spans="1:12" ht="235.5" customHeight="1">
      <c r="A31" s="109">
        <v>2024</v>
      </c>
      <c r="B31" s="110" t="s">
        <v>238</v>
      </c>
      <c r="C31" s="187">
        <v>1</v>
      </c>
      <c r="D31" s="198">
        <v>1</v>
      </c>
      <c r="E31" s="192">
        <f t="shared" si="0"/>
        <v>1</v>
      </c>
      <c r="F31" s="337" t="s">
        <v>544</v>
      </c>
      <c r="G31" s="338"/>
      <c r="H31" s="378"/>
      <c r="I31" s="389" t="s">
        <v>543</v>
      </c>
      <c r="J31" s="390"/>
      <c r="K31" s="97"/>
      <c r="L31" s="14"/>
    </row>
    <row r="32" spans="1:12" ht="235.5" customHeight="1">
      <c r="A32" s="109">
        <v>2025</v>
      </c>
      <c r="B32" s="110" t="s">
        <v>240</v>
      </c>
      <c r="C32" s="187">
        <v>1</v>
      </c>
      <c r="D32" s="198">
        <v>1</v>
      </c>
      <c r="E32" s="192">
        <f t="shared" si="0"/>
        <v>1</v>
      </c>
      <c r="F32" s="337" t="s">
        <v>545</v>
      </c>
      <c r="G32" s="338"/>
      <c r="H32" s="378"/>
      <c r="I32" s="389" t="s">
        <v>543</v>
      </c>
      <c r="J32" s="390"/>
      <c r="K32" s="97"/>
      <c r="L32" s="14"/>
    </row>
    <row r="33" spans="1:12" ht="190.5" customHeight="1">
      <c r="A33" s="109">
        <v>2025</v>
      </c>
      <c r="B33" s="110" t="s">
        <v>242</v>
      </c>
      <c r="C33" s="187">
        <v>1</v>
      </c>
      <c r="D33" s="112">
        <v>1</v>
      </c>
      <c r="E33" s="192">
        <f t="shared" si="0"/>
        <v>1</v>
      </c>
      <c r="F33" s="332" t="s">
        <v>546</v>
      </c>
      <c r="G33" s="333"/>
      <c r="H33" s="334"/>
      <c r="I33" s="363" t="s">
        <v>543</v>
      </c>
      <c r="J33" s="364"/>
      <c r="K33" s="97"/>
      <c r="L33" s="140"/>
    </row>
    <row r="34" spans="1:12" ht="311.25" customHeight="1">
      <c r="A34" s="109">
        <v>2025</v>
      </c>
      <c r="B34" s="110" t="s">
        <v>235</v>
      </c>
      <c r="C34" s="187">
        <v>1</v>
      </c>
      <c r="D34" s="112">
        <v>1</v>
      </c>
      <c r="E34" s="192">
        <f t="shared" si="0"/>
        <v>1</v>
      </c>
      <c r="F34" s="341" t="s">
        <v>547</v>
      </c>
      <c r="G34" s="342"/>
      <c r="H34" s="343"/>
      <c r="I34" s="361" t="s">
        <v>543</v>
      </c>
      <c r="J34" s="362"/>
      <c r="K34" s="97"/>
      <c r="L34" s="14"/>
    </row>
    <row r="35" spans="1:12" ht="259.5" customHeight="1">
      <c r="A35" s="109">
        <v>2025</v>
      </c>
      <c r="B35" s="110" t="s">
        <v>238</v>
      </c>
      <c r="C35" s="187">
        <v>1</v>
      </c>
      <c r="D35" s="112">
        <v>1</v>
      </c>
      <c r="E35" s="192">
        <f t="shared" si="0"/>
        <v>1</v>
      </c>
      <c r="F35" s="332" t="s">
        <v>548</v>
      </c>
      <c r="G35" s="333"/>
      <c r="H35" s="334"/>
      <c r="I35" s="363" t="s">
        <v>543</v>
      </c>
      <c r="J35" s="364"/>
      <c r="K35" s="97"/>
      <c r="L35" s="14"/>
    </row>
    <row r="36" spans="1:12" ht="18.75" customHeight="1">
      <c r="A36" s="109">
        <v>2026</v>
      </c>
      <c r="B36" s="110" t="s">
        <v>240</v>
      </c>
      <c r="C36" s="187">
        <v>1</v>
      </c>
      <c r="D36" s="71"/>
      <c r="E36" s="192">
        <f t="shared" si="0"/>
        <v>0</v>
      </c>
      <c r="F36" s="284"/>
      <c r="G36" s="285"/>
      <c r="H36" s="286"/>
      <c r="I36" s="282"/>
      <c r="J36" s="283"/>
      <c r="K36" s="97"/>
      <c r="L36" s="14"/>
    </row>
    <row r="37" spans="1:12" ht="18.75" customHeight="1">
      <c r="A37" s="109">
        <v>2026</v>
      </c>
      <c r="B37" s="110" t="s">
        <v>242</v>
      </c>
      <c r="C37" s="187">
        <v>1</v>
      </c>
      <c r="D37" s="71"/>
      <c r="E37" s="192">
        <f t="shared" si="0"/>
        <v>0</v>
      </c>
      <c r="F37" s="284"/>
      <c r="G37" s="285"/>
      <c r="H37" s="286"/>
      <c r="I37" s="282"/>
      <c r="J37" s="283"/>
      <c r="K37" s="97"/>
      <c r="L37" s="14"/>
    </row>
    <row r="38" spans="1:12" ht="18.75" customHeight="1">
      <c r="A38" s="109">
        <v>2026</v>
      </c>
      <c r="B38" s="110" t="s">
        <v>235</v>
      </c>
      <c r="C38" s="187">
        <v>1</v>
      </c>
      <c r="D38" s="71"/>
      <c r="E38" s="192">
        <f t="shared" si="0"/>
        <v>0</v>
      </c>
      <c r="F38" s="284"/>
      <c r="G38" s="285"/>
      <c r="H38" s="286"/>
      <c r="I38" s="282"/>
      <c r="J38" s="283"/>
      <c r="K38" s="97"/>
      <c r="L38" s="14"/>
    </row>
    <row r="39" spans="1:12" ht="18.75" customHeight="1">
      <c r="A39" s="109">
        <v>2026</v>
      </c>
      <c r="B39" s="110" t="s">
        <v>238</v>
      </c>
      <c r="C39" s="187">
        <v>1</v>
      </c>
      <c r="D39" s="71"/>
      <c r="E39" s="192">
        <f t="shared" si="0"/>
        <v>0</v>
      </c>
      <c r="F39" s="284"/>
      <c r="G39" s="285"/>
      <c r="H39" s="286"/>
      <c r="I39" s="282"/>
      <c r="J39" s="283"/>
      <c r="K39" s="97"/>
      <c r="L39" s="14"/>
    </row>
    <row r="40" spans="1:12" ht="18.75" customHeight="1">
      <c r="A40" s="109">
        <v>2027</v>
      </c>
      <c r="B40" s="110" t="s">
        <v>240</v>
      </c>
      <c r="C40" s="187">
        <v>1</v>
      </c>
      <c r="D40" s="113"/>
      <c r="E40" s="192">
        <f t="shared" si="0"/>
        <v>0</v>
      </c>
      <c r="F40" s="284"/>
      <c r="G40" s="285"/>
      <c r="H40" s="286"/>
      <c r="I40" s="282"/>
      <c r="J40" s="283"/>
      <c r="K40" s="97"/>
      <c r="L40" s="14"/>
    </row>
    <row r="41" spans="1:12" ht="18.75" customHeight="1">
      <c r="A41" s="109">
        <v>2027</v>
      </c>
      <c r="B41" s="110" t="s">
        <v>242</v>
      </c>
      <c r="C41" s="187">
        <v>1</v>
      </c>
      <c r="D41" s="71"/>
      <c r="E41" s="192">
        <f t="shared" si="0"/>
        <v>0</v>
      </c>
      <c r="F41" s="284"/>
      <c r="G41" s="285"/>
      <c r="H41" s="286"/>
      <c r="I41" s="282"/>
      <c r="J41" s="283"/>
      <c r="K41" s="97"/>
      <c r="L41" s="14"/>
    </row>
    <row r="42" spans="1:12" ht="18.75" customHeight="1">
      <c r="A42" s="109">
        <v>2027</v>
      </c>
      <c r="B42" s="110" t="s">
        <v>235</v>
      </c>
      <c r="C42" s="187">
        <v>1</v>
      </c>
      <c r="D42" s="71"/>
      <c r="E42" s="192">
        <f t="shared" si="0"/>
        <v>0</v>
      </c>
      <c r="F42" s="284"/>
      <c r="G42" s="285"/>
      <c r="H42" s="286"/>
      <c r="I42" s="282"/>
      <c r="J42" s="283"/>
      <c r="K42" s="97"/>
      <c r="L42" s="14"/>
    </row>
    <row r="43" spans="1:12" ht="18.75" customHeight="1">
      <c r="A43" s="109">
        <v>2027</v>
      </c>
      <c r="B43" s="110" t="s">
        <v>238</v>
      </c>
      <c r="C43" s="187">
        <v>1</v>
      </c>
      <c r="D43" s="71"/>
      <c r="E43" s="192">
        <f t="shared" si="0"/>
        <v>0</v>
      </c>
      <c r="F43" s="284"/>
      <c r="G43" s="285"/>
      <c r="H43" s="286"/>
      <c r="I43" s="282"/>
      <c r="J43" s="283"/>
      <c r="K43" s="97"/>
      <c r="L43" s="14"/>
    </row>
    <row r="44" spans="1:12" ht="18.75" customHeight="1">
      <c r="A44" s="109">
        <v>2028</v>
      </c>
      <c r="B44" s="110" t="s">
        <v>240</v>
      </c>
      <c r="C44" s="187">
        <v>1</v>
      </c>
      <c r="D44" s="71"/>
      <c r="E44" s="192">
        <f t="shared" si="0"/>
        <v>0</v>
      </c>
      <c r="F44" s="284"/>
      <c r="G44" s="285"/>
      <c r="H44" s="286"/>
      <c r="I44" s="282"/>
      <c r="J44" s="283"/>
      <c r="K44" s="97"/>
      <c r="L44" s="14"/>
    </row>
    <row r="45" spans="1:12" ht="18.75" customHeight="1">
      <c r="A45" s="109">
        <v>2028</v>
      </c>
      <c r="B45" s="110" t="s">
        <v>242</v>
      </c>
      <c r="C45" s="187">
        <v>1</v>
      </c>
      <c r="D45" s="113"/>
      <c r="E45" s="192">
        <f t="shared" si="0"/>
        <v>0</v>
      </c>
      <c r="F45" s="284"/>
      <c r="G45" s="285"/>
      <c r="H45" s="286"/>
      <c r="I45" s="282"/>
      <c r="J45" s="283"/>
      <c r="K45" s="141"/>
      <c r="L45" s="56"/>
    </row>
  </sheetData>
  <mergeCells count="51">
    <mergeCell ref="F29:H29"/>
    <mergeCell ref="I29:J29"/>
    <mergeCell ref="F30:H30"/>
    <mergeCell ref="I30:J30"/>
    <mergeCell ref="F31:H31"/>
    <mergeCell ref="I31:J31"/>
    <mergeCell ref="A28:J28"/>
    <mergeCell ref="B16:J16"/>
    <mergeCell ref="B17:J17"/>
    <mergeCell ref="B18:J18"/>
    <mergeCell ref="B19:J19"/>
    <mergeCell ref="B21:G21"/>
    <mergeCell ref="B11:J11"/>
    <mergeCell ref="B12:J12"/>
    <mergeCell ref="B13:J13"/>
    <mergeCell ref="B14:J14"/>
    <mergeCell ref="B15:J15"/>
    <mergeCell ref="C9:J9"/>
    <mergeCell ref="C1:H4"/>
    <mergeCell ref="B6:J6"/>
    <mergeCell ref="B8:J8"/>
    <mergeCell ref="B10:J10"/>
    <mergeCell ref="B7:J7"/>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5"/>
  <sheetViews>
    <sheetView showGridLines="0" topLeftCell="A29" workbookViewId="0">
      <selection activeCell="D36" sqref="D3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93</v>
      </c>
      <c r="C6" s="288"/>
      <c r="D6" s="288"/>
      <c r="E6" s="288"/>
      <c r="F6" s="288"/>
      <c r="G6" s="288"/>
      <c r="H6" s="288"/>
      <c r="I6" s="288"/>
      <c r="J6" s="288"/>
      <c r="K6" s="97"/>
      <c r="L6" s="14"/>
    </row>
    <row r="7" spans="1:12" ht="30" customHeight="1">
      <c r="A7" s="261" t="s">
        <v>190</v>
      </c>
      <c r="B7" s="299" t="s">
        <v>285</v>
      </c>
      <c r="C7" s="300"/>
      <c r="D7" s="300"/>
      <c r="E7" s="300"/>
      <c r="F7" s="300"/>
      <c r="G7" s="300"/>
      <c r="H7" s="300"/>
      <c r="I7" s="300"/>
      <c r="J7" s="323"/>
      <c r="K7" s="97"/>
      <c r="L7" s="14"/>
    </row>
    <row r="8" spans="1:12" ht="30" customHeight="1">
      <c r="A8" s="88" t="s">
        <v>310</v>
      </c>
      <c r="B8" s="313" t="s">
        <v>501</v>
      </c>
      <c r="C8" s="314"/>
      <c r="D8" s="314"/>
      <c r="E8" s="314"/>
      <c r="F8" s="314"/>
      <c r="G8" s="314"/>
      <c r="H8" s="314"/>
      <c r="I8" s="314"/>
      <c r="J8" s="315"/>
      <c r="K8" s="97"/>
      <c r="L8" s="14"/>
    </row>
    <row r="9" spans="1:12" ht="30" customHeight="1">
      <c r="A9" s="88" t="s">
        <v>311</v>
      </c>
      <c r="B9" s="90" t="s">
        <v>549</v>
      </c>
      <c r="C9" s="404" t="s">
        <v>550</v>
      </c>
      <c r="D9" s="405"/>
      <c r="E9" s="405"/>
      <c r="F9" s="405"/>
      <c r="G9" s="405"/>
      <c r="H9" s="405"/>
      <c r="I9" s="405"/>
      <c r="J9" s="406"/>
      <c r="K9" s="97"/>
      <c r="L9" s="14"/>
    </row>
    <row r="10" spans="1:12" ht="30" customHeight="1">
      <c r="A10" s="88" t="s">
        <v>314</v>
      </c>
      <c r="B10" s="296" t="s">
        <v>551</v>
      </c>
      <c r="C10" s="288"/>
      <c r="D10" s="288"/>
      <c r="E10" s="288"/>
      <c r="F10" s="288"/>
      <c r="G10" s="288"/>
      <c r="H10" s="288"/>
      <c r="I10" s="288"/>
      <c r="J10" s="288"/>
      <c r="K10" s="97"/>
      <c r="L10" s="14"/>
    </row>
    <row r="11" spans="1:12" ht="30" customHeight="1">
      <c r="A11" s="88" t="s">
        <v>316</v>
      </c>
      <c r="B11" s="296" t="s">
        <v>552</v>
      </c>
      <c r="C11" s="288"/>
      <c r="D11" s="288"/>
      <c r="E11" s="288"/>
      <c r="F11" s="288"/>
      <c r="G11" s="288"/>
      <c r="H11" s="288"/>
      <c r="I11" s="288"/>
      <c r="J11" s="288"/>
      <c r="K11" s="97"/>
      <c r="L11" s="14"/>
    </row>
    <row r="12" spans="1:12" ht="30" customHeight="1">
      <c r="A12" s="88" t="s">
        <v>200</v>
      </c>
      <c r="B12" s="296" t="s">
        <v>250</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553</v>
      </c>
      <c r="C14" s="306"/>
      <c r="D14" s="306"/>
      <c r="E14" s="306"/>
      <c r="F14" s="306"/>
      <c r="G14" s="306"/>
      <c r="H14" s="306"/>
      <c r="I14" s="306"/>
      <c r="J14" s="307"/>
      <c r="K14" s="97"/>
      <c r="L14" s="14"/>
    </row>
    <row r="15" spans="1:12" ht="30" customHeight="1">
      <c r="A15" s="88" t="s">
        <v>206</v>
      </c>
      <c r="B15" s="296" t="s">
        <v>554</v>
      </c>
      <c r="C15" s="288"/>
      <c r="D15" s="288"/>
      <c r="E15" s="288"/>
      <c r="F15" s="288"/>
      <c r="G15" s="288"/>
      <c r="H15" s="288"/>
      <c r="I15" s="288"/>
      <c r="J15" s="288"/>
      <c r="K15" s="97"/>
      <c r="L15" s="14"/>
    </row>
    <row r="16" spans="1:12" ht="30" customHeight="1">
      <c r="A16" s="88" t="s">
        <v>208</v>
      </c>
      <c r="B16" s="296" t="s">
        <v>555</v>
      </c>
      <c r="C16" s="288"/>
      <c r="D16" s="288"/>
      <c r="E16" s="288"/>
      <c r="F16" s="288"/>
      <c r="G16" s="288"/>
      <c r="H16" s="288"/>
      <c r="I16" s="288"/>
      <c r="J16" s="288"/>
      <c r="K16" s="97"/>
      <c r="L16" s="14"/>
    </row>
    <row r="17" spans="1:12" ht="30" customHeight="1">
      <c r="A17" s="88" t="s">
        <v>210</v>
      </c>
      <c r="B17" s="296" t="s">
        <v>556</v>
      </c>
      <c r="C17" s="288"/>
      <c r="D17" s="288"/>
      <c r="E17" s="288"/>
      <c r="F17" s="288"/>
      <c r="G17" s="288"/>
      <c r="H17" s="288"/>
      <c r="I17" s="288"/>
      <c r="J17" s="288"/>
      <c r="K17" s="97"/>
      <c r="L17" s="14"/>
    </row>
    <row r="18" spans="1:12" ht="30" customHeight="1">
      <c r="A18" s="88" t="s">
        <v>321</v>
      </c>
      <c r="B18" s="387">
        <v>0</v>
      </c>
      <c r="C18" s="383"/>
      <c r="D18" s="383"/>
      <c r="E18" s="383"/>
      <c r="F18" s="384"/>
      <c r="G18" s="383"/>
      <c r="H18" s="383"/>
      <c r="I18" s="383"/>
      <c r="J18" s="383"/>
      <c r="K18" s="97"/>
      <c r="L18" s="14"/>
    </row>
    <row r="19" spans="1:12" ht="30" customHeight="1">
      <c r="A19" s="88" t="s">
        <v>213</v>
      </c>
      <c r="B19" s="296" t="s">
        <v>449</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0.02</v>
      </c>
      <c r="C23" s="174">
        <v>0.30000000000000004</v>
      </c>
      <c r="D23" s="174">
        <v>0.58000000000000007</v>
      </c>
      <c r="E23" s="174">
        <v>0.8600000000000001</v>
      </c>
      <c r="F23" s="174">
        <v>1</v>
      </c>
      <c r="G23" s="105">
        <f>MAX(B23:F23)</f>
        <v>1</v>
      </c>
      <c r="H23" s="97"/>
      <c r="I23" s="20"/>
      <c r="J23" s="20"/>
      <c r="K23" s="20"/>
      <c r="L23" s="14"/>
    </row>
    <row r="24" spans="1:12" ht="30" customHeight="1">
      <c r="A24" s="100" t="s">
        <v>223</v>
      </c>
      <c r="B24" s="222">
        <f>MAX(D30:D31)</f>
        <v>0.02</v>
      </c>
      <c r="C24" s="222">
        <f>MAX(D32:D35)</f>
        <v>0.3</v>
      </c>
      <c r="D24" s="222">
        <f>MAX(D36:D39)</f>
        <v>0</v>
      </c>
      <c r="E24" s="222">
        <f>MAX(D40:D43)</f>
        <v>0</v>
      </c>
      <c r="F24" s="222">
        <f>MAX(D44:D45)</f>
        <v>0</v>
      </c>
      <c r="G24" s="196">
        <f>MAX(B24:F24)</f>
        <v>0.3</v>
      </c>
      <c r="H24" s="97"/>
      <c r="I24" s="20"/>
      <c r="J24" s="20"/>
      <c r="K24" s="20"/>
      <c r="L24" s="14"/>
    </row>
    <row r="25" spans="1:12" ht="30" customHeight="1">
      <c r="A25" s="100" t="s">
        <v>224</v>
      </c>
      <c r="B25" s="103">
        <f>IFERROR(IF(B24/B23&gt;100%,100%,B24/B23),0)</f>
        <v>1</v>
      </c>
      <c r="C25" s="103">
        <f>IFERROR(IF(C24/C23&gt;100%,100%,C24/C23),0)</f>
        <v>0.99999999999999978</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0.02</v>
      </c>
      <c r="C26" s="103">
        <f t="shared" ref="C26:G26" si="0">C24/$G$23</f>
        <v>0.3</v>
      </c>
      <c r="D26" s="103">
        <f t="shared" si="0"/>
        <v>0</v>
      </c>
      <c r="E26" s="103">
        <f t="shared" si="0"/>
        <v>0</v>
      </c>
      <c r="F26" s="103">
        <f t="shared" si="0"/>
        <v>0</v>
      </c>
      <c r="G26" s="103">
        <f t="shared" si="0"/>
        <v>0.3</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50.25" customHeight="1">
      <c r="A30" s="109">
        <v>2024</v>
      </c>
      <c r="B30" s="110" t="s">
        <v>235</v>
      </c>
      <c r="C30" s="112">
        <v>1.4999999999999999E-2</v>
      </c>
      <c r="D30" s="230">
        <v>1.4999999999999999E-2</v>
      </c>
      <c r="E30" s="192">
        <f>IFERROR(IF(D30/C30&gt;100%,100%,D30/C30),0)</f>
        <v>1</v>
      </c>
      <c r="F30" s="341" t="s">
        <v>557</v>
      </c>
      <c r="G30" s="342"/>
      <c r="H30" s="343"/>
      <c r="I30" s="361" t="s">
        <v>558</v>
      </c>
      <c r="J30" s="362"/>
      <c r="K30" s="97"/>
      <c r="L30" s="14"/>
    </row>
    <row r="31" spans="1:12" ht="50.25" customHeight="1">
      <c r="A31" s="109">
        <v>2024</v>
      </c>
      <c r="B31" s="110" t="s">
        <v>238</v>
      </c>
      <c r="C31" s="112">
        <v>0.02</v>
      </c>
      <c r="D31" s="230">
        <v>0.02</v>
      </c>
      <c r="E31" s="192">
        <f t="shared" ref="E31:E45" si="1">IFERROR(IF(D31/C31&gt;100%,100%,D31/C31),0)</f>
        <v>1</v>
      </c>
      <c r="F31" s="341" t="s">
        <v>559</v>
      </c>
      <c r="G31" s="342"/>
      <c r="H31" s="343"/>
      <c r="I31" s="361" t="s">
        <v>558</v>
      </c>
      <c r="J31" s="362"/>
      <c r="K31" s="97"/>
      <c r="L31" s="14"/>
    </row>
    <row r="32" spans="1:12" ht="76.5" customHeight="1">
      <c r="A32" s="109">
        <v>2025</v>
      </c>
      <c r="B32" s="110" t="s">
        <v>240</v>
      </c>
      <c r="C32" s="112">
        <v>0.1</v>
      </c>
      <c r="D32" s="199">
        <v>0.1</v>
      </c>
      <c r="E32" s="192">
        <f t="shared" si="1"/>
        <v>1</v>
      </c>
      <c r="F32" s="284" t="s">
        <v>560</v>
      </c>
      <c r="G32" s="285"/>
      <c r="H32" s="286"/>
      <c r="I32" s="282" t="s">
        <v>561</v>
      </c>
      <c r="J32" s="283"/>
      <c r="K32" s="97"/>
      <c r="L32" s="14"/>
    </row>
    <row r="33" spans="1:12" ht="193.5" customHeight="1">
      <c r="A33" s="109">
        <v>2025</v>
      </c>
      <c r="B33" s="110" t="s">
        <v>242</v>
      </c>
      <c r="C33" s="112">
        <v>0.15</v>
      </c>
      <c r="D33" s="112">
        <v>0.15</v>
      </c>
      <c r="E33" s="192">
        <f t="shared" si="1"/>
        <v>1</v>
      </c>
      <c r="F33" s="367" t="s">
        <v>562</v>
      </c>
      <c r="G33" s="368"/>
      <c r="H33" s="369"/>
      <c r="I33" s="282" t="s">
        <v>563</v>
      </c>
      <c r="J33" s="283"/>
      <c r="K33" s="97"/>
      <c r="L33" s="140"/>
    </row>
    <row r="34" spans="1:12" ht="381" customHeight="1">
      <c r="A34" s="109">
        <v>2025</v>
      </c>
      <c r="B34" s="110" t="s">
        <v>235</v>
      </c>
      <c r="C34" s="112">
        <v>0.25</v>
      </c>
      <c r="D34" s="199">
        <v>0.25</v>
      </c>
      <c r="E34" s="192">
        <f t="shared" si="1"/>
        <v>1</v>
      </c>
      <c r="F34" s="358" t="s">
        <v>564</v>
      </c>
      <c r="G34" s="359"/>
      <c r="H34" s="360"/>
      <c r="I34" s="361" t="s">
        <v>565</v>
      </c>
      <c r="J34" s="362"/>
      <c r="K34" s="97"/>
      <c r="L34" s="14"/>
    </row>
    <row r="35" spans="1:12" ht="310.5" customHeight="1">
      <c r="A35" s="109">
        <v>2025</v>
      </c>
      <c r="B35" s="110" t="s">
        <v>238</v>
      </c>
      <c r="C35" s="112">
        <v>0.3</v>
      </c>
      <c r="D35" s="199">
        <v>0.3</v>
      </c>
      <c r="E35" s="192">
        <f t="shared" si="1"/>
        <v>1</v>
      </c>
      <c r="F35" s="344" t="s">
        <v>566</v>
      </c>
      <c r="G35" s="345"/>
      <c r="H35" s="346"/>
      <c r="I35" s="363" t="s">
        <v>567</v>
      </c>
      <c r="J35" s="364"/>
      <c r="K35" s="97"/>
      <c r="L35" s="14"/>
    </row>
    <row r="36" spans="1:12" ht="18.75" customHeight="1">
      <c r="A36" s="109">
        <v>2026</v>
      </c>
      <c r="B36" s="110" t="s">
        <v>240</v>
      </c>
      <c r="C36" s="112"/>
      <c r="D36" s="199"/>
      <c r="E36" s="192">
        <f t="shared" si="1"/>
        <v>0</v>
      </c>
      <c r="F36" s="284"/>
      <c r="G36" s="285"/>
      <c r="H36" s="286"/>
      <c r="I36" s="282"/>
      <c r="J36" s="283"/>
      <c r="K36" s="97"/>
      <c r="L36" s="14"/>
    </row>
    <row r="37" spans="1:12" ht="18.75" customHeight="1">
      <c r="A37" s="109">
        <v>2026</v>
      </c>
      <c r="B37" s="110" t="s">
        <v>242</v>
      </c>
      <c r="C37" s="112"/>
      <c r="D37" s="199"/>
      <c r="E37" s="192">
        <f t="shared" si="1"/>
        <v>0</v>
      </c>
      <c r="F37" s="284"/>
      <c r="G37" s="285"/>
      <c r="H37" s="286"/>
      <c r="I37" s="282"/>
      <c r="J37" s="283"/>
      <c r="K37" s="97"/>
      <c r="L37" s="14"/>
    </row>
    <row r="38" spans="1:12" ht="18.75" customHeight="1">
      <c r="A38" s="109">
        <v>2026</v>
      </c>
      <c r="B38" s="110" t="s">
        <v>235</v>
      </c>
      <c r="C38" s="112"/>
      <c r="D38" s="199"/>
      <c r="E38" s="192">
        <f t="shared" si="1"/>
        <v>0</v>
      </c>
      <c r="F38" s="284"/>
      <c r="G38" s="285"/>
      <c r="H38" s="286"/>
      <c r="I38" s="282"/>
      <c r="J38" s="283"/>
      <c r="K38" s="97"/>
      <c r="L38" s="14"/>
    </row>
    <row r="39" spans="1:12" ht="18.75" customHeight="1">
      <c r="A39" s="109">
        <v>2026</v>
      </c>
      <c r="B39" s="110" t="s">
        <v>238</v>
      </c>
      <c r="C39" s="113">
        <f>D23</f>
        <v>0.58000000000000007</v>
      </c>
      <c r="D39" s="199"/>
      <c r="E39" s="192">
        <f t="shared" si="1"/>
        <v>0</v>
      </c>
      <c r="F39" s="284"/>
      <c r="G39" s="285"/>
      <c r="H39" s="286"/>
      <c r="I39" s="282"/>
      <c r="J39" s="283"/>
      <c r="K39" s="97"/>
      <c r="L39" s="14"/>
    </row>
    <row r="40" spans="1:12" ht="18.75" customHeight="1">
      <c r="A40" s="109">
        <v>2027</v>
      </c>
      <c r="B40" s="110" t="s">
        <v>240</v>
      </c>
      <c r="C40" s="113"/>
      <c r="D40" s="199"/>
      <c r="E40" s="192">
        <f t="shared" si="1"/>
        <v>0</v>
      </c>
      <c r="F40" s="284"/>
      <c r="G40" s="285"/>
      <c r="H40" s="286"/>
      <c r="I40" s="282"/>
      <c r="J40" s="283"/>
      <c r="K40" s="97"/>
      <c r="L40" s="14"/>
    </row>
    <row r="41" spans="1:12" ht="18.75" customHeight="1">
      <c r="A41" s="109">
        <v>2027</v>
      </c>
      <c r="B41" s="110" t="s">
        <v>242</v>
      </c>
      <c r="C41" s="113"/>
      <c r="D41" s="199"/>
      <c r="E41" s="192">
        <f t="shared" si="1"/>
        <v>0</v>
      </c>
      <c r="F41" s="284"/>
      <c r="G41" s="285"/>
      <c r="H41" s="286"/>
      <c r="I41" s="282"/>
      <c r="J41" s="283"/>
      <c r="K41" s="97"/>
      <c r="L41" s="14"/>
    </row>
    <row r="42" spans="1:12" ht="18.75" customHeight="1">
      <c r="A42" s="109">
        <v>2027</v>
      </c>
      <c r="B42" s="110" t="s">
        <v>235</v>
      </c>
      <c r="C42" s="113"/>
      <c r="D42" s="199"/>
      <c r="E42" s="192">
        <f t="shared" si="1"/>
        <v>0</v>
      </c>
      <c r="F42" s="284"/>
      <c r="G42" s="285"/>
      <c r="H42" s="286"/>
      <c r="I42" s="282"/>
      <c r="J42" s="283"/>
      <c r="K42" s="97"/>
      <c r="L42" s="14"/>
    </row>
    <row r="43" spans="1:12" ht="18.75" customHeight="1">
      <c r="A43" s="109">
        <v>2027</v>
      </c>
      <c r="B43" s="110" t="s">
        <v>238</v>
      </c>
      <c r="C43" s="113">
        <f>E23</f>
        <v>0.8600000000000001</v>
      </c>
      <c r="D43" s="199"/>
      <c r="E43" s="192">
        <f t="shared" si="1"/>
        <v>0</v>
      </c>
      <c r="F43" s="284"/>
      <c r="G43" s="285"/>
      <c r="H43" s="286"/>
      <c r="I43" s="282"/>
      <c r="J43" s="283"/>
      <c r="K43" s="97"/>
      <c r="L43" s="14"/>
    </row>
    <row r="44" spans="1:12" ht="18.75" customHeight="1">
      <c r="A44" s="109">
        <v>2028</v>
      </c>
      <c r="B44" s="110" t="s">
        <v>240</v>
      </c>
      <c r="C44" s="113"/>
      <c r="D44" s="71"/>
      <c r="E44" s="192">
        <f t="shared" si="1"/>
        <v>0</v>
      </c>
      <c r="F44" s="284"/>
      <c r="G44" s="285"/>
      <c r="H44" s="286"/>
      <c r="I44" s="282"/>
      <c r="J44" s="283"/>
      <c r="K44" s="97"/>
      <c r="L44" s="14"/>
    </row>
    <row r="45" spans="1:12" ht="18.75" customHeight="1">
      <c r="A45" s="109">
        <v>2028</v>
      </c>
      <c r="B45" s="110" t="s">
        <v>242</v>
      </c>
      <c r="C45" s="113">
        <f>F23</f>
        <v>1</v>
      </c>
      <c r="D45" s="113"/>
      <c r="E45" s="192">
        <f t="shared" si="1"/>
        <v>0</v>
      </c>
      <c r="F45" s="284"/>
      <c r="G45" s="285"/>
      <c r="H45" s="286"/>
      <c r="I45" s="282"/>
      <c r="J45" s="283"/>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45"/>
  <sheetViews>
    <sheetView showGridLines="0" topLeftCell="A34" workbookViewId="0">
      <selection activeCell="F38" sqref="F38:H38"/>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93</v>
      </c>
      <c r="C6" s="288"/>
      <c r="D6" s="288"/>
      <c r="E6" s="288"/>
      <c r="F6" s="288"/>
      <c r="G6" s="288"/>
      <c r="H6" s="288"/>
      <c r="I6" s="288"/>
      <c r="J6" s="288"/>
      <c r="K6" s="97"/>
      <c r="L6" s="14"/>
    </row>
    <row r="7" spans="1:12" ht="30" customHeight="1">
      <c r="A7" s="261" t="s">
        <v>190</v>
      </c>
      <c r="B7" s="299" t="s">
        <v>285</v>
      </c>
      <c r="C7" s="300"/>
      <c r="D7" s="300"/>
      <c r="E7" s="300"/>
      <c r="F7" s="300"/>
      <c r="G7" s="300"/>
      <c r="H7" s="300"/>
      <c r="I7" s="300"/>
      <c r="J7" s="323"/>
      <c r="K7" s="97"/>
      <c r="L7" s="14"/>
    </row>
    <row r="8" spans="1:12" ht="30" customHeight="1">
      <c r="A8" s="88" t="s">
        <v>310</v>
      </c>
      <c r="B8" s="313" t="s">
        <v>501</v>
      </c>
      <c r="C8" s="314"/>
      <c r="D8" s="314"/>
      <c r="E8" s="314"/>
      <c r="F8" s="314"/>
      <c r="G8" s="314"/>
      <c r="H8" s="314"/>
      <c r="I8" s="314"/>
      <c r="J8" s="315"/>
      <c r="K8" s="97"/>
      <c r="L8" s="14"/>
    </row>
    <row r="9" spans="1:12" ht="30" customHeight="1">
      <c r="A9" s="88" t="s">
        <v>311</v>
      </c>
      <c r="B9" s="90" t="s">
        <v>568</v>
      </c>
      <c r="C9" s="404" t="s">
        <v>569</v>
      </c>
      <c r="D9" s="405"/>
      <c r="E9" s="405"/>
      <c r="F9" s="405"/>
      <c r="G9" s="405"/>
      <c r="H9" s="405"/>
      <c r="I9" s="405"/>
      <c r="J9" s="406"/>
      <c r="K9" s="97"/>
      <c r="L9" s="14"/>
    </row>
    <row r="10" spans="1:12" ht="30" customHeight="1">
      <c r="A10" s="88" t="s">
        <v>314</v>
      </c>
      <c r="B10" s="296" t="s">
        <v>570</v>
      </c>
      <c r="C10" s="288"/>
      <c r="D10" s="288"/>
      <c r="E10" s="288"/>
      <c r="F10" s="288"/>
      <c r="G10" s="288"/>
      <c r="H10" s="288"/>
      <c r="I10" s="288"/>
      <c r="J10" s="288"/>
      <c r="K10" s="97"/>
      <c r="L10" s="14"/>
    </row>
    <row r="11" spans="1:12" ht="30" customHeight="1">
      <c r="A11" s="88" t="s">
        <v>316</v>
      </c>
      <c r="B11" s="296" t="s">
        <v>571</v>
      </c>
      <c r="C11" s="288"/>
      <c r="D11" s="288"/>
      <c r="E11" s="288"/>
      <c r="F11" s="288"/>
      <c r="G11" s="288"/>
      <c r="H11" s="288"/>
      <c r="I11" s="288"/>
      <c r="J11" s="288"/>
      <c r="K11" s="97"/>
      <c r="L11" s="14"/>
    </row>
    <row r="12" spans="1:12" ht="30" customHeight="1">
      <c r="A12" s="88" t="s">
        <v>200</v>
      </c>
      <c r="B12" s="296" t="s">
        <v>250</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553</v>
      </c>
      <c r="C14" s="306"/>
      <c r="D14" s="306"/>
      <c r="E14" s="306"/>
      <c r="F14" s="306"/>
      <c r="G14" s="306"/>
      <c r="H14" s="306"/>
      <c r="I14" s="306"/>
      <c r="J14" s="307"/>
      <c r="K14" s="97"/>
      <c r="L14" s="14"/>
    </row>
    <row r="15" spans="1:12" ht="30" customHeight="1">
      <c r="A15" s="88" t="s">
        <v>206</v>
      </c>
      <c r="B15" s="296" t="s">
        <v>572</v>
      </c>
      <c r="C15" s="288"/>
      <c r="D15" s="288"/>
      <c r="E15" s="288"/>
      <c r="F15" s="288"/>
      <c r="G15" s="288"/>
      <c r="H15" s="288"/>
      <c r="I15" s="288"/>
      <c r="J15" s="288"/>
      <c r="K15" s="97"/>
      <c r="L15" s="14"/>
    </row>
    <row r="16" spans="1:12" ht="30" customHeight="1">
      <c r="A16" s="88" t="s">
        <v>208</v>
      </c>
      <c r="B16" s="296" t="s">
        <v>573</v>
      </c>
      <c r="C16" s="288"/>
      <c r="D16" s="288"/>
      <c r="E16" s="288"/>
      <c r="F16" s="288"/>
      <c r="G16" s="288"/>
      <c r="H16" s="288"/>
      <c r="I16" s="288"/>
      <c r="J16" s="288"/>
      <c r="K16" s="97"/>
      <c r="L16" s="14"/>
    </row>
    <row r="17" spans="1:12" ht="30" customHeight="1">
      <c r="A17" s="88" t="s">
        <v>210</v>
      </c>
      <c r="B17" s="296" t="s">
        <v>556</v>
      </c>
      <c r="C17" s="288"/>
      <c r="D17" s="288"/>
      <c r="E17" s="288"/>
      <c r="F17" s="288"/>
      <c r="G17" s="288"/>
      <c r="H17" s="288"/>
      <c r="I17" s="288"/>
      <c r="J17" s="288"/>
      <c r="K17" s="97"/>
      <c r="L17" s="14"/>
    </row>
    <row r="18" spans="1:12" ht="30" customHeight="1">
      <c r="A18" s="88" t="s">
        <v>321</v>
      </c>
      <c r="B18" s="387">
        <v>0</v>
      </c>
      <c r="C18" s="383"/>
      <c r="D18" s="383"/>
      <c r="E18" s="383"/>
      <c r="F18" s="384"/>
      <c r="G18" s="383"/>
      <c r="H18" s="383"/>
      <c r="I18" s="383"/>
      <c r="J18" s="383"/>
      <c r="K18" s="97"/>
      <c r="L18" s="14"/>
    </row>
    <row r="19" spans="1:12" ht="30" customHeight="1">
      <c r="A19" s="88" t="s">
        <v>213</v>
      </c>
      <c r="B19" s="296" t="s">
        <v>449</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0.02</v>
      </c>
      <c r="C23" s="174">
        <v>0.30000000000000004</v>
      </c>
      <c r="D23" s="174">
        <v>0.58000000000000007</v>
      </c>
      <c r="E23" s="174">
        <v>0.8600000000000001</v>
      </c>
      <c r="F23" s="174">
        <v>1</v>
      </c>
      <c r="G23" s="196">
        <f>MAX(B23:F23)</f>
        <v>1</v>
      </c>
      <c r="H23" s="97"/>
      <c r="I23" s="20"/>
      <c r="J23" s="20"/>
      <c r="K23" s="20"/>
      <c r="L23" s="14"/>
    </row>
    <row r="24" spans="1:12" ht="30" customHeight="1">
      <c r="A24" s="100" t="s">
        <v>223</v>
      </c>
      <c r="B24" s="222">
        <f>MAX(D30:D31)</f>
        <v>0.02</v>
      </c>
      <c r="C24" s="222">
        <f>MAX(D32:D35)</f>
        <v>0.3</v>
      </c>
      <c r="D24" s="222">
        <f>MAX(D36:D39)</f>
        <v>0</v>
      </c>
      <c r="E24" s="222">
        <f>MAX(D40:D43)</f>
        <v>0</v>
      </c>
      <c r="F24" s="222">
        <f>MAX(D44:D45)</f>
        <v>0</v>
      </c>
      <c r="G24" s="196">
        <f>MAX(B24:F24)</f>
        <v>0.3</v>
      </c>
      <c r="H24" s="97"/>
      <c r="I24" s="20"/>
      <c r="J24" s="20"/>
      <c r="K24" s="20"/>
      <c r="L24" s="14"/>
    </row>
    <row r="25" spans="1:12" ht="30" customHeight="1">
      <c r="A25" s="100" t="s">
        <v>224</v>
      </c>
      <c r="B25" s="103">
        <f>IFERROR(IF(B24/B23&gt;100%,100%,B24/B23),0)</f>
        <v>1</v>
      </c>
      <c r="C25" s="103">
        <f>IFERROR(IF(C24/C23&gt;100%,100%,C24/C23),0)</f>
        <v>0.99999999999999978</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0.02</v>
      </c>
      <c r="C26" s="103">
        <f t="shared" ref="C26:G26" si="0">C24/$G$23</f>
        <v>0.3</v>
      </c>
      <c r="D26" s="103">
        <f t="shared" si="0"/>
        <v>0</v>
      </c>
      <c r="E26" s="103">
        <f t="shared" si="0"/>
        <v>0</v>
      </c>
      <c r="F26" s="103">
        <f t="shared" si="0"/>
        <v>0</v>
      </c>
      <c r="G26" s="103">
        <f t="shared" si="0"/>
        <v>0.3</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01.25" customHeight="1">
      <c r="A30" s="109">
        <v>2024</v>
      </c>
      <c r="B30" s="110" t="s">
        <v>235</v>
      </c>
      <c r="C30" s="112">
        <v>1.4999999999999999E-2</v>
      </c>
      <c r="D30" s="233">
        <v>1.4999999999999999E-2</v>
      </c>
      <c r="E30" s="192">
        <f>IFERROR(IF(D30/C30&gt;100%,100%,D30/C30),0)</f>
        <v>1</v>
      </c>
      <c r="F30" s="290" t="s">
        <v>574</v>
      </c>
      <c r="G30" s="291"/>
      <c r="H30" s="292"/>
      <c r="I30" s="294" t="s">
        <v>575</v>
      </c>
      <c r="J30" s="295"/>
      <c r="K30" s="97"/>
      <c r="L30" s="14"/>
    </row>
    <row r="31" spans="1:12" ht="146.25" customHeight="1">
      <c r="A31" s="109">
        <v>2024</v>
      </c>
      <c r="B31" s="110" t="s">
        <v>238</v>
      </c>
      <c r="C31" s="112">
        <v>0.02</v>
      </c>
      <c r="D31" s="233">
        <v>0.02</v>
      </c>
      <c r="E31" s="192">
        <f t="shared" ref="E31:E45" si="1">IFERROR(IF(D31/C31&gt;100%,100%,D31/C31),0)</f>
        <v>1</v>
      </c>
      <c r="F31" s="290" t="s">
        <v>576</v>
      </c>
      <c r="G31" s="291"/>
      <c r="H31" s="292"/>
      <c r="I31" s="294" t="s">
        <v>577</v>
      </c>
      <c r="J31" s="295"/>
      <c r="K31" s="97"/>
      <c r="L31" s="14"/>
    </row>
    <row r="32" spans="1:12" ht="91.5" customHeight="1">
      <c r="A32" s="109">
        <v>2025</v>
      </c>
      <c r="B32" s="110" t="s">
        <v>240</v>
      </c>
      <c r="C32" s="112">
        <v>0.1</v>
      </c>
      <c r="D32" s="199">
        <v>0.1</v>
      </c>
      <c r="E32" s="192">
        <f t="shared" si="1"/>
        <v>1</v>
      </c>
      <c r="F32" s="284" t="s">
        <v>578</v>
      </c>
      <c r="G32" s="285"/>
      <c r="H32" s="286"/>
      <c r="I32" s="282" t="s">
        <v>579</v>
      </c>
      <c r="J32" s="283"/>
      <c r="K32" s="97"/>
      <c r="L32" s="14"/>
    </row>
    <row r="33" spans="1:12" ht="171" customHeight="1">
      <c r="A33" s="109">
        <v>2025</v>
      </c>
      <c r="B33" s="110" t="s">
        <v>242</v>
      </c>
      <c r="C33" s="112">
        <v>0.15</v>
      </c>
      <c r="D33" s="230">
        <v>0.15</v>
      </c>
      <c r="E33" s="231">
        <f t="shared" si="1"/>
        <v>1</v>
      </c>
      <c r="F33" s="290" t="s">
        <v>580</v>
      </c>
      <c r="G33" s="291"/>
      <c r="H33" s="292"/>
      <c r="I33" s="294" t="s">
        <v>581</v>
      </c>
      <c r="J33" s="295"/>
      <c r="K33" s="97"/>
      <c r="L33" s="140"/>
    </row>
    <row r="34" spans="1:12" ht="232.5" customHeight="1">
      <c r="A34" s="109">
        <v>2025</v>
      </c>
      <c r="B34" s="110" t="s">
        <v>235</v>
      </c>
      <c r="C34" s="112">
        <v>0.25</v>
      </c>
      <c r="D34" s="199">
        <v>0.25</v>
      </c>
      <c r="E34" s="192">
        <f t="shared" si="1"/>
        <v>1</v>
      </c>
      <c r="F34" s="407" t="s">
        <v>582</v>
      </c>
      <c r="G34" s="408"/>
      <c r="H34" s="409"/>
      <c r="I34" s="410" t="s">
        <v>583</v>
      </c>
      <c r="J34" s="411"/>
      <c r="K34" s="97"/>
      <c r="L34" s="14"/>
    </row>
    <row r="35" spans="1:12" ht="168" customHeight="1">
      <c r="A35" s="109">
        <v>2025</v>
      </c>
      <c r="B35" s="110" t="s">
        <v>238</v>
      </c>
      <c r="C35" s="112">
        <v>0.3</v>
      </c>
      <c r="D35" s="199">
        <v>0.3</v>
      </c>
      <c r="E35" s="192">
        <f t="shared" si="1"/>
        <v>1</v>
      </c>
      <c r="F35" s="284" t="s">
        <v>584</v>
      </c>
      <c r="G35" s="285"/>
      <c r="H35" s="286"/>
      <c r="I35" s="282" t="s">
        <v>585</v>
      </c>
      <c r="J35" s="283"/>
      <c r="K35" s="97"/>
      <c r="L35" s="14"/>
    </row>
    <row r="36" spans="1:12" ht="18.75" customHeight="1">
      <c r="A36" s="109">
        <v>2026</v>
      </c>
      <c r="B36" s="110" t="s">
        <v>240</v>
      </c>
      <c r="C36" s="112"/>
      <c r="D36" s="199"/>
      <c r="E36" s="192">
        <f t="shared" si="1"/>
        <v>0</v>
      </c>
      <c r="F36" s="284"/>
      <c r="G36" s="285"/>
      <c r="H36" s="286"/>
      <c r="I36" s="282"/>
      <c r="J36" s="283"/>
      <c r="K36" s="97"/>
      <c r="L36" s="14"/>
    </row>
    <row r="37" spans="1:12" ht="18.75" customHeight="1">
      <c r="A37" s="109">
        <v>2026</v>
      </c>
      <c r="B37" s="110" t="s">
        <v>242</v>
      </c>
      <c r="C37" s="112"/>
      <c r="D37" s="199"/>
      <c r="E37" s="192">
        <f t="shared" si="1"/>
        <v>0</v>
      </c>
      <c r="F37" s="284"/>
      <c r="G37" s="285"/>
      <c r="H37" s="286"/>
      <c r="I37" s="282"/>
      <c r="J37" s="283"/>
      <c r="K37" s="97"/>
      <c r="L37" s="14"/>
    </row>
    <row r="38" spans="1:12" ht="18.75" customHeight="1">
      <c r="A38" s="109">
        <v>2026</v>
      </c>
      <c r="B38" s="110" t="s">
        <v>235</v>
      </c>
      <c r="C38" s="112"/>
      <c r="D38" s="199"/>
      <c r="E38" s="192">
        <f t="shared" si="1"/>
        <v>0</v>
      </c>
      <c r="F38" s="284"/>
      <c r="G38" s="285"/>
      <c r="H38" s="286"/>
      <c r="I38" s="282"/>
      <c r="J38" s="283"/>
      <c r="K38" s="97"/>
      <c r="L38" s="14"/>
    </row>
    <row r="39" spans="1:12" ht="18.75" customHeight="1">
      <c r="A39" s="109">
        <v>2026</v>
      </c>
      <c r="B39" s="110" t="s">
        <v>238</v>
      </c>
      <c r="C39" s="112">
        <f>D23</f>
        <v>0.58000000000000007</v>
      </c>
      <c r="D39" s="199"/>
      <c r="E39" s="192">
        <f t="shared" si="1"/>
        <v>0</v>
      </c>
      <c r="F39" s="284"/>
      <c r="G39" s="285"/>
      <c r="H39" s="286"/>
      <c r="I39" s="282"/>
      <c r="J39" s="283"/>
      <c r="K39" s="97"/>
      <c r="L39" s="14"/>
    </row>
    <row r="40" spans="1:12" ht="18.75" customHeight="1">
      <c r="A40" s="109">
        <v>2027</v>
      </c>
      <c r="B40" s="110" t="s">
        <v>240</v>
      </c>
      <c r="C40" s="113"/>
      <c r="D40" s="199"/>
      <c r="E40" s="192">
        <f t="shared" si="1"/>
        <v>0</v>
      </c>
      <c r="F40" s="284"/>
      <c r="G40" s="285"/>
      <c r="H40" s="286"/>
      <c r="I40" s="282"/>
      <c r="J40" s="283"/>
      <c r="K40" s="97"/>
      <c r="L40" s="14"/>
    </row>
    <row r="41" spans="1:12" ht="18.75" customHeight="1">
      <c r="A41" s="109">
        <v>2027</v>
      </c>
      <c r="B41" s="110" t="s">
        <v>242</v>
      </c>
      <c r="C41" s="113"/>
      <c r="D41" s="199"/>
      <c r="E41" s="192">
        <f t="shared" si="1"/>
        <v>0</v>
      </c>
      <c r="F41" s="284"/>
      <c r="G41" s="285"/>
      <c r="H41" s="286"/>
      <c r="I41" s="282"/>
      <c r="J41" s="283"/>
      <c r="K41" s="97"/>
      <c r="L41" s="14"/>
    </row>
    <row r="42" spans="1:12" ht="18.75" customHeight="1">
      <c r="A42" s="109">
        <v>2027</v>
      </c>
      <c r="B42" s="110" t="s">
        <v>235</v>
      </c>
      <c r="C42" s="113"/>
      <c r="D42" s="199"/>
      <c r="E42" s="192">
        <f t="shared" si="1"/>
        <v>0</v>
      </c>
      <c r="F42" s="284"/>
      <c r="G42" s="285"/>
      <c r="H42" s="286"/>
      <c r="I42" s="282"/>
      <c r="J42" s="283"/>
      <c r="K42" s="97"/>
      <c r="L42" s="14"/>
    </row>
    <row r="43" spans="1:12" ht="18.75" customHeight="1">
      <c r="A43" s="109">
        <v>2027</v>
      </c>
      <c r="B43" s="110" t="s">
        <v>238</v>
      </c>
      <c r="C43" s="113">
        <f>E23</f>
        <v>0.8600000000000001</v>
      </c>
      <c r="D43" s="199"/>
      <c r="E43" s="192">
        <f t="shared" si="1"/>
        <v>0</v>
      </c>
      <c r="F43" s="284"/>
      <c r="G43" s="285"/>
      <c r="H43" s="286"/>
      <c r="I43" s="282"/>
      <c r="J43" s="283"/>
      <c r="K43" s="97"/>
      <c r="L43" s="14"/>
    </row>
    <row r="44" spans="1:12" ht="18.75" customHeight="1">
      <c r="A44" s="109">
        <v>2028</v>
      </c>
      <c r="B44" s="110" t="s">
        <v>240</v>
      </c>
      <c r="C44" s="113"/>
      <c r="D44" s="199"/>
      <c r="E44" s="192">
        <f t="shared" si="1"/>
        <v>0</v>
      </c>
      <c r="F44" s="284"/>
      <c r="G44" s="285"/>
      <c r="H44" s="286"/>
      <c r="I44" s="282"/>
      <c r="J44" s="283"/>
      <c r="K44" s="97"/>
      <c r="L44" s="14"/>
    </row>
    <row r="45" spans="1:12" ht="18.75" customHeight="1">
      <c r="A45" s="109">
        <v>2028</v>
      </c>
      <c r="B45" s="110" t="s">
        <v>242</v>
      </c>
      <c r="C45" s="113">
        <f>F23</f>
        <v>1</v>
      </c>
      <c r="D45" s="199"/>
      <c r="E45" s="192">
        <f t="shared" si="1"/>
        <v>0</v>
      </c>
      <c r="F45" s="284"/>
      <c r="G45" s="285"/>
      <c r="H45" s="286"/>
      <c r="I45" s="282"/>
      <c r="J45" s="283"/>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5"/>
  <sheetViews>
    <sheetView showGridLines="0" tabSelected="1" topLeftCell="B34" workbookViewId="0">
      <selection activeCell="D35" sqref="D35:J35"/>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178</v>
      </c>
      <c r="C6" s="288"/>
      <c r="D6" s="288"/>
      <c r="E6" s="288"/>
      <c r="F6" s="288"/>
      <c r="G6" s="288"/>
      <c r="H6" s="288"/>
      <c r="I6" s="288"/>
      <c r="J6" s="288"/>
      <c r="K6" s="97"/>
      <c r="L6" s="14"/>
    </row>
    <row r="7" spans="1:12" ht="30" customHeight="1">
      <c r="A7" s="261" t="s">
        <v>190</v>
      </c>
      <c r="B7" s="299" t="s">
        <v>264</v>
      </c>
      <c r="C7" s="300"/>
      <c r="D7" s="300"/>
      <c r="E7" s="300"/>
      <c r="F7" s="300"/>
      <c r="G7" s="300"/>
      <c r="H7" s="300"/>
      <c r="I7" s="300"/>
      <c r="J7" s="323"/>
      <c r="K7" s="97"/>
      <c r="L7" s="14"/>
    </row>
    <row r="8" spans="1:12" ht="30" customHeight="1">
      <c r="A8" s="88" t="s">
        <v>310</v>
      </c>
      <c r="B8" s="296" t="s">
        <v>586</v>
      </c>
      <c r="C8" s="288"/>
      <c r="D8" s="288"/>
      <c r="E8" s="288"/>
      <c r="F8" s="288"/>
      <c r="G8" s="288"/>
      <c r="H8" s="288"/>
      <c r="I8" s="288"/>
      <c r="J8" s="288"/>
      <c r="K8" s="97"/>
      <c r="L8" s="14"/>
    </row>
    <row r="9" spans="1:12" ht="30" customHeight="1">
      <c r="A9" s="88" t="s">
        <v>311</v>
      </c>
      <c r="B9" s="90" t="s">
        <v>587</v>
      </c>
      <c r="C9" s="305" t="s">
        <v>179</v>
      </c>
      <c r="D9" s="306"/>
      <c r="E9" s="306"/>
      <c r="F9" s="306"/>
      <c r="G9" s="306"/>
      <c r="H9" s="306"/>
      <c r="I9" s="306"/>
      <c r="J9" s="307"/>
      <c r="K9" s="97"/>
      <c r="L9" s="14"/>
    </row>
    <row r="10" spans="1:12" ht="30" customHeight="1">
      <c r="A10" s="88" t="s">
        <v>314</v>
      </c>
      <c r="B10" s="296" t="s">
        <v>588</v>
      </c>
      <c r="C10" s="288"/>
      <c r="D10" s="288"/>
      <c r="E10" s="288"/>
      <c r="F10" s="288"/>
      <c r="G10" s="288"/>
      <c r="H10" s="288"/>
      <c r="I10" s="288"/>
      <c r="J10" s="288"/>
      <c r="K10" s="97"/>
      <c r="L10" s="14"/>
    </row>
    <row r="11" spans="1:12" ht="30" customHeight="1">
      <c r="A11" s="88" t="s">
        <v>316</v>
      </c>
      <c r="B11" s="296" t="s">
        <v>589</v>
      </c>
      <c r="C11" s="288"/>
      <c r="D11" s="288"/>
      <c r="E11" s="288"/>
      <c r="F11" s="288"/>
      <c r="G11" s="288"/>
      <c r="H11" s="288"/>
      <c r="I11" s="288"/>
      <c r="J11" s="288"/>
      <c r="K11" s="97"/>
      <c r="L11" s="14"/>
    </row>
    <row r="12" spans="1:12" ht="30" customHeight="1">
      <c r="A12" s="88" t="s">
        <v>200</v>
      </c>
      <c r="B12" s="296" t="s">
        <v>250</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590</v>
      </c>
      <c r="C15" s="288"/>
      <c r="D15" s="288"/>
      <c r="E15" s="288"/>
      <c r="F15" s="288"/>
      <c r="G15" s="288"/>
      <c r="H15" s="288"/>
      <c r="I15" s="288"/>
      <c r="J15" s="288"/>
      <c r="K15" s="97"/>
      <c r="L15" s="14"/>
    </row>
    <row r="16" spans="1:12" ht="30" customHeight="1">
      <c r="A16" s="88" t="s">
        <v>208</v>
      </c>
      <c r="B16" s="296" t="s">
        <v>591</v>
      </c>
      <c r="C16" s="288"/>
      <c r="D16" s="288"/>
      <c r="E16" s="288"/>
      <c r="F16" s="288"/>
      <c r="G16" s="288"/>
      <c r="H16" s="288"/>
      <c r="I16" s="288"/>
      <c r="J16" s="288"/>
      <c r="K16" s="97"/>
      <c r="L16" s="14"/>
    </row>
    <row r="17" spans="1:12" ht="30" customHeight="1">
      <c r="A17" s="88" t="s">
        <v>210</v>
      </c>
      <c r="B17" s="296" t="s">
        <v>592</v>
      </c>
      <c r="C17" s="288"/>
      <c r="D17" s="288"/>
      <c r="E17" s="288"/>
      <c r="F17" s="288"/>
      <c r="G17" s="288"/>
      <c r="H17" s="288"/>
      <c r="I17" s="288"/>
      <c r="J17" s="288"/>
      <c r="K17" s="97"/>
      <c r="L17" s="14"/>
    </row>
    <row r="18" spans="1:12" ht="30" customHeight="1">
      <c r="A18" s="88" t="s">
        <v>321</v>
      </c>
      <c r="B18" s="296" t="s">
        <v>593</v>
      </c>
      <c r="C18" s="288"/>
      <c r="D18" s="288"/>
      <c r="E18" s="288"/>
      <c r="F18" s="289"/>
      <c r="G18" s="288"/>
      <c r="H18" s="288"/>
      <c r="I18" s="288"/>
      <c r="J18" s="288"/>
      <c r="K18" s="97"/>
      <c r="L18" s="14"/>
    </row>
    <row r="19" spans="1:12" ht="30" customHeight="1">
      <c r="A19" s="88" t="s">
        <v>213</v>
      </c>
      <c r="B19" s="296" t="s">
        <v>253</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5">
        <v>0.95</v>
      </c>
      <c r="C23" s="174">
        <v>0.95</v>
      </c>
      <c r="D23" s="174">
        <v>0.95</v>
      </c>
      <c r="E23" s="174">
        <v>0.95</v>
      </c>
      <c r="F23" s="174">
        <v>0.95</v>
      </c>
      <c r="G23" s="105">
        <f>AVERAGE(C23:F23)</f>
        <v>0.95</v>
      </c>
      <c r="H23" s="97"/>
      <c r="I23" s="186"/>
      <c r="J23" s="20"/>
      <c r="K23" s="20"/>
      <c r="L23" s="14"/>
    </row>
    <row r="24" spans="1:12" ht="30" customHeight="1">
      <c r="A24" s="100" t="s">
        <v>223</v>
      </c>
      <c r="B24" s="134">
        <f>IFERROR(AVERAGE(D30:D31),"")</f>
        <v>0.94</v>
      </c>
      <c r="C24" s="134">
        <f>IFERROR(AVERAGE(D32:D35),"")</f>
        <v>0.72499999999999998</v>
      </c>
      <c r="D24" s="134" t="str">
        <f>IFERROR(AVERAGE(D36:D39),"")</f>
        <v/>
      </c>
      <c r="E24" s="134" t="str">
        <f>IFERROR(AVERAGE(D40:D43),"")</f>
        <v/>
      </c>
      <c r="F24" s="134" t="str">
        <f>IFERROR(AVERAGE(D44:D45),"")</f>
        <v/>
      </c>
      <c r="G24" s="196">
        <f>AVERAGE(B24:F24)</f>
        <v>0.83250000000000002</v>
      </c>
      <c r="H24" s="97"/>
      <c r="I24" s="20"/>
      <c r="J24" s="20"/>
      <c r="K24" s="20"/>
      <c r="L24" s="14"/>
    </row>
    <row r="25" spans="1:12" ht="30" customHeight="1">
      <c r="A25" s="100" t="s">
        <v>224</v>
      </c>
      <c r="B25" s="103">
        <f>IFERROR(IF(B24/B23&gt;100%,100%,B24/B23),"")</f>
        <v>0.98947368421052628</v>
      </c>
      <c r="C25" s="238">
        <f>IFERROR(IF(C24/C23&gt;100%,100%,C24/C23)*1,"")</f>
        <v>0.76315789473684215</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0.12368421052631579</v>
      </c>
      <c r="C26" s="238">
        <f>IF(((B24/B23)*0.125)+((C24/C23)*0.25)&gt;0.375,0.375,((B24/B23)*0.125)+((C24/C23)*0.25))</f>
        <v>0.31447368421052635</v>
      </c>
      <c r="D26" s="103"/>
      <c r="E26" s="103"/>
      <c r="F26" s="103"/>
      <c r="G26" s="103">
        <f>MAX(B26:F26)</f>
        <v>0.31447368421052635</v>
      </c>
      <c r="H26" s="97"/>
      <c r="I26" s="20"/>
      <c r="J26" s="20"/>
      <c r="K26" s="20"/>
      <c r="L26" s="14"/>
    </row>
    <row r="27" spans="1:12" ht="30" customHeight="1">
      <c r="A27" s="106"/>
      <c r="B27" s="92"/>
      <c r="C27" s="92"/>
      <c r="D27" s="92"/>
      <c r="E27" s="92">
        <f>88/95</f>
        <v>0.9263157894736842</v>
      </c>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40.25" customHeight="1">
      <c r="A30" s="109">
        <v>2024</v>
      </c>
      <c r="B30" s="110" t="s">
        <v>235</v>
      </c>
      <c r="C30" s="187">
        <v>0.95</v>
      </c>
      <c r="D30" s="198">
        <v>0.88</v>
      </c>
      <c r="E30" s="231">
        <f>IFERROR(IF(D30/C30&gt;95%,100%,D30/C30),0)</f>
        <v>0.9263157894736842</v>
      </c>
      <c r="F30" s="290" t="s">
        <v>594</v>
      </c>
      <c r="G30" s="291"/>
      <c r="H30" s="292"/>
      <c r="I30" s="294" t="s">
        <v>595</v>
      </c>
      <c r="J30" s="295"/>
      <c r="K30" s="97"/>
      <c r="L30" s="14"/>
    </row>
    <row r="31" spans="1:12" ht="90.75" customHeight="1">
      <c r="A31" s="109">
        <v>2024</v>
      </c>
      <c r="B31" s="110" t="s">
        <v>238</v>
      </c>
      <c r="C31" s="187">
        <v>0.95</v>
      </c>
      <c r="D31" s="198">
        <v>1</v>
      </c>
      <c r="E31" s="231">
        <f t="shared" ref="E31:E45" si="0">IFERROR(IF(D31/C31&gt;95%,100%,D31/C31),0)</f>
        <v>1</v>
      </c>
      <c r="F31" s="290" t="s">
        <v>596</v>
      </c>
      <c r="G31" s="291"/>
      <c r="H31" s="292"/>
      <c r="I31" s="294" t="s">
        <v>595</v>
      </c>
      <c r="J31" s="295"/>
      <c r="K31" s="97"/>
      <c r="L31" s="14"/>
    </row>
    <row r="32" spans="1:12" ht="204.75" customHeight="1">
      <c r="A32" s="109">
        <v>2025</v>
      </c>
      <c r="B32" s="110" t="s">
        <v>240</v>
      </c>
      <c r="C32" s="187">
        <v>0.95</v>
      </c>
      <c r="D32" s="198">
        <v>1</v>
      </c>
      <c r="E32" s="231">
        <f t="shared" si="0"/>
        <v>1</v>
      </c>
      <c r="F32" s="290" t="s">
        <v>597</v>
      </c>
      <c r="G32" s="291"/>
      <c r="H32" s="292"/>
      <c r="I32" s="294" t="s">
        <v>598</v>
      </c>
      <c r="J32" s="295"/>
      <c r="K32" s="97"/>
      <c r="L32" s="14"/>
    </row>
    <row r="33" spans="1:12" ht="256.5" customHeight="1">
      <c r="A33" s="109">
        <v>2025</v>
      </c>
      <c r="B33" s="110" t="s">
        <v>242</v>
      </c>
      <c r="C33" s="187">
        <v>0.95</v>
      </c>
      <c r="D33" s="198">
        <v>1</v>
      </c>
      <c r="E33" s="231">
        <f t="shared" si="0"/>
        <v>1</v>
      </c>
      <c r="F33" s="290" t="s">
        <v>599</v>
      </c>
      <c r="G33" s="291"/>
      <c r="H33" s="292"/>
      <c r="I33" s="294" t="s">
        <v>600</v>
      </c>
      <c r="J33" s="295"/>
      <c r="K33" s="97"/>
      <c r="L33" s="140"/>
    </row>
    <row r="34" spans="1:12" ht="211.5" customHeight="1">
      <c r="A34" s="109">
        <v>2025</v>
      </c>
      <c r="B34" s="110" t="s">
        <v>235</v>
      </c>
      <c r="C34" s="187">
        <v>0.95</v>
      </c>
      <c r="D34" s="198">
        <v>0.9</v>
      </c>
      <c r="E34" s="231">
        <f t="shared" si="0"/>
        <v>0.94736842105263164</v>
      </c>
      <c r="F34" s="412" t="s">
        <v>601</v>
      </c>
      <c r="G34" s="413"/>
      <c r="H34" s="414"/>
      <c r="I34" s="415" t="s">
        <v>602</v>
      </c>
      <c r="J34" s="416"/>
      <c r="K34" s="97"/>
      <c r="L34" s="14"/>
    </row>
    <row r="35" spans="1:12" ht="18.75" customHeight="1">
      <c r="A35" s="109">
        <v>2025</v>
      </c>
      <c r="B35" s="110" t="s">
        <v>238</v>
      </c>
      <c r="C35" s="187">
        <v>0.95</v>
      </c>
      <c r="D35" s="198">
        <v>0</v>
      </c>
      <c r="E35" s="231">
        <f t="shared" si="0"/>
        <v>0</v>
      </c>
      <c r="F35" s="290" t="s">
        <v>603</v>
      </c>
      <c r="G35" s="291"/>
      <c r="H35" s="292"/>
      <c r="I35" s="294" t="s">
        <v>604</v>
      </c>
      <c r="J35" s="295"/>
      <c r="K35" s="97"/>
      <c r="L35" s="14"/>
    </row>
    <row r="36" spans="1:12" ht="18.75" customHeight="1">
      <c r="A36" s="109">
        <v>2026</v>
      </c>
      <c r="B36" s="110" t="s">
        <v>240</v>
      </c>
      <c r="C36" s="187">
        <v>0.95</v>
      </c>
      <c r="D36" s="71"/>
      <c r="E36" s="192">
        <f t="shared" si="0"/>
        <v>0</v>
      </c>
      <c r="F36" s="284"/>
      <c r="G36" s="285"/>
      <c r="H36" s="286"/>
      <c r="I36" s="282"/>
      <c r="J36" s="283"/>
      <c r="K36" s="97"/>
      <c r="L36" s="14"/>
    </row>
    <row r="37" spans="1:12" ht="18.75" customHeight="1">
      <c r="A37" s="109">
        <v>2026</v>
      </c>
      <c r="B37" s="110" t="s">
        <v>242</v>
      </c>
      <c r="C37" s="187">
        <v>0.95</v>
      </c>
      <c r="D37" s="71"/>
      <c r="E37" s="192">
        <f t="shared" si="0"/>
        <v>0</v>
      </c>
      <c r="F37" s="284"/>
      <c r="G37" s="285"/>
      <c r="H37" s="286"/>
      <c r="I37" s="282"/>
      <c r="J37" s="283"/>
      <c r="K37" s="97"/>
      <c r="L37" s="14"/>
    </row>
    <row r="38" spans="1:12" ht="18.75" customHeight="1">
      <c r="A38" s="109">
        <v>2026</v>
      </c>
      <c r="B38" s="110" t="s">
        <v>235</v>
      </c>
      <c r="C38" s="187">
        <v>0.95</v>
      </c>
      <c r="D38" s="71"/>
      <c r="E38" s="192">
        <f t="shared" si="0"/>
        <v>0</v>
      </c>
      <c r="F38" s="284"/>
      <c r="G38" s="285"/>
      <c r="H38" s="286"/>
      <c r="I38" s="282"/>
      <c r="J38" s="283"/>
      <c r="K38" s="97"/>
      <c r="L38" s="14"/>
    </row>
    <row r="39" spans="1:12" ht="18.75" customHeight="1">
      <c r="A39" s="109">
        <v>2026</v>
      </c>
      <c r="B39" s="110" t="s">
        <v>238</v>
      </c>
      <c r="C39" s="187">
        <v>0.95</v>
      </c>
      <c r="D39" s="71"/>
      <c r="E39" s="192">
        <f t="shared" si="0"/>
        <v>0</v>
      </c>
      <c r="F39" s="284"/>
      <c r="G39" s="285"/>
      <c r="H39" s="286"/>
      <c r="I39" s="282"/>
      <c r="J39" s="283"/>
      <c r="K39" s="97"/>
      <c r="L39" s="14"/>
    </row>
    <row r="40" spans="1:12" ht="18.75" customHeight="1">
      <c r="A40" s="109">
        <v>2027</v>
      </c>
      <c r="B40" s="110" t="s">
        <v>240</v>
      </c>
      <c r="C40" s="187">
        <v>0.95</v>
      </c>
      <c r="D40" s="113"/>
      <c r="E40" s="192">
        <f t="shared" si="0"/>
        <v>0</v>
      </c>
      <c r="F40" s="284"/>
      <c r="G40" s="285"/>
      <c r="H40" s="286"/>
      <c r="I40" s="282"/>
      <c r="J40" s="283"/>
      <c r="K40" s="97"/>
      <c r="L40" s="14"/>
    </row>
    <row r="41" spans="1:12" ht="18.75" customHeight="1">
      <c r="A41" s="109">
        <v>2027</v>
      </c>
      <c r="B41" s="110" t="s">
        <v>242</v>
      </c>
      <c r="C41" s="187">
        <v>0.95</v>
      </c>
      <c r="D41" s="71"/>
      <c r="E41" s="192">
        <f t="shared" si="0"/>
        <v>0</v>
      </c>
      <c r="F41" s="284"/>
      <c r="G41" s="285"/>
      <c r="H41" s="286"/>
      <c r="I41" s="282"/>
      <c r="J41" s="283"/>
      <c r="K41" s="97"/>
      <c r="L41" s="14"/>
    </row>
    <row r="42" spans="1:12" ht="18.75" customHeight="1">
      <c r="A42" s="109">
        <v>2027</v>
      </c>
      <c r="B42" s="110" t="s">
        <v>235</v>
      </c>
      <c r="C42" s="187">
        <v>0.95</v>
      </c>
      <c r="D42" s="71"/>
      <c r="E42" s="192">
        <f t="shared" si="0"/>
        <v>0</v>
      </c>
      <c r="F42" s="284"/>
      <c r="G42" s="285"/>
      <c r="H42" s="286"/>
      <c r="I42" s="282"/>
      <c r="J42" s="283"/>
      <c r="K42" s="97"/>
      <c r="L42" s="14"/>
    </row>
    <row r="43" spans="1:12" ht="18.75" customHeight="1">
      <c r="A43" s="109">
        <v>2027</v>
      </c>
      <c r="B43" s="110" t="s">
        <v>238</v>
      </c>
      <c r="C43" s="187">
        <v>0.95</v>
      </c>
      <c r="D43" s="71"/>
      <c r="E43" s="192">
        <f t="shared" si="0"/>
        <v>0</v>
      </c>
      <c r="F43" s="284"/>
      <c r="G43" s="285"/>
      <c r="H43" s="286"/>
      <c r="I43" s="282"/>
      <c r="J43" s="283"/>
      <c r="K43" s="97"/>
      <c r="L43" s="14"/>
    </row>
    <row r="44" spans="1:12" ht="18.75" customHeight="1">
      <c r="A44" s="109">
        <v>2028</v>
      </c>
      <c r="B44" s="110" t="s">
        <v>240</v>
      </c>
      <c r="C44" s="187">
        <v>0.95</v>
      </c>
      <c r="D44" s="71"/>
      <c r="E44" s="192">
        <f t="shared" si="0"/>
        <v>0</v>
      </c>
      <c r="F44" s="284"/>
      <c r="G44" s="285"/>
      <c r="H44" s="286"/>
      <c r="I44" s="282"/>
      <c r="J44" s="283"/>
      <c r="K44" s="97"/>
      <c r="L44" s="14"/>
    </row>
    <row r="45" spans="1:12" ht="18.75" customHeight="1">
      <c r="A45" s="109">
        <v>2028</v>
      </c>
      <c r="B45" s="110" t="s">
        <v>242</v>
      </c>
      <c r="C45" s="187">
        <v>0.95</v>
      </c>
      <c r="D45" s="113"/>
      <c r="E45" s="192">
        <f t="shared" si="0"/>
        <v>0</v>
      </c>
      <c r="F45" s="284"/>
      <c r="G45" s="285"/>
      <c r="H45" s="286"/>
      <c r="I45" s="282"/>
      <c r="J45" s="283"/>
      <c r="K45" s="141"/>
      <c r="L45" s="56"/>
    </row>
  </sheetData>
  <mergeCells count="51">
    <mergeCell ref="C1:H4"/>
    <mergeCell ref="C9:J9"/>
    <mergeCell ref="B13:J13"/>
    <mergeCell ref="B6:J6"/>
    <mergeCell ref="B8:J8"/>
    <mergeCell ref="B10:J10"/>
    <mergeCell ref="B11:J11"/>
    <mergeCell ref="B12:J12"/>
    <mergeCell ref="B7:J7"/>
    <mergeCell ref="B14:J14"/>
    <mergeCell ref="B19:J19"/>
    <mergeCell ref="B21:G21"/>
    <mergeCell ref="F30:H30"/>
    <mergeCell ref="I30:J30"/>
    <mergeCell ref="B16:J16"/>
    <mergeCell ref="A28:J28"/>
    <mergeCell ref="B17:J17"/>
    <mergeCell ref="B18:J18"/>
    <mergeCell ref="B15:J15"/>
    <mergeCell ref="F31:H31"/>
    <mergeCell ref="I31:J31"/>
    <mergeCell ref="F29:H29"/>
    <mergeCell ref="I29:J29"/>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1:H41"/>
    <mergeCell ref="I41:J41"/>
    <mergeCell ref="F45:H45"/>
    <mergeCell ref="I45:J45"/>
    <mergeCell ref="F42:H42"/>
    <mergeCell ref="I42:J42"/>
    <mergeCell ref="F43:H43"/>
    <mergeCell ref="I43:J43"/>
    <mergeCell ref="F44:H44"/>
    <mergeCell ref="I44:J4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3"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59"/>
  <sheetViews>
    <sheetView showGridLines="0" topLeftCell="A32" workbookViewId="0">
      <selection activeCell="F38" sqref="F38:H38"/>
    </sheetView>
  </sheetViews>
  <sheetFormatPr defaultColWidth="10.85546875" defaultRowHeight="15" customHeight="1"/>
  <cols>
    <col min="1" max="1" width="45.42578125" style="1" customWidth="1"/>
    <col min="2" max="10" width="21.1406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6" t="s">
        <v>140</v>
      </c>
      <c r="C6" s="288"/>
      <c r="D6" s="288"/>
      <c r="E6" s="288"/>
      <c r="F6" s="288"/>
      <c r="G6" s="288"/>
      <c r="H6" s="288"/>
      <c r="I6" s="288"/>
      <c r="J6" s="288"/>
      <c r="K6" s="97"/>
      <c r="L6" s="14"/>
    </row>
    <row r="7" spans="1:12" ht="30" customHeight="1">
      <c r="A7" s="261" t="s">
        <v>190</v>
      </c>
      <c r="B7" s="299" t="s">
        <v>264</v>
      </c>
      <c r="C7" s="300"/>
      <c r="D7" s="300"/>
      <c r="E7" s="300"/>
      <c r="F7" s="300"/>
      <c r="G7" s="300"/>
      <c r="H7" s="300"/>
      <c r="I7" s="300"/>
      <c r="J7" s="323"/>
      <c r="K7" s="97"/>
      <c r="L7" s="14"/>
    </row>
    <row r="8" spans="1:12" ht="30" customHeight="1">
      <c r="A8" s="88" t="s">
        <v>310</v>
      </c>
      <c r="B8" s="296" t="s">
        <v>586</v>
      </c>
      <c r="C8" s="288"/>
      <c r="D8" s="288"/>
      <c r="E8" s="288"/>
      <c r="F8" s="288"/>
      <c r="G8" s="288"/>
      <c r="H8" s="288"/>
      <c r="I8" s="288"/>
      <c r="J8" s="288"/>
      <c r="K8" s="97"/>
      <c r="L8" s="14"/>
    </row>
    <row r="9" spans="1:12" ht="30" customHeight="1">
      <c r="A9" s="88" t="s">
        <v>311</v>
      </c>
      <c r="B9" s="90" t="s">
        <v>605</v>
      </c>
      <c r="C9" s="305" t="s">
        <v>606</v>
      </c>
      <c r="D9" s="306"/>
      <c r="E9" s="306"/>
      <c r="F9" s="306"/>
      <c r="G9" s="306"/>
      <c r="H9" s="306"/>
      <c r="I9" s="306"/>
      <c r="J9" s="307"/>
      <c r="K9" s="97"/>
      <c r="L9" s="14"/>
    </row>
    <row r="10" spans="1:12" ht="30" customHeight="1">
      <c r="A10" s="88" t="s">
        <v>314</v>
      </c>
      <c r="B10" s="296" t="s">
        <v>607</v>
      </c>
      <c r="C10" s="288"/>
      <c r="D10" s="288"/>
      <c r="E10" s="288"/>
      <c r="F10" s="288"/>
      <c r="G10" s="288"/>
      <c r="H10" s="288"/>
      <c r="I10" s="288"/>
      <c r="J10" s="288"/>
      <c r="K10" s="97"/>
      <c r="L10" s="14"/>
    </row>
    <row r="11" spans="1:12" ht="30" customHeight="1">
      <c r="A11" s="88" t="s">
        <v>316</v>
      </c>
      <c r="B11" s="296" t="s">
        <v>607</v>
      </c>
      <c r="C11" s="288"/>
      <c r="D11" s="288"/>
      <c r="E11" s="288"/>
      <c r="F11" s="288"/>
      <c r="G11" s="288"/>
      <c r="H11" s="288"/>
      <c r="I11" s="288"/>
      <c r="J11" s="288"/>
      <c r="K11" s="97"/>
      <c r="L11" s="14"/>
    </row>
    <row r="12" spans="1:12" ht="30" customHeight="1">
      <c r="A12" s="88" t="s">
        <v>200</v>
      </c>
      <c r="B12" s="296" t="s">
        <v>608</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609</v>
      </c>
      <c r="C15" s="288"/>
      <c r="D15" s="288"/>
      <c r="E15" s="288"/>
      <c r="F15" s="288"/>
      <c r="G15" s="288"/>
      <c r="H15" s="288"/>
      <c r="I15" s="288"/>
      <c r="J15" s="288"/>
      <c r="K15" s="97"/>
      <c r="L15" s="14"/>
    </row>
    <row r="16" spans="1:12" ht="30" customHeight="1">
      <c r="A16" s="88" t="s">
        <v>208</v>
      </c>
      <c r="B16" s="296" t="s">
        <v>610</v>
      </c>
      <c r="C16" s="288"/>
      <c r="D16" s="288"/>
      <c r="E16" s="288"/>
      <c r="F16" s="288"/>
      <c r="G16" s="288"/>
      <c r="H16" s="288"/>
      <c r="I16" s="288"/>
      <c r="J16" s="288"/>
      <c r="K16" s="97"/>
      <c r="L16" s="14"/>
    </row>
    <row r="17" spans="1:12" ht="30" customHeight="1">
      <c r="A17" s="88" t="s">
        <v>210</v>
      </c>
      <c r="B17" s="296" t="s">
        <v>138</v>
      </c>
      <c r="C17" s="288"/>
      <c r="D17" s="288"/>
      <c r="E17" s="288"/>
      <c r="F17" s="288"/>
      <c r="G17" s="288"/>
      <c r="H17" s="288"/>
      <c r="I17" s="288"/>
      <c r="J17" s="288"/>
      <c r="K17" s="97"/>
      <c r="L17" s="14"/>
    </row>
    <row r="18" spans="1:12" ht="30" customHeight="1">
      <c r="A18" s="88" t="s">
        <v>321</v>
      </c>
      <c r="B18" s="296" t="s">
        <v>611</v>
      </c>
      <c r="C18" s="288"/>
      <c r="D18" s="288"/>
      <c r="E18" s="288"/>
      <c r="F18" s="289"/>
      <c r="G18" s="288"/>
      <c r="H18" s="288"/>
      <c r="I18" s="288"/>
      <c r="J18" s="288"/>
      <c r="K18" s="97"/>
      <c r="L18" s="14"/>
    </row>
    <row r="19" spans="1:12" ht="30" customHeight="1">
      <c r="A19" s="88" t="s">
        <v>213</v>
      </c>
      <c r="B19" s="296" t="s">
        <v>214</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1</v>
      </c>
      <c r="C23" s="35">
        <v>1</v>
      </c>
      <c r="D23" s="35">
        <v>1</v>
      </c>
      <c r="E23" s="35">
        <v>1</v>
      </c>
      <c r="F23" s="35">
        <v>1</v>
      </c>
      <c r="G23" s="249">
        <f>SUM(B23:F23)</f>
        <v>5</v>
      </c>
      <c r="H23" s="97"/>
      <c r="I23" s="20"/>
      <c r="J23" s="20"/>
      <c r="K23" s="20"/>
      <c r="L23" s="14"/>
    </row>
    <row r="24" spans="1:12" ht="30" customHeight="1">
      <c r="A24" s="100" t="s">
        <v>223</v>
      </c>
      <c r="B24" s="226">
        <f>SUM(D30:D31)</f>
        <v>1</v>
      </c>
      <c r="C24" s="226">
        <f>SUM(D32:D35)</f>
        <v>1</v>
      </c>
      <c r="D24" s="226">
        <f>SUM(D36:D39)</f>
        <v>0</v>
      </c>
      <c r="E24" s="226">
        <f>SUM(D40:D43)</f>
        <v>0</v>
      </c>
      <c r="F24" s="226">
        <f>SUM(D44:D45)</f>
        <v>0</v>
      </c>
      <c r="G24" s="249">
        <f>SUM(B24:F24)</f>
        <v>2</v>
      </c>
      <c r="H24" s="97"/>
      <c r="I24" s="20"/>
      <c r="J24" s="20"/>
      <c r="K24" s="20"/>
      <c r="L24" s="14"/>
    </row>
    <row r="25" spans="1:12"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0.2</v>
      </c>
      <c r="C26" s="103">
        <f>(C24/G23)+B26</f>
        <v>0.4</v>
      </c>
      <c r="D26" s="103"/>
      <c r="E26" s="103"/>
      <c r="F26" s="103"/>
      <c r="G26" s="103">
        <f>MAX(B26:F26)</f>
        <v>0.4</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8.75" customHeight="1">
      <c r="A30" s="109">
        <v>2024</v>
      </c>
      <c r="B30" s="110" t="s">
        <v>235</v>
      </c>
      <c r="C30" s="111">
        <v>0</v>
      </c>
      <c r="D30" s="111">
        <v>0</v>
      </c>
      <c r="E30" s="220">
        <f>IFERROR(IF(D30/C30&gt;100%,100%,D30/C30),0)</f>
        <v>0</v>
      </c>
      <c r="F30" s="284" t="s">
        <v>243</v>
      </c>
      <c r="G30" s="285"/>
      <c r="H30" s="286"/>
      <c r="I30" s="293" t="s">
        <v>243</v>
      </c>
      <c r="J30" s="283"/>
      <c r="K30" s="97"/>
      <c r="L30" s="14"/>
    </row>
    <row r="31" spans="1:12" ht="51.75" customHeight="1">
      <c r="A31" s="109">
        <v>2024</v>
      </c>
      <c r="B31" s="110" t="s">
        <v>238</v>
      </c>
      <c r="C31" s="111">
        <v>1</v>
      </c>
      <c r="D31" s="111">
        <v>1</v>
      </c>
      <c r="E31" s="220">
        <f t="shared" ref="E31:E45" si="0">IFERROR(IF(D31/C31&gt;100%,100%,D31/C31),0)</f>
        <v>1</v>
      </c>
      <c r="F31" s="284" t="s">
        <v>612</v>
      </c>
      <c r="G31" s="285"/>
      <c r="H31" s="286"/>
      <c r="I31" s="282" t="s">
        <v>613</v>
      </c>
      <c r="J31" s="283"/>
      <c r="K31" s="97"/>
      <c r="L31" s="14"/>
    </row>
    <row r="32" spans="1:12" ht="51.75" customHeight="1">
      <c r="A32" s="109">
        <v>2025</v>
      </c>
      <c r="B32" s="110" t="s">
        <v>240</v>
      </c>
      <c r="C32" s="111">
        <v>0.18</v>
      </c>
      <c r="D32" s="71">
        <v>0.18</v>
      </c>
      <c r="E32" s="220">
        <f t="shared" si="0"/>
        <v>1</v>
      </c>
      <c r="F32" s="284" t="s">
        <v>614</v>
      </c>
      <c r="G32" s="285"/>
      <c r="H32" s="286"/>
      <c r="I32" s="282" t="s">
        <v>615</v>
      </c>
      <c r="J32" s="283"/>
      <c r="K32" s="97"/>
      <c r="L32" s="14"/>
    </row>
    <row r="33" spans="1:12" ht="51" customHeight="1">
      <c r="A33" s="109">
        <v>2025</v>
      </c>
      <c r="B33" s="110" t="s">
        <v>242</v>
      </c>
      <c r="C33" s="111">
        <v>0.25</v>
      </c>
      <c r="D33" s="111">
        <v>0.25</v>
      </c>
      <c r="E33" s="220">
        <f t="shared" si="0"/>
        <v>1</v>
      </c>
      <c r="F33" s="284" t="s">
        <v>616</v>
      </c>
      <c r="G33" s="285"/>
      <c r="H33" s="286"/>
      <c r="I33" s="282" t="s">
        <v>615</v>
      </c>
      <c r="J33" s="283"/>
      <c r="K33" s="97"/>
      <c r="L33" s="140"/>
    </row>
    <row r="34" spans="1:12" ht="45" customHeight="1">
      <c r="A34" s="109">
        <v>2025</v>
      </c>
      <c r="B34" s="110" t="s">
        <v>235</v>
      </c>
      <c r="C34" s="111">
        <v>0.27</v>
      </c>
      <c r="D34" s="71">
        <v>0.27</v>
      </c>
      <c r="E34" s="220">
        <f t="shared" si="0"/>
        <v>1</v>
      </c>
      <c r="F34" s="284" t="s">
        <v>617</v>
      </c>
      <c r="G34" s="285"/>
      <c r="H34" s="286"/>
      <c r="I34" s="282" t="s">
        <v>615</v>
      </c>
      <c r="J34" s="283"/>
      <c r="K34" s="97"/>
      <c r="L34" s="14"/>
    </row>
    <row r="35" spans="1:12" ht="92.25" customHeight="1">
      <c r="A35" s="109">
        <v>2025</v>
      </c>
      <c r="B35" s="110" t="s">
        <v>238</v>
      </c>
      <c r="C35" s="111">
        <v>0.3</v>
      </c>
      <c r="D35" s="111">
        <v>0.3</v>
      </c>
      <c r="E35" s="220">
        <f t="shared" si="0"/>
        <v>1</v>
      </c>
      <c r="F35" s="284" t="s">
        <v>618</v>
      </c>
      <c r="G35" s="285"/>
      <c r="H35" s="286"/>
      <c r="I35" s="282" t="s">
        <v>615</v>
      </c>
      <c r="J35" s="283"/>
      <c r="K35" s="97"/>
      <c r="L35" s="14"/>
    </row>
    <row r="36" spans="1:12" ht="18.75" customHeight="1">
      <c r="A36" s="109">
        <v>2026</v>
      </c>
      <c r="B36" s="110" t="s">
        <v>240</v>
      </c>
      <c r="C36" s="111"/>
      <c r="D36" s="71"/>
      <c r="E36" s="220">
        <f t="shared" si="0"/>
        <v>0</v>
      </c>
      <c r="F36" s="284"/>
      <c r="G36" s="285"/>
      <c r="H36" s="286"/>
      <c r="I36" s="282"/>
      <c r="J36" s="283"/>
      <c r="K36" s="97"/>
      <c r="L36" s="14"/>
    </row>
    <row r="37" spans="1:12" ht="18.75" customHeight="1">
      <c r="A37" s="109">
        <v>2026</v>
      </c>
      <c r="B37" s="110" t="s">
        <v>242</v>
      </c>
      <c r="C37" s="111"/>
      <c r="D37" s="71"/>
      <c r="E37" s="220">
        <f t="shared" si="0"/>
        <v>0</v>
      </c>
      <c r="F37" s="284"/>
      <c r="G37" s="285"/>
      <c r="H37" s="286"/>
      <c r="I37" s="282"/>
      <c r="J37" s="283"/>
      <c r="K37" s="97"/>
      <c r="L37" s="14"/>
    </row>
    <row r="38" spans="1:12" ht="18.75" customHeight="1">
      <c r="A38" s="109">
        <v>2026</v>
      </c>
      <c r="B38" s="110" t="s">
        <v>235</v>
      </c>
      <c r="C38" s="111"/>
      <c r="D38" s="71"/>
      <c r="E38" s="220">
        <f t="shared" si="0"/>
        <v>0</v>
      </c>
      <c r="F38" s="284"/>
      <c r="G38" s="285"/>
      <c r="H38" s="286"/>
      <c r="I38" s="282"/>
      <c r="J38" s="283"/>
      <c r="K38" s="97"/>
      <c r="L38" s="14"/>
    </row>
    <row r="39" spans="1:12" ht="18.75" customHeight="1">
      <c r="A39" s="109">
        <v>2026</v>
      </c>
      <c r="B39" s="110" t="s">
        <v>238</v>
      </c>
      <c r="C39" s="111"/>
      <c r="D39" s="71"/>
      <c r="E39" s="220">
        <f t="shared" si="0"/>
        <v>0</v>
      </c>
      <c r="F39" s="284"/>
      <c r="G39" s="285"/>
      <c r="H39" s="286"/>
      <c r="I39" s="282"/>
      <c r="J39" s="283"/>
      <c r="K39" s="97"/>
      <c r="L39" s="14"/>
    </row>
    <row r="40" spans="1:12" ht="18.75" customHeight="1">
      <c r="A40" s="109">
        <v>2027</v>
      </c>
      <c r="B40" s="110" t="s">
        <v>240</v>
      </c>
      <c r="C40" s="111"/>
      <c r="D40" s="71"/>
      <c r="E40" s="220">
        <f t="shared" si="0"/>
        <v>0</v>
      </c>
      <c r="F40" s="284"/>
      <c r="G40" s="285"/>
      <c r="H40" s="286"/>
      <c r="I40" s="282"/>
      <c r="J40" s="283"/>
      <c r="K40" s="97"/>
      <c r="L40" s="14"/>
    </row>
    <row r="41" spans="1:12" ht="18.75" customHeight="1">
      <c r="A41" s="109">
        <v>2027</v>
      </c>
      <c r="B41" s="110" t="s">
        <v>242</v>
      </c>
      <c r="C41" s="111"/>
      <c r="D41" s="71"/>
      <c r="E41" s="220">
        <f t="shared" si="0"/>
        <v>0</v>
      </c>
      <c r="F41" s="284"/>
      <c r="G41" s="285"/>
      <c r="H41" s="286"/>
      <c r="I41" s="282"/>
      <c r="J41" s="283"/>
      <c r="K41" s="97"/>
      <c r="L41" s="14"/>
    </row>
    <row r="42" spans="1:12" ht="18.75" customHeight="1">
      <c r="A42" s="109">
        <v>2027</v>
      </c>
      <c r="B42" s="110" t="s">
        <v>235</v>
      </c>
      <c r="C42" s="111"/>
      <c r="D42" s="71"/>
      <c r="E42" s="220">
        <f t="shared" si="0"/>
        <v>0</v>
      </c>
      <c r="F42" s="284"/>
      <c r="G42" s="285"/>
      <c r="H42" s="286"/>
      <c r="I42" s="282"/>
      <c r="J42" s="283"/>
      <c r="K42" s="97"/>
      <c r="L42" s="14"/>
    </row>
    <row r="43" spans="1:12" ht="18.75" customHeight="1">
      <c r="A43" s="109">
        <v>2027</v>
      </c>
      <c r="B43" s="110" t="s">
        <v>238</v>
      </c>
      <c r="C43" s="111"/>
      <c r="D43" s="71"/>
      <c r="E43" s="220">
        <f t="shared" si="0"/>
        <v>0</v>
      </c>
      <c r="F43" s="284"/>
      <c r="G43" s="285"/>
      <c r="H43" s="286"/>
      <c r="I43" s="282"/>
      <c r="J43" s="283"/>
      <c r="K43" s="97"/>
      <c r="L43" s="14"/>
    </row>
    <row r="44" spans="1:12" ht="18.75" customHeight="1">
      <c r="A44" s="109">
        <v>2028</v>
      </c>
      <c r="B44" s="110" t="s">
        <v>240</v>
      </c>
      <c r="C44" s="111"/>
      <c r="D44" s="71"/>
      <c r="E44" s="220">
        <f t="shared" si="0"/>
        <v>0</v>
      </c>
      <c r="F44" s="284"/>
      <c r="G44" s="285"/>
      <c r="H44" s="286"/>
      <c r="I44" s="282"/>
      <c r="J44" s="283"/>
      <c r="K44" s="97"/>
      <c r="L44" s="14"/>
    </row>
    <row r="45" spans="1:12" ht="18.75" customHeight="1">
      <c r="A45" s="109">
        <v>2028</v>
      </c>
      <c r="B45" s="110" t="s">
        <v>242</v>
      </c>
      <c r="C45" s="111"/>
      <c r="D45" s="71"/>
      <c r="E45" s="220">
        <f t="shared" si="0"/>
        <v>0</v>
      </c>
      <c r="F45" s="284"/>
      <c r="G45" s="285"/>
      <c r="H45" s="286"/>
      <c r="I45" s="282"/>
      <c r="J45" s="283"/>
      <c r="K45" s="141"/>
      <c r="L45" s="56"/>
    </row>
    <row r="49" spans="5:9" ht="15" customHeight="1">
      <c r="E49" s="229"/>
      <c r="F49" s="229"/>
      <c r="G49" s="229"/>
      <c r="H49" s="229"/>
      <c r="I49" s="229"/>
    </row>
    <row r="50" spans="5:9" ht="15" customHeight="1">
      <c r="H50" s="190"/>
      <c r="I50" s="190"/>
    </row>
    <row r="51" spans="5:9" ht="15" customHeight="1">
      <c r="H51" s="190"/>
    </row>
    <row r="52" spans="5:9" ht="15" customHeight="1">
      <c r="H52" s="190"/>
    </row>
    <row r="53" spans="5:9" ht="15" customHeight="1">
      <c r="H53" s="190"/>
    </row>
    <row r="54" spans="5:9" ht="15" customHeight="1">
      <c r="H54" s="190"/>
    </row>
    <row r="59" spans="5:9" ht="15" customHeight="1">
      <c r="G59" s="191"/>
    </row>
  </sheetData>
  <mergeCells count="51">
    <mergeCell ref="C9:J9"/>
    <mergeCell ref="C1:H4"/>
    <mergeCell ref="B6:J6"/>
    <mergeCell ref="B8:J8"/>
    <mergeCell ref="B13:J13"/>
    <mergeCell ref="B7:J7"/>
    <mergeCell ref="B14:J14"/>
    <mergeCell ref="B15:J15"/>
    <mergeCell ref="B10:J10"/>
    <mergeCell ref="B11:J11"/>
    <mergeCell ref="B12:J12"/>
    <mergeCell ref="F29:H29"/>
    <mergeCell ref="I29:J29"/>
    <mergeCell ref="F30:H30"/>
    <mergeCell ref="I30:J30"/>
    <mergeCell ref="F31:H31"/>
    <mergeCell ref="I31:J31"/>
    <mergeCell ref="A28:J28"/>
    <mergeCell ref="B16:J16"/>
    <mergeCell ref="B17:J17"/>
    <mergeCell ref="B18:J18"/>
    <mergeCell ref="B19:J19"/>
    <mergeCell ref="B21:G21"/>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F24" formulaRange="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45"/>
  <sheetViews>
    <sheetView showGridLines="0" topLeftCell="A33" workbookViewId="0">
      <selection activeCell="F36" sqref="F36:H36"/>
    </sheetView>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29.25" customHeight="1">
      <c r="A5" s="84"/>
      <c r="B5" s="85"/>
      <c r="C5" s="85"/>
      <c r="D5" s="85"/>
      <c r="E5" s="85"/>
      <c r="F5" s="85"/>
      <c r="G5" s="85"/>
      <c r="H5" s="85"/>
      <c r="I5" s="86"/>
      <c r="J5" s="139"/>
      <c r="K5" s="20"/>
      <c r="L5" s="14"/>
    </row>
    <row r="6" spans="1:12" ht="29.25" customHeight="1">
      <c r="A6" s="88" t="s">
        <v>308</v>
      </c>
      <c r="B6" s="296" t="s">
        <v>140</v>
      </c>
      <c r="C6" s="288"/>
      <c r="D6" s="288"/>
      <c r="E6" s="288"/>
      <c r="F6" s="288"/>
      <c r="G6" s="288"/>
      <c r="H6" s="288"/>
      <c r="I6" s="288"/>
      <c r="J6" s="288"/>
      <c r="K6" s="97"/>
      <c r="L6" s="14"/>
    </row>
    <row r="7" spans="1:12" ht="29.25" customHeight="1">
      <c r="A7" s="261" t="s">
        <v>190</v>
      </c>
      <c r="B7" s="299" t="s">
        <v>264</v>
      </c>
      <c r="C7" s="300"/>
      <c r="D7" s="300"/>
      <c r="E7" s="300"/>
      <c r="F7" s="300"/>
      <c r="G7" s="300"/>
      <c r="H7" s="300"/>
      <c r="I7" s="300"/>
      <c r="J7" s="323"/>
      <c r="K7" s="97"/>
      <c r="L7" s="14"/>
    </row>
    <row r="8" spans="1:12" ht="29.25" customHeight="1">
      <c r="A8" s="88" t="s">
        <v>310</v>
      </c>
      <c r="B8" s="296" t="s">
        <v>586</v>
      </c>
      <c r="C8" s="288"/>
      <c r="D8" s="288"/>
      <c r="E8" s="288"/>
      <c r="F8" s="288"/>
      <c r="G8" s="288"/>
      <c r="H8" s="288"/>
      <c r="I8" s="288"/>
      <c r="J8" s="288"/>
      <c r="K8" s="97"/>
      <c r="L8" s="14"/>
    </row>
    <row r="9" spans="1:12" ht="29.25" customHeight="1">
      <c r="A9" s="88" t="s">
        <v>311</v>
      </c>
      <c r="B9" s="90" t="s">
        <v>619</v>
      </c>
      <c r="C9" s="313" t="s">
        <v>620</v>
      </c>
      <c r="D9" s="314"/>
      <c r="E9" s="314"/>
      <c r="F9" s="314"/>
      <c r="G9" s="314"/>
      <c r="H9" s="314"/>
      <c r="I9" s="314"/>
      <c r="J9" s="315"/>
      <c r="K9" s="97"/>
      <c r="L9" s="14"/>
    </row>
    <row r="10" spans="1:12" ht="29.25" customHeight="1">
      <c r="A10" s="88" t="s">
        <v>314</v>
      </c>
      <c r="B10" s="296" t="s">
        <v>621</v>
      </c>
      <c r="C10" s="288"/>
      <c r="D10" s="288"/>
      <c r="E10" s="288"/>
      <c r="F10" s="288"/>
      <c r="G10" s="288"/>
      <c r="H10" s="288"/>
      <c r="I10" s="288"/>
      <c r="J10" s="288"/>
      <c r="K10" s="97"/>
      <c r="L10" s="14"/>
    </row>
    <row r="11" spans="1:12" ht="29.25" customHeight="1">
      <c r="A11" s="88" t="s">
        <v>316</v>
      </c>
      <c r="B11" s="296" t="s">
        <v>622</v>
      </c>
      <c r="C11" s="288"/>
      <c r="D11" s="288"/>
      <c r="E11" s="288"/>
      <c r="F11" s="288"/>
      <c r="G11" s="288"/>
      <c r="H11" s="288"/>
      <c r="I11" s="288"/>
      <c r="J11" s="288"/>
      <c r="K11" s="97"/>
      <c r="L11" s="14"/>
    </row>
    <row r="12" spans="1:12" ht="29.25" customHeight="1">
      <c r="A12" s="88" t="s">
        <v>200</v>
      </c>
      <c r="B12" s="296" t="s">
        <v>608</v>
      </c>
      <c r="C12" s="288"/>
      <c r="D12" s="288"/>
      <c r="E12" s="288"/>
      <c r="F12" s="288"/>
      <c r="G12" s="288"/>
      <c r="H12" s="288"/>
      <c r="I12" s="288"/>
      <c r="J12" s="288"/>
      <c r="K12" s="97"/>
      <c r="L12" s="14"/>
    </row>
    <row r="13" spans="1:12" ht="29.25" customHeight="1">
      <c r="A13" s="88" t="s">
        <v>202</v>
      </c>
      <c r="B13" s="296" t="s">
        <v>203</v>
      </c>
      <c r="C13" s="288"/>
      <c r="D13" s="288"/>
      <c r="E13" s="288"/>
      <c r="F13" s="288"/>
      <c r="G13" s="288"/>
      <c r="H13" s="288"/>
      <c r="I13" s="288"/>
      <c r="J13" s="288"/>
      <c r="K13" s="97"/>
      <c r="L13" s="14"/>
    </row>
    <row r="14" spans="1:12" ht="29.25" customHeight="1">
      <c r="A14" s="88" t="s">
        <v>204</v>
      </c>
      <c r="B14" s="305" t="s">
        <v>205</v>
      </c>
      <c r="C14" s="306"/>
      <c r="D14" s="306"/>
      <c r="E14" s="306"/>
      <c r="F14" s="306"/>
      <c r="G14" s="306"/>
      <c r="H14" s="306"/>
      <c r="I14" s="306"/>
      <c r="J14" s="307"/>
      <c r="K14" s="97"/>
      <c r="L14" s="14"/>
    </row>
    <row r="15" spans="1:12" ht="29.25" customHeight="1">
      <c r="A15" s="88" t="s">
        <v>206</v>
      </c>
      <c r="B15" s="296" t="s">
        <v>623</v>
      </c>
      <c r="C15" s="288"/>
      <c r="D15" s="288"/>
      <c r="E15" s="288"/>
      <c r="F15" s="288"/>
      <c r="G15" s="288"/>
      <c r="H15" s="288"/>
      <c r="I15" s="288"/>
      <c r="J15" s="288"/>
      <c r="K15" s="97"/>
      <c r="L15" s="14"/>
    </row>
    <row r="16" spans="1:12" ht="29.25" customHeight="1">
      <c r="A16" s="88" t="s">
        <v>208</v>
      </c>
      <c r="B16" s="296" t="s">
        <v>624</v>
      </c>
      <c r="C16" s="288"/>
      <c r="D16" s="288"/>
      <c r="E16" s="288"/>
      <c r="F16" s="288"/>
      <c r="G16" s="288"/>
      <c r="H16" s="288"/>
      <c r="I16" s="288"/>
      <c r="J16" s="288"/>
      <c r="K16" s="97"/>
      <c r="L16" s="14"/>
    </row>
    <row r="17" spans="1:12" ht="29.25" customHeight="1">
      <c r="A17" s="88" t="s">
        <v>210</v>
      </c>
      <c r="B17" s="296" t="s">
        <v>138</v>
      </c>
      <c r="C17" s="288"/>
      <c r="D17" s="288"/>
      <c r="E17" s="288"/>
      <c r="F17" s="288"/>
      <c r="G17" s="288"/>
      <c r="H17" s="288"/>
      <c r="I17" s="288"/>
      <c r="J17" s="288"/>
      <c r="K17" s="97"/>
      <c r="L17" s="14"/>
    </row>
    <row r="18" spans="1:12" ht="29.25" customHeight="1">
      <c r="A18" s="88" t="s">
        <v>321</v>
      </c>
      <c r="B18" s="296" t="s">
        <v>625</v>
      </c>
      <c r="C18" s="288"/>
      <c r="D18" s="288"/>
      <c r="E18" s="288"/>
      <c r="F18" s="289"/>
      <c r="G18" s="288"/>
      <c r="H18" s="288"/>
      <c r="I18" s="288"/>
      <c r="J18" s="288"/>
      <c r="K18" s="97"/>
      <c r="L18" s="14"/>
    </row>
    <row r="19" spans="1:12" ht="29.25" customHeight="1">
      <c r="A19" s="88" t="s">
        <v>213</v>
      </c>
      <c r="B19" s="296" t="s">
        <v>214</v>
      </c>
      <c r="C19" s="288"/>
      <c r="D19" s="288"/>
      <c r="E19" s="288"/>
      <c r="F19" s="288"/>
      <c r="G19" s="288"/>
      <c r="H19" s="288"/>
      <c r="I19" s="288"/>
      <c r="J19" s="288"/>
      <c r="K19" s="97"/>
      <c r="L19" s="14"/>
    </row>
    <row r="20" spans="1:12" ht="29.25" customHeight="1">
      <c r="A20" s="91"/>
      <c r="B20" s="92"/>
      <c r="C20" s="92"/>
      <c r="D20" s="92"/>
      <c r="E20" s="92"/>
      <c r="F20" s="92"/>
      <c r="G20" s="92"/>
      <c r="H20" s="93"/>
      <c r="I20" s="93"/>
      <c r="J20" s="93"/>
      <c r="K20" s="20"/>
      <c r="L20" s="14"/>
    </row>
    <row r="21" spans="1:12" ht="29.25" customHeight="1">
      <c r="A21" s="95"/>
      <c r="B21" s="297" t="s">
        <v>215</v>
      </c>
      <c r="C21" s="298"/>
      <c r="D21" s="298"/>
      <c r="E21" s="298"/>
      <c r="F21" s="298"/>
      <c r="G21" s="298"/>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35">
        <v>1</v>
      </c>
      <c r="C23" s="35">
        <v>1</v>
      </c>
      <c r="D23" s="35">
        <v>1</v>
      </c>
      <c r="E23" s="35">
        <v>1</v>
      </c>
      <c r="F23" s="35">
        <v>1</v>
      </c>
      <c r="G23" s="200">
        <f>SUM(B23:F23)</f>
        <v>5</v>
      </c>
      <c r="H23" s="97"/>
      <c r="I23" s="20"/>
      <c r="J23" s="20"/>
      <c r="K23" s="20"/>
      <c r="L23" s="14"/>
    </row>
    <row r="24" spans="1:12" ht="29.25" customHeight="1">
      <c r="A24" s="100" t="s">
        <v>223</v>
      </c>
      <c r="B24" s="226">
        <f>SUM(D30:D31)</f>
        <v>1</v>
      </c>
      <c r="C24" s="226">
        <f>SUM(D32:D35)</f>
        <v>1</v>
      </c>
      <c r="D24" s="226">
        <f>SUM(D36:D39)</f>
        <v>0</v>
      </c>
      <c r="E24" s="226">
        <f>SUM(D40:D43)</f>
        <v>0</v>
      </c>
      <c r="F24" s="226">
        <f>SUM(D44:D45)</f>
        <v>0</v>
      </c>
      <c r="G24" s="200">
        <f>SUM(B24:F24)</f>
        <v>2</v>
      </c>
      <c r="H24" s="97"/>
      <c r="I24" s="20"/>
      <c r="J24" s="20"/>
      <c r="K24" s="20"/>
      <c r="L24" s="14"/>
    </row>
    <row r="25" spans="1:12" ht="29.25"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29.25" customHeight="1">
      <c r="A26" s="100" t="s">
        <v>226</v>
      </c>
      <c r="B26" s="103">
        <f>B24/G23</f>
        <v>0.2</v>
      </c>
      <c r="C26" s="103">
        <f>(C24/G23)+B26</f>
        <v>0.4</v>
      </c>
      <c r="D26" s="103"/>
      <c r="E26" s="103"/>
      <c r="F26" s="103"/>
      <c r="G26" s="103">
        <f>MAX(B26:F26)</f>
        <v>0.4</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8.75" customHeight="1">
      <c r="A30" s="109">
        <v>2024</v>
      </c>
      <c r="B30" s="110" t="s">
        <v>235</v>
      </c>
      <c r="C30" s="111">
        <v>0</v>
      </c>
      <c r="D30" s="111">
        <v>0</v>
      </c>
      <c r="E30" s="192">
        <f>IFERROR(IF(D30/C30&gt;100%,100%,D30/C30),0)</f>
        <v>0</v>
      </c>
      <c r="F30" s="284" t="s">
        <v>243</v>
      </c>
      <c r="G30" s="285"/>
      <c r="H30" s="286"/>
      <c r="I30" s="293" t="s">
        <v>243</v>
      </c>
      <c r="J30" s="283"/>
      <c r="K30" s="97"/>
      <c r="L30" s="14"/>
    </row>
    <row r="31" spans="1:12" ht="48.75" customHeight="1">
      <c r="A31" s="109">
        <v>2024</v>
      </c>
      <c r="B31" s="110" t="s">
        <v>238</v>
      </c>
      <c r="C31" s="111">
        <v>1</v>
      </c>
      <c r="D31" s="111">
        <v>1</v>
      </c>
      <c r="E31" s="192">
        <f t="shared" ref="E31:E45" si="0">IFERROR(IF(D31/C31&gt;100%,100%,D31/C31),0)</f>
        <v>1</v>
      </c>
      <c r="F31" s="284" t="s">
        <v>626</v>
      </c>
      <c r="G31" s="285"/>
      <c r="H31" s="286"/>
      <c r="I31" s="282" t="s">
        <v>613</v>
      </c>
      <c r="J31" s="283"/>
      <c r="K31" s="97"/>
      <c r="L31" s="14"/>
    </row>
    <row r="32" spans="1:12" ht="48.75" customHeight="1">
      <c r="A32" s="109">
        <v>2025</v>
      </c>
      <c r="B32" s="110" t="s">
        <v>240</v>
      </c>
      <c r="C32" s="111">
        <v>0.11</v>
      </c>
      <c r="D32" s="71">
        <v>0.11</v>
      </c>
      <c r="E32" s="192">
        <f t="shared" si="0"/>
        <v>1</v>
      </c>
      <c r="F32" s="284" t="s">
        <v>627</v>
      </c>
      <c r="G32" s="285"/>
      <c r="H32" s="286"/>
      <c r="I32" s="282" t="s">
        <v>615</v>
      </c>
      <c r="J32" s="283"/>
      <c r="K32" s="97"/>
      <c r="L32" s="14"/>
    </row>
    <row r="33" spans="1:12" ht="62.25" customHeight="1">
      <c r="A33" s="109">
        <v>2025</v>
      </c>
      <c r="B33" s="110" t="s">
        <v>242</v>
      </c>
      <c r="C33" s="111">
        <v>0.28000000000000003</v>
      </c>
      <c r="D33" s="71">
        <v>0.28000000000000003</v>
      </c>
      <c r="E33" s="192">
        <f t="shared" si="0"/>
        <v>1</v>
      </c>
      <c r="F33" s="284" t="s">
        <v>628</v>
      </c>
      <c r="G33" s="285"/>
      <c r="H33" s="286"/>
      <c r="I33" s="282" t="s">
        <v>615</v>
      </c>
      <c r="J33" s="283"/>
      <c r="K33" s="97"/>
      <c r="L33" s="140"/>
    </row>
    <row r="34" spans="1:12" ht="47.25" customHeight="1">
      <c r="A34" s="109">
        <v>2025</v>
      </c>
      <c r="B34" s="110" t="s">
        <v>235</v>
      </c>
      <c r="C34" s="111">
        <v>0.28000000000000003</v>
      </c>
      <c r="D34" s="71">
        <v>0.28000000000000003</v>
      </c>
      <c r="E34" s="192">
        <f t="shared" si="0"/>
        <v>1</v>
      </c>
      <c r="F34" s="341" t="s">
        <v>629</v>
      </c>
      <c r="G34" s="342"/>
      <c r="H34" s="343"/>
      <c r="I34" s="361" t="s">
        <v>615</v>
      </c>
      <c r="J34" s="362"/>
      <c r="K34" s="97"/>
      <c r="L34" s="14"/>
    </row>
    <row r="35" spans="1:12" ht="108.75" customHeight="1">
      <c r="A35" s="109">
        <v>2025</v>
      </c>
      <c r="B35" s="110" t="s">
        <v>238</v>
      </c>
      <c r="C35" s="111">
        <v>0.33</v>
      </c>
      <c r="D35" s="71">
        <v>0.33</v>
      </c>
      <c r="E35" s="192">
        <f t="shared" si="0"/>
        <v>1</v>
      </c>
      <c r="F35" s="344" t="s">
        <v>630</v>
      </c>
      <c r="G35" s="345"/>
      <c r="H35" s="346"/>
      <c r="I35" s="363" t="s">
        <v>615</v>
      </c>
      <c r="J35" s="364"/>
      <c r="K35" s="97"/>
      <c r="L35" s="14"/>
    </row>
    <row r="36" spans="1:12" ht="18.75" customHeight="1">
      <c r="A36" s="109">
        <v>2026</v>
      </c>
      <c r="B36" s="110" t="s">
        <v>240</v>
      </c>
      <c r="C36" s="111"/>
      <c r="D36" s="71"/>
      <c r="E36" s="192">
        <f t="shared" si="0"/>
        <v>0</v>
      </c>
      <c r="F36" s="284"/>
      <c r="G36" s="285"/>
      <c r="H36" s="286"/>
      <c r="I36" s="282"/>
      <c r="J36" s="283"/>
      <c r="K36" s="97"/>
      <c r="L36" s="14"/>
    </row>
    <row r="37" spans="1:12" ht="18.75" customHeight="1">
      <c r="A37" s="109">
        <v>2026</v>
      </c>
      <c r="B37" s="110" t="s">
        <v>242</v>
      </c>
      <c r="C37" s="111"/>
      <c r="D37" s="71"/>
      <c r="E37" s="192">
        <f t="shared" si="0"/>
        <v>0</v>
      </c>
      <c r="F37" s="284"/>
      <c r="G37" s="285"/>
      <c r="H37" s="286"/>
      <c r="I37" s="282"/>
      <c r="J37" s="283"/>
      <c r="K37" s="97"/>
      <c r="L37" s="14"/>
    </row>
    <row r="38" spans="1:12" ht="18.75" customHeight="1">
      <c r="A38" s="109">
        <v>2026</v>
      </c>
      <c r="B38" s="110" t="s">
        <v>235</v>
      </c>
      <c r="C38" s="111"/>
      <c r="D38" s="71"/>
      <c r="E38" s="192">
        <f t="shared" si="0"/>
        <v>0</v>
      </c>
      <c r="F38" s="284"/>
      <c r="G38" s="285"/>
      <c r="H38" s="286"/>
      <c r="I38" s="282"/>
      <c r="J38" s="283"/>
      <c r="K38" s="97"/>
      <c r="L38" s="14"/>
    </row>
    <row r="39" spans="1:12" ht="18.75" customHeight="1">
      <c r="A39" s="109">
        <v>2026</v>
      </c>
      <c r="B39" s="110" t="s">
        <v>238</v>
      </c>
      <c r="C39" s="111"/>
      <c r="D39" s="71"/>
      <c r="E39" s="192">
        <f t="shared" si="0"/>
        <v>0</v>
      </c>
      <c r="F39" s="284"/>
      <c r="G39" s="285"/>
      <c r="H39" s="286"/>
      <c r="I39" s="282"/>
      <c r="J39" s="283"/>
      <c r="K39" s="97"/>
      <c r="L39" s="14"/>
    </row>
    <row r="40" spans="1:12" ht="18.75" customHeight="1">
      <c r="A40" s="109">
        <v>2027</v>
      </c>
      <c r="B40" s="110" t="s">
        <v>240</v>
      </c>
      <c r="C40" s="111"/>
      <c r="D40" s="71"/>
      <c r="E40" s="192">
        <f t="shared" si="0"/>
        <v>0</v>
      </c>
      <c r="F40" s="284"/>
      <c r="G40" s="285"/>
      <c r="H40" s="286"/>
      <c r="I40" s="282"/>
      <c r="J40" s="283"/>
      <c r="K40" s="97"/>
      <c r="L40" s="14"/>
    </row>
    <row r="41" spans="1:12" ht="18.75" customHeight="1">
      <c r="A41" s="109">
        <v>2027</v>
      </c>
      <c r="B41" s="110" t="s">
        <v>242</v>
      </c>
      <c r="C41" s="111"/>
      <c r="D41" s="71"/>
      <c r="E41" s="192">
        <f t="shared" si="0"/>
        <v>0</v>
      </c>
      <c r="F41" s="284"/>
      <c r="G41" s="285"/>
      <c r="H41" s="286"/>
      <c r="I41" s="282"/>
      <c r="J41" s="283"/>
      <c r="K41" s="97"/>
      <c r="L41" s="14"/>
    </row>
    <row r="42" spans="1:12" ht="18.75" customHeight="1">
      <c r="A42" s="109">
        <v>2027</v>
      </c>
      <c r="B42" s="110" t="s">
        <v>235</v>
      </c>
      <c r="C42" s="111"/>
      <c r="D42" s="71"/>
      <c r="E42" s="192">
        <f t="shared" si="0"/>
        <v>0</v>
      </c>
      <c r="F42" s="284"/>
      <c r="G42" s="285"/>
      <c r="H42" s="286"/>
      <c r="I42" s="282"/>
      <c r="J42" s="283"/>
      <c r="K42" s="97"/>
      <c r="L42" s="14"/>
    </row>
    <row r="43" spans="1:12" ht="18.75" customHeight="1">
      <c r="A43" s="109">
        <v>2027</v>
      </c>
      <c r="B43" s="110" t="s">
        <v>238</v>
      </c>
      <c r="C43" s="111"/>
      <c r="D43" s="71"/>
      <c r="E43" s="192">
        <f t="shared" si="0"/>
        <v>0</v>
      </c>
      <c r="F43" s="284"/>
      <c r="G43" s="285"/>
      <c r="H43" s="286"/>
      <c r="I43" s="282"/>
      <c r="J43" s="283"/>
      <c r="K43" s="97"/>
      <c r="L43" s="14"/>
    </row>
    <row r="44" spans="1:12" ht="18.75" customHeight="1">
      <c r="A44" s="109">
        <v>2028</v>
      </c>
      <c r="B44" s="110" t="s">
        <v>240</v>
      </c>
      <c r="C44" s="111"/>
      <c r="D44" s="71"/>
      <c r="E44" s="192">
        <f t="shared" si="0"/>
        <v>0</v>
      </c>
      <c r="F44" s="284"/>
      <c r="G44" s="285"/>
      <c r="H44" s="286"/>
      <c r="I44" s="282"/>
      <c r="J44" s="283"/>
      <c r="K44" s="97"/>
      <c r="L44" s="14"/>
    </row>
    <row r="45" spans="1:12" ht="18.75" customHeight="1">
      <c r="A45" s="109">
        <v>2028</v>
      </c>
      <c r="B45" s="110" t="s">
        <v>242</v>
      </c>
      <c r="C45" s="111"/>
      <c r="D45" s="71"/>
      <c r="E45" s="192">
        <f t="shared" si="0"/>
        <v>0</v>
      </c>
      <c r="F45" s="284"/>
      <c r="G45" s="285"/>
      <c r="H45" s="286"/>
      <c r="I45" s="282"/>
      <c r="J45" s="283"/>
      <c r="K45" s="141"/>
      <c r="L45" s="56"/>
    </row>
  </sheetData>
  <mergeCells count="51">
    <mergeCell ref="C1:H4"/>
    <mergeCell ref="C9:J9"/>
    <mergeCell ref="B13:J13"/>
    <mergeCell ref="B6:J6"/>
    <mergeCell ref="B8:J8"/>
    <mergeCell ref="B10:J10"/>
    <mergeCell ref="B11:J11"/>
    <mergeCell ref="B12:J12"/>
    <mergeCell ref="B7:J7"/>
    <mergeCell ref="F29:H29"/>
    <mergeCell ref="I29:J29"/>
    <mergeCell ref="F30:H30"/>
    <mergeCell ref="I30:J30"/>
    <mergeCell ref="F31:H31"/>
    <mergeCell ref="I31:J31"/>
    <mergeCell ref="B14:J14"/>
    <mergeCell ref="A28:J28"/>
    <mergeCell ref="B21:G21"/>
    <mergeCell ref="B16:J16"/>
    <mergeCell ref="B17:J17"/>
    <mergeCell ref="B18:J18"/>
    <mergeCell ref="B19:J19"/>
    <mergeCell ref="B15:J15"/>
    <mergeCell ref="F35:H35"/>
    <mergeCell ref="I35:J35"/>
    <mergeCell ref="F36:H36"/>
    <mergeCell ref="I36:J36"/>
    <mergeCell ref="F37:H37"/>
    <mergeCell ref="I37:J37"/>
    <mergeCell ref="F32:H32"/>
    <mergeCell ref="I32:J32"/>
    <mergeCell ref="F33:H33"/>
    <mergeCell ref="I33:J33"/>
    <mergeCell ref="F34:H34"/>
    <mergeCell ref="I34:J34"/>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45"/>
  <sheetViews>
    <sheetView showGridLines="0" topLeftCell="B31" workbookViewId="0">
      <selection activeCell="D35" sqref="D35:H3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96" t="s">
        <v>140</v>
      </c>
      <c r="C6" s="288"/>
      <c r="D6" s="288"/>
      <c r="E6" s="288"/>
      <c r="F6" s="288"/>
      <c r="G6" s="288"/>
      <c r="H6" s="288"/>
      <c r="I6" s="288"/>
      <c r="J6" s="288"/>
      <c r="K6" s="97"/>
      <c r="L6" s="14"/>
    </row>
    <row r="7" spans="1:12" ht="30" customHeight="1">
      <c r="A7" s="261" t="s">
        <v>190</v>
      </c>
      <c r="B7" s="299" t="s">
        <v>264</v>
      </c>
      <c r="C7" s="300"/>
      <c r="D7" s="300"/>
      <c r="E7" s="300"/>
      <c r="F7" s="300"/>
      <c r="G7" s="300"/>
      <c r="H7" s="300"/>
      <c r="I7" s="300"/>
      <c r="J7" s="323"/>
      <c r="K7" s="97"/>
      <c r="L7" s="14"/>
    </row>
    <row r="8" spans="1:12" ht="30" customHeight="1">
      <c r="A8" s="88" t="s">
        <v>192</v>
      </c>
      <c r="B8" s="296" t="s">
        <v>586</v>
      </c>
      <c r="C8" s="288"/>
      <c r="D8" s="288"/>
      <c r="E8" s="288"/>
      <c r="F8" s="288"/>
      <c r="G8" s="288"/>
      <c r="H8" s="288"/>
      <c r="I8" s="288"/>
      <c r="J8" s="288"/>
      <c r="K8" s="97"/>
      <c r="L8" s="14"/>
    </row>
    <row r="9" spans="1:12" ht="30" customHeight="1">
      <c r="A9" s="88" t="s">
        <v>194</v>
      </c>
      <c r="B9" s="90" t="s">
        <v>631</v>
      </c>
      <c r="C9" s="305" t="s">
        <v>632</v>
      </c>
      <c r="D9" s="306"/>
      <c r="E9" s="306"/>
      <c r="F9" s="306"/>
      <c r="G9" s="306"/>
      <c r="H9" s="306"/>
      <c r="I9" s="306"/>
      <c r="J9" s="307"/>
      <c r="K9" s="97"/>
      <c r="L9" s="14"/>
    </row>
    <row r="10" spans="1:12" ht="30" customHeight="1">
      <c r="A10" s="88" t="s">
        <v>197</v>
      </c>
      <c r="B10" s="296" t="s">
        <v>633</v>
      </c>
      <c r="C10" s="288"/>
      <c r="D10" s="288"/>
      <c r="E10" s="288"/>
      <c r="F10" s="288"/>
      <c r="G10" s="288"/>
      <c r="H10" s="288"/>
      <c r="I10" s="288"/>
      <c r="J10" s="288"/>
      <c r="K10" s="97"/>
      <c r="L10" s="14"/>
    </row>
    <row r="11" spans="1:12" ht="30" customHeight="1">
      <c r="A11" s="88" t="s">
        <v>199</v>
      </c>
      <c r="B11" s="296" t="s">
        <v>634</v>
      </c>
      <c r="C11" s="288"/>
      <c r="D11" s="288"/>
      <c r="E11" s="288"/>
      <c r="F11" s="288"/>
      <c r="G11" s="288"/>
      <c r="H11" s="288"/>
      <c r="I11" s="288"/>
      <c r="J11" s="288"/>
      <c r="K11" s="97"/>
      <c r="L11" s="14"/>
    </row>
    <row r="12" spans="1:12" ht="30" customHeight="1">
      <c r="A12" s="88" t="s">
        <v>200</v>
      </c>
      <c r="B12" s="296" t="s">
        <v>250</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635</v>
      </c>
      <c r="C15" s="288"/>
      <c r="D15" s="288"/>
      <c r="E15" s="288"/>
      <c r="F15" s="288"/>
      <c r="G15" s="288"/>
      <c r="H15" s="288"/>
      <c r="I15" s="288"/>
      <c r="J15" s="288"/>
      <c r="K15" s="97"/>
      <c r="L15" s="14"/>
    </row>
    <row r="16" spans="1:12" ht="30" customHeight="1">
      <c r="A16" s="88" t="s">
        <v>208</v>
      </c>
      <c r="B16" s="296" t="s">
        <v>636</v>
      </c>
      <c r="C16" s="288"/>
      <c r="D16" s="288"/>
      <c r="E16" s="288"/>
      <c r="F16" s="288"/>
      <c r="G16" s="288"/>
      <c r="H16" s="288"/>
      <c r="I16" s="288"/>
      <c r="J16" s="288"/>
      <c r="K16" s="97"/>
      <c r="L16" s="14"/>
    </row>
    <row r="17" spans="1:12" ht="30" customHeight="1">
      <c r="A17" s="88" t="s">
        <v>210</v>
      </c>
      <c r="B17" s="296" t="s">
        <v>525</v>
      </c>
      <c r="C17" s="288"/>
      <c r="D17" s="288"/>
      <c r="E17" s="288"/>
      <c r="F17" s="288"/>
      <c r="G17" s="288"/>
      <c r="H17" s="288"/>
      <c r="I17" s="288"/>
      <c r="J17" s="288"/>
      <c r="K17" s="97"/>
      <c r="L17" s="14"/>
    </row>
    <row r="18" spans="1:12" ht="30" customHeight="1">
      <c r="A18" s="88" t="s">
        <v>212</v>
      </c>
      <c r="B18" s="296" t="s">
        <v>637</v>
      </c>
      <c r="C18" s="288"/>
      <c r="D18" s="288"/>
      <c r="E18" s="288"/>
      <c r="F18" s="289"/>
      <c r="G18" s="288"/>
      <c r="H18" s="288"/>
      <c r="I18" s="288"/>
      <c r="J18" s="288"/>
      <c r="K18" s="97"/>
      <c r="L18" s="14"/>
    </row>
    <row r="19" spans="1:12" ht="30" customHeight="1">
      <c r="A19" s="88" t="s">
        <v>213</v>
      </c>
      <c r="B19" s="296" t="s">
        <v>253</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0.875</v>
      </c>
      <c r="C24" s="134">
        <f>IFERROR(AVERAGE(D32:D35),"")</f>
        <v>1</v>
      </c>
      <c r="D24" s="134" t="str">
        <f>IFERROR(AVERAGE(D36:D39),"")</f>
        <v/>
      </c>
      <c r="E24" s="134" t="str">
        <f>IFERROR(AVERAGE(D40:D43),"")</f>
        <v/>
      </c>
      <c r="F24" s="134" t="str">
        <f>IFERROR(AVERAGE(D44:D45),"")</f>
        <v/>
      </c>
      <c r="G24" s="196">
        <f>AVERAGE(B24:F24)</f>
        <v>0.9375</v>
      </c>
      <c r="H24" s="97"/>
      <c r="I24" s="20"/>
      <c r="J24" s="20"/>
      <c r="K24" s="20"/>
      <c r="L24" s="14"/>
    </row>
    <row r="25" spans="1:12" ht="30" customHeight="1">
      <c r="A25" s="100" t="s">
        <v>224</v>
      </c>
      <c r="B25" s="103">
        <f>IFERROR(IF(B24/B23&gt;100%,100%,B24/B23),"")</f>
        <v>0.875</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0.109375</v>
      </c>
      <c r="C26" s="238">
        <f>IF(((B24/B23)*0.125)+((C24/C23)*0.25)&gt;0.375,0.375,((B24/B23)*0.125)+((C24/C23)*0.25))</f>
        <v>0.359375</v>
      </c>
      <c r="D26" s="103"/>
      <c r="E26" s="103"/>
      <c r="F26" s="103"/>
      <c r="G26" s="103">
        <f>MAX(B26:F26)</f>
        <v>0.359375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s="232" customFormat="1" ht="57" customHeight="1">
      <c r="A30" s="109">
        <v>2024</v>
      </c>
      <c r="B30" s="110" t="s">
        <v>235</v>
      </c>
      <c r="C30" s="113">
        <v>1</v>
      </c>
      <c r="D30" s="230">
        <v>0.875</v>
      </c>
      <c r="E30" s="192">
        <f>IFERROR(IF(D30/C30&gt;100%,100%,D30/C30),0)</f>
        <v>0.875</v>
      </c>
      <c r="F30" s="341" t="s">
        <v>557</v>
      </c>
      <c r="G30" s="342"/>
      <c r="H30" s="343"/>
      <c r="I30" s="361" t="s">
        <v>558</v>
      </c>
      <c r="J30" s="362"/>
      <c r="K30" s="97"/>
      <c r="L30" s="14"/>
    </row>
    <row r="31" spans="1:12" s="232" customFormat="1" ht="57" customHeight="1">
      <c r="A31" s="109">
        <v>2024</v>
      </c>
      <c r="B31" s="110" t="s">
        <v>238</v>
      </c>
      <c r="C31" s="113">
        <v>1</v>
      </c>
      <c r="D31" s="230">
        <v>0.875</v>
      </c>
      <c r="E31" s="192">
        <f t="shared" ref="E31:E45" si="0">IFERROR(IF(D31/C31&gt;100%,100%,D31/C31),0)</f>
        <v>0.875</v>
      </c>
      <c r="F31" s="341" t="s">
        <v>559</v>
      </c>
      <c r="G31" s="342"/>
      <c r="H31" s="343"/>
      <c r="I31" s="361" t="s">
        <v>558</v>
      </c>
      <c r="J31" s="362"/>
      <c r="K31" s="97"/>
      <c r="L31" s="14"/>
    </row>
    <row r="32" spans="1:12" ht="57.75" customHeight="1">
      <c r="A32" s="109">
        <v>2025</v>
      </c>
      <c r="B32" s="110" t="s">
        <v>240</v>
      </c>
      <c r="C32" s="113">
        <v>1</v>
      </c>
      <c r="D32" s="199">
        <v>1</v>
      </c>
      <c r="E32" s="192">
        <f t="shared" si="0"/>
        <v>1</v>
      </c>
      <c r="F32" s="284" t="s">
        <v>638</v>
      </c>
      <c r="G32" s="285"/>
      <c r="H32" s="286"/>
      <c r="I32" s="282" t="s">
        <v>639</v>
      </c>
      <c r="J32" s="283"/>
      <c r="K32" s="97"/>
      <c r="L32" s="14"/>
    </row>
    <row r="33" spans="1:12" ht="54.75" customHeight="1">
      <c r="A33" s="109">
        <v>2025</v>
      </c>
      <c r="B33" s="110" t="s">
        <v>242</v>
      </c>
      <c r="C33" s="113">
        <v>1</v>
      </c>
      <c r="D33" s="199">
        <v>1</v>
      </c>
      <c r="E33" s="192">
        <f t="shared" si="0"/>
        <v>1</v>
      </c>
      <c r="F33" s="284" t="s">
        <v>640</v>
      </c>
      <c r="G33" s="285"/>
      <c r="H33" s="286"/>
      <c r="I33" s="282" t="s">
        <v>641</v>
      </c>
      <c r="J33" s="283"/>
      <c r="K33" s="97"/>
      <c r="L33" s="140"/>
    </row>
    <row r="34" spans="1:12" ht="57" customHeight="1">
      <c r="A34" s="109">
        <v>2025</v>
      </c>
      <c r="B34" s="110" t="s">
        <v>235</v>
      </c>
      <c r="C34" s="113">
        <v>1</v>
      </c>
      <c r="D34" s="230">
        <v>1</v>
      </c>
      <c r="E34" s="192">
        <f t="shared" si="0"/>
        <v>1</v>
      </c>
      <c r="F34" s="341" t="s">
        <v>642</v>
      </c>
      <c r="G34" s="342"/>
      <c r="H34" s="343"/>
      <c r="I34" s="361" t="s">
        <v>641</v>
      </c>
      <c r="J34" s="362"/>
      <c r="K34" s="97"/>
      <c r="L34" s="14"/>
    </row>
    <row r="35" spans="1:12" ht="59.25" customHeight="1">
      <c r="A35" s="109">
        <v>2025</v>
      </c>
      <c r="B35" s="110" t="s">
        <v>238</v>
      </c>
      <c r="C35" s="113">
        <v>1</v>
      </c>
      <c r="D35" s="230">
        <v>1</v>
      </c>
      <c r="E35" s="231">
        <f t="shared" si="0"/>
        <v>1</v>
      </c>
      <c r="F35" s="417" t="s">
        <v>643</v>
      </c>
      <c r="G35" s="418"/>
      <c r="H35" s="419"/>
      <c r="I35" s="363" t="s">
        <v>641</v>
      </c>
      <c r="J35" s="364"/>
      <c r="K35" s="97"/>
      <c r="L35" s="14"/>
    </row>
    <row r="36" spans="1:12" ht="18.75" customHeight="1">
      <c r="A36" s="109">
        <v>2026</v>
      </c>
      <c r="B36" s="110" t="s">
        <v>240</v>
      </c>
      <c r="C36" s="113">
        <v>1</v>
      </c>
      <c r="D36" s="199"/>
      <c r="E36" s="192">
        <f t="shared" si="0"/>
        <v>0</v>
      </c>
      <c r="F36" s="284"/>
      <c r="G36" s="285"/>
      <c r="H36" s="286"/>
      <c r="I36" s="282"/>
      <c r="J36" s="283"/>
      <c r="K36" s="97"/>
      <c r="L36" s="14"/>
    </row>
    <row r="37" spans="1:12" ht="18.75" customHeight="1">
      <c r="A37" s="109">
        <v>2026</v>
      </c>
      <c r="B37" s="110" t="s">
        <v>242</v>
      </c>
      <c r="C37" s="113">
        <v>1</v>
      </c>
      <c r="D37" s="199"/>
      <c r="E37" s="192">
        <f t="shared" si="0"/>
        <v>0</v>
      </c>
      <c r="F37" s="284"/>
      <c r="G37" s="285"/>
      <c r="H37" s="286"/>
      <c r="I37" s="282"/>
      <c r="J37" s="283"/>
      <c r="K37" s="97"/>
      <c r="L37" s="14"/>
    </row>
    <row r="38" spans="1:12" ht="18.75" customHeight="1">
      <c r="A38" s="109">
        <v>2026</v>
      </c>
      <c r="B38" s="110" t="s">
        <v>235</v>
      </c>
      <c r="C38" s="113">
        <v>1</v>
      </c>
      <c r="D38" s="199"/>
      <c r="E38" s="192">
        <f t="shared" si="0"/>
        <v>0</v>
      </c>
      <c r="F38" s="284"/>
      <c r="G38" s="285"/>
      <c r="H38" s="286"/>
      <c r="I38" s="282"/>
      <c r="J38" s="283"/>
      <c r="K38" s="97"/>
      <c r="L38" s="14"/>
    </row>
    <row r="39" spans="1:12" ht="18.75" customHeight="1">
      <c r="A39" s="109">
        <v>2026</v>
      </c>
      <c r="B39" s="110" t="s">
        <v>238</v>
      </c>
      <c r="C39" s="113">
        <v>1</v>
      </c>
      <c r="D39" s="199"/>
      <c r="E39" s="192">
        <f t="shared" si="0"/>
        <v>0</v>
      </c>
      <c r="F39" s="284"/>
      <c r="G39" s="285"/>
      <c r="H39" s="286"/>
      <c r="I39" s="282"/>
      <c r="J39" s="283"/>
      <c r="K39" s="97"/>
      <c r="L39" s="14"/>
    </row>
    <row r="40" spans="1:12" ht="18.75" customHeight="1">
      <c r="A40" s="109">
        <v>2027</v>
      </c>
      <c r="B40" s="110" t="s">
        <v>240</v>
      </c>
      <c r="C40" s="113">
        <v>1</v>
      </c>
      <c r="D40" s="199"/>
      <c r="E40" s="192">
        <f t="shared" si="0"/>
        <v>0</v>
      </c>
      <c r="F40" s="284"/>
      <c r="G40" s="285"/>
      <c r="H40" s="286"/>
      <c r="I40" s="282"/>
      <c r="J40" s="283"/>
      <c r="K40" s="97"/>
      <c r="L40" s="14"/>
    </row>
    <row r="41" spans="1:12" ht="18.75" customHeight="1">
      <c r="A41" s="109">
        <v>2027</v>
      </c>
      <c r="B41" s="110" t="s">
        <v>242</v>
      </c>
      <c r="C41" s="113">
        <v>1</v>
      </c>
      <c r="D41" s="199"/>
      <c r="E41" s="192">
        <f t="shared" si="0"/>
        <v>0</v>
      </c>
      <c r="F41" s="284"/>
      <c r="G41" s="285"/>
      <c r="H41" s="286"/>
      <c r="I41" s="282"/>
      <c r="J41" s="283"/>
      <c r="K41" s="97"/>
      <c r="L41" s="14"/>
    </row>
    <row r="42" spans="1:12" ht="18.75" customHeight="1">
      <c r="A42" s="109">
        <v>2027</v>
      </c>
      <c r="B42" s="110" t="s">
        <v>235</v>
      </c>
      <c r="C42" s="113">
        <v>1</v>
      </c>
      <c r="D42" s="199"/>
      <c r="E42" s="192">
        <f t="shared" si="0"/>
        <v>0</v>
      </c>
      <c r="F42" s="284"/>
      <c r="G42" s="285"/>
      <c r="H42" s="286"/>
      <c r="I42" s="282"/>
      <c r="J42" s="283"/>
      <c r="K42" s="97"/>
      <c r="L42" s="14"/>
    </row>
    <row r="43" spans="1:12" ht="18.75" customHeight="1">
      <c r="A43" s="109">
        <v>2027</v>
      </c>
      <c r="B43" s="110" t="s">
        <v>238</v>
      </c>
      <c r="C43" s="113">
        <v>1</v>
      </c>
      <c r="D43" s="199"/>
      <c r="E43" s="192">
        <f t="shared" si="0"/>
        <v>0</v>
      </c>
      <c r="F43" s="284"/>
      <c r="G43" s="285"/>
      <c r="H43" s="286"/>
      <c r="I43" s="282"/>
      <c r="J43" s="283"/>
      <c r="K43" s="97"/>
      <c r="L43" s="14"/>
    </row>
    <row r="44" spans="1:12" ht="18.75" customHeight="1">
      <c r="A44" s="109">
        <v>2028</v>
      </c>
      <c r="B44" s="110" t="s">
        <v>240</v>
      </c>
      <c r="C44" s="113">
        <v>1</v>
      </c>
      <c r="D44" s="199"/>
      <c r="E44" s="192">
        <f t="shared" si="0"/>
        <v>0</v>
      </c>
      <c r="F44" s="284"/>
      <c r="G44" s="285"/>
      <c r="H44" s="286"/>
      <c r="I44" s="282"/>
      <c r="J44" s="283"/>
      <c r="K44" s="97"/>
      <c r="L44" s="14"/>
    </row>
    <row r="45" spans="1:12" ht="18.75" customHeight="1">
      <c r="A45" s="109">
        <v>2028</v>
      </c>
      <c r="B45" s="110" t="s">
        <v>242</v>
      </c>
      <c r="C45" s="113">
        <v>1</v>
      </c>
      <c r="D45" s="199"/>
      <c r="E45" s="192">
        <f t="shared" si="0"/>
        <v>0</v>
      </c>
      <c r="F45" s="284"/>
      <c r="G45" s="285"/>
      <c r="H45" s="286"/>
      <c r="I45" s="282"/>
      <c r="J45" s="283"/>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5"/>
  <sheetViews>
    <sheetView showGridLines="0" topLeftCell="A10" workbookViewId="0">
      <selection activeCell="E35" sqref="E35"/>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3.25" customHeight="1">
      <c r="A1" s="114"/>
      <c r="B1" s="76"/>
      <c r="C1" s="301" t="s">
        <v>189</v>
      </c>
      <c r="D1" s="302"/>
      <c r="E1" s="302"/>
      <c r="F1" s="302"/>
      <c r="G1" s="302"/>
      <c r="H1" s="302"/>
      <c r="I1" s="77" t="s">
        <v>1</v>
      </c>
      <c r="J1" s="78" t="s">
        <v>2</v>
      </c>
    </row>
    <row r="2" spans="1:10" ht="23.25" customHeight="1">
      <c r="A2" s="116"/>
      <c r="B2" s="79"/>
      <c r="C2" s="303"/>
      <c r="D2" s="303"/>
      <c r="E2" s="303"/>
      <c r="F2" s="303"/>
      <c r="G2" s="303"/>
      <c r="H2" s="303"/>
      <c r="I2" s="80" t="s">
        <v>3</v>
      </c>
      <c r="J2" s="81">
        <v>4</v>
      </c>
    </row>
    <row r="3" spans="1:10" ht="23.25" customHeight="1">
      <c r="A3" s="116"/>
      <c r="B3" s="79"/>
      <c r="C3" s="303"/>
      <c r="D3" s="303"/>
      <c r="E3" s="303"/>
      <c r="F3" s="303"/>
      <c r="G3" s="303"/>
      <c r="H3" s="303"/>
      <c r="I3" s="80" t="s">
        <v>4</v>
      </c>
      <c r="J3" s="179" t="s">
        <v>5</v>
      </c>
    </row>
    <row r="4" spans="1:10" ht="23.25" customHeight="1">
      <c r="A4" s="117"/>
      <c r="B4" s="118"/>
      <c r="C4" s="322"/>
      <c r="D4" s="322"/>
      <c r="E4" s="322"/>
      <c r="F4" s="322"/>
      <c r="G4" s="322"/>
      <c r="H4" s="322"/>
      <c r="I4" s="83" t="s">
        <v>6</v>
      </c>
      <c r="J4" s="180" t="s">
        <v>7</v>
      </c>
    </row>
    <row r="5" spans="1:10" ht="30" customHeight="1">
      <c r="A5" s="119"/>
      <c r="B5" s="120"/>
      <c r="C5" s="120"/>
      <c r="D5" s="120"/>
      <c r="E5" s="120"/>
      <c r="F5" s="120"/>
      <c r="G5" s="120"/>
      <c r="H5" s="120"/>
      <c r="I5" s="86"/>
      <c r="J5" s="121"/>
    </row>
    <row r="6" spans="1:10" ht="30" customHeight="1">
      <c r="A6" s="88" t="s">
        <v>127</v>
      </c>
      <c r="B6" s="296" t="s">
        <v>263</v>
      </c>
      <c r="C6" s="288"/>
      <c r="D6" s="288"/>
      <c r="E6" s="288"/>
      <c r="F6" s="288"/>
      <c r="G6" s="288"/>
      <c r="H6" s="288"/>
      <c r="I6" s="288"/>
      <c r="J6" s="288"/>
    </row>
    <row r="7" spans="1:10" ht="47.25" customHeight="1">
      <c r="A7" s="261" t="s">
        <v>190</v>
      </c>
      <c r="B7" s="299" t="s">
        <v>644</v>
      </c>
      <c r="C7" s="300"/>
      <c r="D7" s="300"/>
      <c r="E7" s="300"/>
      <c r="F7" s="300"/>
      <c r="G7" s="300"/>
      <c r="H7" s="300"/>
      <c r="I7" s="300"/>
      <c r="J7" s="300"/>
    </row>
    <row r="8" spans="1:10" ht="30" customHeight="1">
      <c r="A8" s="88" t="s">
        <v>192</v>
      </c>
      <c r="B8" s="296" t="s">
        <v>586</v>
      </c>
      <c r="C8" s="288"/>
      <c r="D8" s="288"/>
      <c r="E8" s="288"/>
      <c r="F8" s="288"/>
      <c r="G8" s="288"/>
      <c r="H8" s="288"/>
      <c r="I8" s="288"/>
      <c r="J8" s="288"/>
    </row>
    <row r="9" spans="1:10" ht="30" customHeight="1">
      <c r="A9" s="88" t="s">
        <v>194</v>
      </c>
      <c r="B9" s="90" t="s">
        <v>645</v>
      </c>
      <c r="C9" s="313" t="s">
        <v>646</v>
      </c>
      <c r="D9" s="314"/>
      <c r="E9" s="314"/>
      <c r="F9" s="314"/>
      <c r="G9" s="314"/>
      <c r="H9" s="314"/>
      <c r="I9" s="314"/>
      <c r="J9" s="315"/>
    </row>
    <row r="10" spans="1:10" ht="30" customHeight="1">
      <c r="A10" s="88" t="s">
        <v>197</v>
      </c>
      <c r="B10" s="296" t="s">
        <v>647</v>
      </c>
      <c r="C10" s="288"/>
      <c r="D10" s="288"/>
      <c r="E10" s="288"/>
      <c r="F10" s="288"/>
      <c r="G10" s="288"/>
      <c r="H10" s="288"/>
      <c r="I10" s="288"/>
      <c r="J10" s="288"/>
    </row>
    <row r="11" spans="1:10" ht="30" customHeight="1">
      <c r="A11" s="88" t="s">
        <v>199</v>
      </c>
      <c r="B11" s="296" t="s">
        <v>648</v>
      </c>
      <c r="C11" s="288"/>
      <c r="D11" s="288"/>
      <c r="E11" s="288"/>
      <c r="F11" s="288"/>
      <c r="G11" s="288"/>
      <c r="H11" s="288"/>
      <c r="I11" s="288"/>
      <c r="J11" s="288"/>
    </row>
    <row r="12" spans="1:10" ht="30" customHeight="1">
      <c r="A12" s="88" t="s">
        <v>200</v>
      </c>
      <c r="B12" s="296" t="s">
        <v>649</v>
      </c>
      <c r="C12" s="288"/>
      <c r="D12" s="288"/>
      <c r="E12" s="288"/>
      <c r="F12" s="288"/>
      <c r="G12" s="288"/>
      <c r="H12" s="288"/>
      <c r="I12" s="288"/>
      <c r="J12" s="288"/>
    </row>
    <row r="13" spans="1:10" ht="30" customHeight="1">
      <c r="A13" s="88" t="s">
        <v>202</v>
      </c>
      <c r="B13" s="296" t="s">
        <v>444</v>
      </c>
      <c r="C13" s="288"/>
      <c r="D13" s="288"/>
      <c r="E13" s="288"/>
      <c r="F13" s="288"/>
      <c r="G13" s="288"/>
      <c r="H13" s="288"/>
      <c r="I13" s="288"/>
      <c r="J13" s="288"/>
    </row>
    <row r="14" spans="1:10" ht="30" customHeight="1">
      <c r="A14" s="88" t="s">
        <v>204</v>
      </c>
      <c r="B14" s="313" t="s">
        <v>205</v>
      </c>
      <c r="C14" s="314"/>
      <c r="D14" s="314"/>
      <c r="E14" s="314"/>
      <c r="F14" s="314"/>
      <c r="G14" s="314"/>
      <c r="H14" s="314"/>
      <c r="I14" s="314"/>
      <c r="J14" s="315"/>
    </row>
    <row r="15" spans="1:10" ht="30" customHeight="1">
      <c r="A15" s="88" t="s">
        <v>206</v>
      </c>
      <c r="B15" s="296" t="s">
        <v>650</v>
      </c>
      <c r="C15" s="288"/>
      <c r="D15" s="288"/>
      <c r="E15" s="288"/>
      <c r="F15" s="288"/>
      <c r="G15" s="288"/>
      <c r="H15" s="288"/>
      <c r="I15" s="288"/>
      <c r="J15" s="288"/>
    </row>
    <row r="16" spans="1:10" ht="30" customHeight="1">
      <c r="A16" s="88" t="s">
        <v>208</v>
      </c>
      <c r="B16" s="296" t="s">
        <v>651</v>
      </c>
      <c r="C16" s="288"/>
      <c r="D16" s="288"/>
      <c r="E16" s="288"/>
      <c r="F16" s="288"/>
      <c r="G16" s="288"/>
      <c r="H16" s="288"/>
      <c r="I16" s="288"/>
      <c r="J16" s="288"/>
    </row>
    <row r="17" spans="1:10" ht="30" customHeight="1">
      <c r="A17" s="88" t="s">
        <v>210</v>
      </c>
      <c r="B17" s="296" t="s">
        <v>652</v>
      </c>
      <c r="C17" s="288"/>
      <c r="D17" s="288"/>
      <c r="E17" s="288"/>
      <c r="F17" s="288"/>
      <c r="G17" s="288"/>
      <c r="H17" s="288"/>
      <c r="I17" s="288"/>
      <c r="J17" s="288"/>
    </row>
    <row r="18" spans="1:10" ht="30" customHeight="1">
      <c r="A18" s="88" t="s">
        <v>212</v>
      </c>
      <c r="B18" s="296" t="s">
        <v>653</v>
      </c>
      <c r="C18" s="288"/>
      <c r="D18" s="288"/>
      <c r="E18" s="288"/>
      <c r="F18" s="454"/>
      <c r="G18" s="288"/>
      <c r="H18" s="288"/>
      <c r="I18" s="288"/>
      <c r="J18" s="288"/>
    </row>
    <row r="19" spans="1:10" ht="30" customHeight="1">
      <c r="A19" s="88" t="s">
        <v>213</v>
      </c>
      <c r="B19" s="296" t="s">
        <v>214</v>
      </c>
      <c r="C19" s="288"/>
      <c r="D19" s="288"/>
      <c r="E19" s="288"/>
      <c r="F19" s="288"/>
      <c r="G19" s="288"/>
      <c r="H19" s="288"/>
      <c r="I19" s="288"/>
      <c r="J19" s="288"/>
    </row>
    <row r="20" spans="1:10" ht="30" customHeight="1">
      <c r="A20" s="91"/>
      <c r="B20" s="124"/>
      <c r="C20" s="124"/>
      <c r="D20" s="124"/>
      <c r="E20" s="124"/>
      <c r="F20" s="124"/>
      <c r="G20" s="124"/>
      <c r="H20" s="125"/>
      <c r="I20" s="125"/>
      <c r="J20" s="125"/>
    </row>
    <row r="21" spans="1:10" ht="30" customHeight="1">
      <c r="A21" s="95"/>
      <c r="B21" s="297" t="s">
        <v>215</v>
      </c>
      <c r="C21" s="298"/>
      <c r="D21" s="298"/>
      <c r="E21" s="298"/>
      <c r="F21" s="298"/>
      <c r="G21" s="298"/>
      <c r="H21" s="127"/>
      <c r="I21" s="128"/>
      <c r="J21" s="128"/>
    </row>
    <row r="22" spans="1:10" ht="30" customHeight="1">
      <c r="A22" s="98"/>
      <c r="B22" s="99" t="s">
        <v>216</v>
      </c>
      <c r="C22" s="99" t="s">
        <v>217</v>
      </c>
      <c r="D22" s="99" t="s">
        <v>218</v>
      </c>
      <c r="E22" s="99" t="s">
        <v>219</v>
      </c>
      <c r="F22" s="99" t="s">
        <v>220</v>
      </c>
      <c r="G22" s="99" t="s">
        <v>221</v>
      </c>
      <c r="H22" s="127"/>
      <c r="I22" s="128"/>
      <c r="J22" s="128"/>
    </row>
    <row r="23" spans="1:10" ht="30" customHeight="1">
      <c r="A23" s="100" t="s">
        <v>222</v>
      </c>
      <c r="B23" s="129">
        <v>2</v>
      </c>
      <c r="C23" s="129">
        <v>2</v>
      </c>
      <c r="D23" s="129">
        <v>2</v>
      </c>
      <c r="E23" s="129">
        <v>2</v>
      </c>
      <c r="F23" s="129">
        <v>0</v>
      </c>
      <c r="G23" s="101">
        <f>SUM(B23:F23)</f>
        <v>8</v>
      </c>
      <c r="H23" s="127"/>
      <c r="I23" s="128"/>
      <c r="J23" s="128"/>
    </row>
    <row r="24" spans="1:10" ht="30" customHeight="1">
      <c r="A24" s="100" t="s">
        <v>223</v>
      </c>
      <c r="B24" s="227">
        <f>SUM(D30:D31)</f>
        <v>2</v>
      </c>
      <c r="C24" s="227">
        <f>SUM(D32:D35)</f>
        <v>2</v>
      </c>
      <c r="D24" s="227">
        <f>SUM(D36:D39)</f>
        <v>0</v>
      </c>
      <c r="E24" s="227">
        <f>SUM(D40:D43)</f>
        <v>0</v>
      </c>
      <c r="F24" s="227">
        <f>SUM(D44:D45)</f>
        <v>0</v>
      </c>
      <c r="G24" s="195">
        <f>SUM(B24:F24)</f>
        <v>4</v>
      </c>
      <c r="H24" s="127"/>
      <c r="I24" s="128"/>
      <c r="J24" s="128"/>
    </row>
    <row r="25" spans="1:10"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127"/>
      <c r="I25" s="128"/>
      <c r="J25" s="128"/>
    </row>
    <row r="26" spans="1:10" ht="30" customHeight="1">
      <c r="A26" s="100" t="s">
        <v>226</v>
      </c>
      <c r="B26" s="103">
        <f>B24/G23</f>
        <v>0.25</v>
      </c>
      <c r="C26" s="103">
        <f>(C24/G23)+B26</f>
        <v>0.5</v>
      </c>
      <c r="D26" s="103"/>
      <c r="E26" s="103"/>
      <c r="F26" s="103"/>
      <c r="G26" s="103">
        <f>MAX(B26:F26)</f>
        <v>0.5</v>
      </c>
      <c r="H26" s="127"/>
      <c r="I26" s="128"/>
      <c r="J26" s="128"/>
    </row>
    <row r="27" spans="1:10" ht="30" customHeight="1">
      <c r="A27" s="131"/>
      <c r="B27" s="124"/>
      <c r="C27" s="124"/>
      <c r="D27" s="124"/>
      <c r="E27" s="124"/>
      <c r="F27" s="124"/>
      <c r="G27" s="124"/>
      <c r="H27" s="132"/>
      <c r="I27" s="132"/>
      <c r="J27" s="132"/>
    </row>
    <row r="28" spans="1:10" ht="30" customHeight="1">
      <c r="A28" s="297" t="s">
        <v>227</v>
      </c>
      <c r="B28" s="298"/>
      <c r="C28" s="298"/>
      <c r="D28" s="298"/>
      <c r="E28" s="298"/>
      <c r="F28" s="298"/>
      <c r="G28" s="298"/>
      <c r="H28" s="298"/>
      <c r="I28" s="298"/>
      <c r="J28" s="298"/>
    </row>
    <row r="29" spans="1:10" ht="30" customHeight="1">
      <c r="A29" s="96" t="s">
        <v>228</v>
      </c>
      <c r="B29" s="96" t="s">
        <v>229</v>
      </c>
      <c r="C29" s="96" t="s">
        <v>230</v>
      </c>
      <c r="D29" s="96" t="s">
        <v>231</v>
      </c>
      <c r="E29" s="96" t="s">
        <v>232</v>
      </c>
      <c r="F29" s="297" t="s">
        <v>233</v>
      </c>
      <c r="G29" s="298"/>
      <c r="H29" s="298"/>
      <c r="I29" s="297" t="s">
        <v>234</v>
      </c>
      <c r="J29" s="298"/>
    </row>
    <row r="30" spans="1:10" ht="18.75" customHeight="1">
      <c r="A30" s="109">
        <v>2024</v>
      </c>
      <c r="B30" s="110" t="s">
        <v>235</v>
      </c>
      <c r="C30" s="235">
        <v>0</v>
      </c>
      <c r="D30" s="236">
        <v>0</v>
      </c>
      <c r="E30" s="237">
        <f>IFERROR(IF(D30/C30&gt;100%,100%,D30/C30),0)</f>
        <v>0</v>
      </c>
      <c r="F30" s="284" t="s">
        <v>243</v>
      </c>
      <c r="G30" s="285"/>
      <c r="H30" s="286"/>
      <c r="I30" s="316" t="s">
        <v>243</v>
      </c>
      <c r="J30" s="317"/>
    </row>
    <row r="31" spans="1:10" ht="204.75" customHeight="1">
      <c r="A31" s="109">
        <v>2024</v>
      </c>
      <c r="B31" s="110" t="s">
        <v>238</v>
      </c>
      <c r="C31" s="235">
        <v>2</v>
      </c>
      <c r="D31" s="236">
        <v>2</v>
      </c>
      <c r="E31" s="237">
        <f t="shared" ref="E31:E45" si="0">IFERROR(IF(D31/C31&gt;100%,100%,D31/C31),0)</f>
        <v>1</v>
      </c>
      <c r="F31" s="284" t="s">
        <v>654</v>
      </c>
      <c r="G31" s="285"/>
      <c r="H31" s="286"/>
      <c r="I31" s="316" t="s">
        <v>655</v>
      </c>
      <c r="J31" s="317"/>
    </row>
    <row r="32" spans="1:10" ht="18.75" customHeight="1">
      <c r="A32" s="109">
        <v>2025</v>
      </c>
      <c r="B32" s="110" t="s">
        <v>240</v>
      </c>
      <c r="C32" s="235">
        <v>0</v>
      </c>
      <c r="D32" s="236">
        <v>0</v>
      </c>
      <c r="E32" s="237">
        <f t="shared" si="0"/>
        <v>0</v>
      </c>
      <c r="F32" s="284" t="s">
        <v>243</v>
      </c>
      <c r="G32" s="285"/>
      <c r="H32" s="286"/>
      <c r="I32" s="316" t="s">
        <v>243</v>
      </c>
      <c r="J32" s="317"/>
    </row>
    <row r="33" spans="1:10" ht="174" customHeight="1">
      <c r="A33" s="109">
        <v>2025</v>
      </c>
      <c r="B33" s="110" t="s">
        <v>242</v>
      </c>
      <c r="C33" s="235">
        <v>1</v>
      </c>
      <c r="D33" s="250">
        <v>1</v>
      </c>
      <c r="E33" s="251">
        <f t="shared" si="0"/>
        <v>1</v>
      </c>
      <c r="F33" s="407" t="s">
        <v>656</v>
      </c>
      <c r="G33" s="408"/>
      <c r="H33" s="409"/>
      <c r="I33" s="420" t="s">
        <v>657</v>
      </c>
      <c r="J33" s="421"/>
    </row>
    <row r="34" spans="1:10" ht="18.75" customHeight="1">
      <c r="A34" s="109">
        <v>2025</v>
      </c>
      <c r="B34" s="110" t="s">
        <v>235</v>
      </c>
      <c r="C34" s="235">
        <v>0</v>
      </c>
      <c r="D34" s="236">
        <v>0</v>
      </c>
      <c r="E34" s="237">
        <f t="shared" si="0"/>
        <v>0</v>
      </c>
      <c r="F34" s="284" t="s">
        <v>658</v>
      </c>
      <c r="G34" s="285"/>
      <c r="H34" s="286"/>
      <c r="I34" s="316" t="s">
        <v>243</v>
      </c>
      <c r="J34" s="317"/>
    </row>
    <row r="35" spans="1:10" ht="241.5" customHeight="1">
      <c r="A35" s="109">
        <v>2025</v>
      </c>
      <c r="B35" s="110" t="s">
        <v>238</v>
      </c>
      <c r="C35" s="235">
        <v>1</v>
      </c>
      <c r="D35" s="236">
        <v>1</v>
      </c>
      <c r="E35" s="237">
        <f t="shared" si="0"/>
        <v>1</v>
      </c>
      <c r="F35" s="284" t="s">
        <v>659</v>
      </c>
      <c r="G35" s="285"/>
      <c r="H35" s="286"/>
      <c r="I35" s="316" t="s">
        <v>660</v>
      </c>
      <c r="J35" s="317"/>
    </row>
    <row r="36" spans="1:10" ht="18.75" customHeight="1">
      <c r="A36" s="109">
        <v>2026</v>
      </c>
      <c r="B36" s="110" t="s">
        <v>240</v>
      </c>
      <c r="C36" s="235"/>
      <c r="D36" s="236"/>
      <c r="E36" s="237">
        <f t="shared" si="0"/>
        <v>0</v>
      </c>
      <c r="F36" s="284"/>
      <c r="G36" s="285"/>
      <c r="H36" s="286"/>
      <c r="I36" s="316"/>
      <c r="J36" s="317"/>
    </row>
    <row r="37" spans="1:10" ht="18.75" customHeight="1">
      <c r="A37" s="109">
        <v>2026</v>
      </c>
      <c r="B37" s="110" t="s">
        <v>242</v>
      </c>
      <c r="C37" s="235"/>
      <c r="D37" s="236"/>
      <c r="E37" s="237">
        <f t="shared" si="0"/>
        <v>0</v>
      </c>
      <c r="F37" s="284"/>
      <c r="G37" s="285"/>
      <c r="H37" s="286"/>
      <c r="I37" s="316"/>
      <c r="J37" s="317"/>
    </row>
    <row r="38" spans="1:10" ht="18.75" customHeight="1">
      <c r="A38" s="109">
        <v>2026</v>
      </c>
      <c r="B38" s="110" t="s">
        <v>235</v>
      </c>
      <c r="C38" s="235"/>
      <c r="D38" s="236"/>
      <c r="E38" s="237">
        <f t="shared" si="0"/>
        <v>0</v>
      </c>
      <c r="F38" s="284"/>
      <c r="G38" s="285"/>
      <c r="H38" s="286"/>
      <c r="I38" s="316"/>
      <c r="J38" s="317"/>
    </row>
    <row r="39" spans="1:10" ht="18.75" customHeight="1">
      <c r="A39" s="109">
        <v>2026</v>
      </c>
      <c r="B39" s="110" t="s">
        <v>238</v>
      </c>
      <c r="C39" s="235"/>
      <c r="D39" s="236"/>
      <c r="E39" s="237">
        <f t="shared" si="0"/>
        <v>0</v>
      </c>
      <c r="F39" s="284"/>
      <c r="G39" s="285"/>
      <c r="H39" s="286"/>
      <c r="I39" s="316"/>
      <c r="J39" s="317"/>
    </row>
    <row r="40" spans="1:10" ht="18.75" customHeight="1">
      <c r="A40" s="109">
        <v>2027</v>
      </c>
      <c r="B40" s="110" t="s">
        <v>240</v>
      </c>
      <c r="C40" s="262"/>
      <c r="D40" s="236"/>
      <c r="E40" s="237">
        <f t="shared" si="0"/>
        <v>0</v>
      </c>
      <c r="F40" s="284"/>
      <c r="G40" s="285"/>
      <c r="H40" s="286"/>
      <c r="I40" s="316"/>
      <c r="J40" s="317"/>
    </row>
    <row r="41" spans="1:10" ht="18.75" customHeight="1">
      <c r="A41" s="109">
        <v>2027</v>
      </c>
      <c r="B41" s="110" t="s">
        <v>242</v>
      </c>
      <c r="C41" s="235"/>
      <c r="D41" s="236"/>
      <c r="E41" s="237">
        <f t="shared" si="0"/>
        <v>0</v>
      </c>
      <c r="F41" s="284"/>
      <c r="G41" s="285"/>
      <c r="H41" s="286"/>
      <c r="I41" s="316"/>
      <c r="J41" s="317"/>
    </row>
    <row r="42" spans="1:10" ht="18.75" customHeight="1">
      <c r="A42" s="109">
        <v>2027</v>
      </c>
      <c r="B42" s="110" t="s">
        <v>235</v>
      </c>
      <c r="C42" s="235"/>
      <c r="D42" s="236"/>
      <c r="E42" s="237">
        <f t="shared" si="0"/>
        <v>0</v>
      </c>
      <c r="F42" s="284"/>
      <c r="G42" s="285"/>
      <c r="H42" s="286"/>
      <c r="I42" s="316"/>
      <c r="J42" s="317"/>
    </row>
    <row r="43" spans="1:10" ht="18.75" customHeight="1">
      <c r="A43" s="109">
        <v>2027</v>
      </c>
      <c r="B43" s="110" t="s">
        <v>238</v>
      </c>
      <c r="C43" s="235"/>
      <c r="D43" s="236"/>
      <c r="E43" s="237">
        <f t="shared" si="0"/>
        <v>0</v>
      </c>
      <c r="F43" s="284"/>
      <c r="G43" s="285"/>
      <c r="H43" s="286"/>
      <c r="I43" s="316"/>
      <c r="J43" s="317"/>
    </row>
    <row r="44" spans="1:10" ht="18.75" customHeight="1">
      <c r="A44" s="109">
        <v>2028</v>
      </c>
      <c r="B44" s="110" t="s">
        <v>240</v>
      </c>
      <c r="C44" s="235"/>
      <c r="D44" s="236"/>
      <c r="E44" s="237">
        <f t="shared" si="0"/>
        <v>0</v>
      </c>
      <c r="F44" s="284"/>
      <c r="G44" s="285"/>
      <c r="H44" s="286"/>
      <c r="I44" s="316"/>
      <c r="J44" s="317"/>
    </row>
    <row r="45" spans="1:10" ht="18.75" customHeight="1">
      <c r="A45" s="109">
        <v>2028</v>
      </c>
      <c r="B45" s="110" t="s">
        <v>242</v>
      </c>
      <c r="C45" s="235"/>
      <c r="D45" s="236"/>
      <c r="E45" s="237">
        <f t="shared" si="0"/>
        <v>0</v>
      </c>
      <c r="F45" s="284"/>
      <c r="G45" s="285"/>
      <c r="H45" s="286"/>
      <c r="I45" s="316"/>
      <c r="J45" s="317"/>
    </row>
  </sheetData>
  <mergeCells count="51">
    <mergeCell ref="B7:J7"/>
    <mergeCell ref="C1:H4"/>
    <mergeCell ref="B6:J6"/>
    <mergeCell ref="B8:J8"/>
    <mergeCell ref="B10:J10"/>
    <mergeCell ref="C9:J9"/>
    <mergeCell ref="A28:J28"/>
    <mergeCell ref="B11:J11"/>
    <mergeCell ref="B12:J12"/>
    <mergeCell ref="B19:J19"/>
    <mergeCell ref="B21:G21"/>
    <mergeCell ref="B13:J13"/>
    <mergeCell ref="B14:J14"/>
    <mergeCell ref="B15:J15"/>
    <mergeCell ref="B16:J16"/>
    <mergeCell ref="B17:J17"/>
    <mergeCell ref="B18:J18"/>
    <mergeCell ref="F29:H29"/>
    <mergeCell ref="I29:J29"/>
    <mergeCell ref="F30:H30"/>
    <mergeCell ref="F33:H33"/>
    <mergeCell ref="I33:J33"/>
    <mergeCell ref="I30:J30"/>
    <mergeCell ref="F31:H31"/>
    <mergeCell ref="I31:J31"/>
    <mergeCell ref="F32:H32"/>
    <mergeCell ref="I32:J32"/>
    <mergeCell ref="F45:H45"/>
    <mergeCell ref="I45:J45"/>
    <mergeCell ref="F41:H41"/>
    <mergeCell ref="I41:J41"/>
    <mergeCell ref="F42:H42"/>
    <mergeCell ref="I42:J42"/>
    <mergeCell ref="F43:H43"/>
    <mergeCell ref="I43:J43"/>
    <mergeCell ref="F40:H40"/>
    <mergeCell ref="I40:J40"/>
    <mergeCell ref="F44:H44"/>
    <mergeCell ref="I44:J44"/>
    <mergeCell ref="F34:H34"/>
    <mergeCell ref="I34:J34"/>
    <mergeCell ref="F35:H35"/>
    <mergeCell ref="I35:J35"/>
    <mergeCell ref="F39:H39"/>
    <mergeCell ref="I39:J39"/>
    <mergeCell ref="F38:H38"/>
    <mergeCell ref="I38:J38"/>
    <mergeCell ref="F36:H36"/>
    <mergeCell ref="I36:J36"/>
    <mergeCell ref="F37:H37"/>
    <mergeCell ref="I37:J37"/>
  </mergeCells>
  <pageMargins left="0.7" right="0.7" top="0.75" bottom="0.75" header="0.3" footer="0.3"/>
  <pageSetup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5"/>
  <sheetViews>
    <sheetView showGridLines="0" topLeftCell="A30" workbookViewId="0">
      <selection activeCell="D30" sqref="D30"/>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1" t="s">
        <v>661</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29.25" customHeight="1">
      <c r="A5" s="84"/>
      <c r="B5" s="85"/>
      <c r="C5" s="85"/>
      <c r="D5" s="85"/>
      <c r="E5" s="85"/>
      <c r="F5" s="85"/>
      <c r="G5" s="85"/>
      <c r="H5" s="85"/>
      <c r="I5" s="86"/>
      <c r="J5" s="139"/>
      <c r="K5" s="20"/>
      <c r="L5" s="14"/>
    </row>
    <row r="6" spans="1:12" ht="29.25" customHeight="1">
      <c r="A6" s="88" t="s">
        <v>308</v>
      </c>
      <c r="B6" s="296" t="s">
        <v>114</v>
      </c>
      <c r="C6" s="288"/>
      <c r="D6" s="288"/>
      <c r="E6" s="288"/>
      <c r="F6" s="288"/>
      <c r="G6" s="288"/>
      <c r="H6" s="288"/>
      <c r="I6" s="288"/>
      <c r="J6" s="288"/>
      <c r="K6" s="97"/>
      <c r="L6" s="14"/>
    </row>
    <row r="7" spans="1:12" ht="29.25" customHeight="1">
      <c r="A7" s="261" t="s">
        <v>190</v>
      </c>
      <c r="B7" s="299" t="s">
        <v>346</v>
      </c>
      <c r="C7" s="300"/>
      <c r="D7" s="300"/>
      <c r="E7" s="300"/>
      <c r="F7" s="300"/>
      <c r="G7" s="300"/>
      <c r="H7" s="300"/>
      <c r="I7" s="300"/>
      <c r="J7" s="323"/>
      <c r="K7" s="97"/>
      <c r="L7" s="14"/>
    </row>
    <row r="8" spans="1:12" ht="29.25" customHeight="1">
      <c r="A8" s="88" t="s">
        <v>310</v>
      </c>
      <c r="B8" s="296" t="s">
        <v>586</v>
      </c>
      <c r="C8" s="288"/>
      <c r="D8" s="288"/>
      <c r="E8" s="288"/>
      <c r="F8" s="288"/>
      <c r="G8" s="288"/>
      <c r="H8" s="288"/>
      <c r="I8" s="288"/>
      <c r="J8" s="288"/>
      <c r="K8" s="97"/>
      <c r="L8" s="14"/>
    </row>
    <row r="9" spans="1:12" ht="29.25" customHeight="1">
      <c r="A9" s="88" t="s">
        <v>311</v>
      </c>
      <c r="B9" s="90" t="s">
        <v>662</v>
      </c>
      <c r="C9" s="305" t="s">
        <v>663</v>
      </c>
      <c r="D9" s="306"/>
      <c r="E9" s="306"/>
      <c r="F9" s="306"/>
      <c r="G9" s="306"/>
      <c r="H9" s="306"/>
      <c r="I9" s="306"/>
      <c r="J9" s="307"/>
      <c r="K9" s="97"/>
      <c r="L9" s="14"/>
    </row>
    <row r="10" spans="1:12" ht="29.25" customHeight="1">
      <c r="A10" s="88" t="s">
        <v>314</v>
      </c>
      <c r="B10" s="296" t="s">
        <v>664</v>
      </c>
      <c r="C10" s="288"/>
      <c r="D10" s="288"/>
      <c r="E10" s="288"/>
      <c r="F10" s="288"/>
      <c r="G10" s="288"/>
      <c r="H10" s="288"/>
      <c r="I10" s="288"/>
      <c r="J10" s="288"/>
      <c r="K10" s="97"/>
      <c r="L10" s="14"/>
    </row>
    <row r="11" spans="1:12" ht="29.25" customHeight="1">
      <c r="A11" s="88" t="s">
        <v>316</v>
      </c>
      <c r="B11" s="296" t="s">
        <v>664</v>
      </c>
      <c r="C11" s="288"/>
      <c r="D11" s="288"/>
      <c r="E11" s="288"/>
      <c r="F11" s="288"/>
      <c r="G11" s="288"/>
      <c r="H11" s="288"/>
      <c r="I11" s="288"/>
      <c r="J11" s="288"/>
      <c r="K11" s="97"/>
      <c r="L11" s="14"/>
    </row>
    <row r="12" spans="1:12" ht="29.25" customHeight="1">
      <c r="A12" s="88" t="s">
        <v>200</v>
      </c>
      <c r="B12" s="296" t="s">
        <v>665</v>
      </c>
      <c r="C12" s="288"/>
      <c r="D12" s="288"/>
      <c r="E12" s="288"/>
      <c r="F12" s="288"/>
      <c r="G12" s="288"/>
      <c r="H12" s="288"/>
      <c r="I12" s="288"/>
      <c r="J12" s="288"/>
      <c r="K12" s="97"/>
      <c r="L12" s="14"/>
    </row>
    <row r="13" spans="1:12" ht="29.25" customHeight="1">
      <c r="A13" s="88" t="s">
        <v>202</v>
      </c>
      <c r="B13" s="296" t="s">
        <v>203</v>
      </c>
      <c r="C13" s="288"/>
      <c r="D13" s="288"/>
      <c r="E13" s="288"/>
      <c r="F13" s="288"/>
      <c r="G13" s="288"/>
      <c r="H13" s="288"/>
      <c r="I13" s="288"/>
      <c r="J13" s="288"/>
      <c r="K13" s="97"/>
      <c r="L13" s="14"/>
    </row>
    <row r="14" spans="1:12" ht="29.25" customHeight="1">
      <c r="A14" s="88" t="s">
        <v>204</v>
      </c>
      <c r="B14" s="305" t="s">
        <v>205</v>
      </c>
      <c r="C14" s="306"/>
      <c r="D14" s="306"/>
      <c r="E14" s="306"/>
      <c r="F14" s="306"/>
      <c r="G14" s="306"/>
      <c r="H14" s="306"/>
      <c r="I14" s="306"/>
      <c r="J14" s="307"/>
      <c r="K14" s="97"/>
      <c r="L14" s="14"/>
    </row>
    <row r="15" spans="1:12" ht="29.25" customHeight="1">
      <c r="A15" s="88" t="s">
        <v>206</v>
      </c>
      <c r="B15" s="296" t="s">
        <v>666</v>
      </c>
      <c r="C15" s="288"/>
      <c r="D15" s="288"/>
      <c r="E15" s="288"/>
      <c r="F15" s="288"/>
      <c r="G15" s="288"/>
      <c r="H15" s="288"/>
      <c r="I15" s="288"/>
      <c r="J15" s="288"/>
      <c r="K15" s="97"/>
      <c r="L15" s="14"/>
    </row>
    <row r="16" spans="1:12" ht="29.25" customHeight="1">
      <c r="A16" s="88" t="s">
        <v>208</v>
      </c>
      <c r="B16" s="296" t="s">
        <v>667</v>
      </c>
      <c r="C16" s="288"/>
      <c r="D16" s="288"/>
      <c r="E16" s="288"/>
      <c r="F16" s="288"/>
      <c r="G16" s="288"/>
      <c r="H16" s="288"/>
      <c r="I16" s="288"/>
      <c r="J16" s="288"/>
      <c r="K16" s="97"/>
      <c r="L16" s="14"/>
    </row>
    <row r="17" spans="1:12" ht="29.25" customHeight="1">
      <c r="A17" s="88" t="s">
        <v>210</v>
      </c>
      <c r="B17" s="296" t="s">
        <v>668</v>
      </c>
      <c r="C17" s="288"/>
      <c r="D17" s="288"/>
      <c r="E17" s="288"/>
      <c r="F17" s="288"/>
      <c r="G17" s="288"/>
      <c r="H17" s="288"/>
      <c r="I17" s="288"/>
      <c r="J17" s="288"/>
      <c r="K17" s="97"/>
      <c r="L17" s="14"/>
    </row>
    <row r="18" spans="1:12" ht="29.25" customHeight="1">
      <c r="A18" s="88" t="s">
        <v>321</v>
      </c>
      <c r="B18" s="296" t="s">
        <v>669</v>
      </c>
      <c r="C18" s="288"/>
      <c r="D18" s="288"/>
      <c r="E18" s="288"/>
      <c r="F18" s="289"/>
      <c r="G18" s="288"/>
      <c r="H18" s="288"/>
      <c r="I18" s="288"/>
      <c r="J18" s="288"/>
      <c r="K18" s="97"/>
      <c r="L18" s="14"/>
    </row>
    <row r="19" spans="1:12" ht="29.25" customHeight="1">
      <c r="A19" s="88" t="s">
        <v>213</v>
      </c>
      <c r="B19" s="296" t="s">
        <v>214</v>
      </c>
      <c r="C19" s="288"/>
      <c r="D19" s="288"/>
      <c r="E19" s="288"/>
      <c r="F19" s="288"/>
      <c r="G19" s="288"/>
      <c r="H19" s="288"/>
      <c r="I19" s="288"/>
      <c r="J19" s="288"/>
      <c r="K19" s="97"/>
      <c r="L19" s="14"/>
    </row>
    <row r="20" spans="1:12" ht="29.25" customHeight="1">
      <c r="A20" s="91"/>
      <c r="B20" s="92"/>
      <c r="C20" s="92"/>
      <c r="D20" s="92"/>
      <c r="E20" s="92"/>
      <c r="F20" s="92"/>
      <c r="G20" s="92"/>
      <c r="H20" s="93"/>
      <c r="I20" s="93"/>
      <c r="J20" s="93"/>
      <c r="K20" s="20"/>
      <c r="L20" s="14"/>
    </row>
    <row r="21" spans="1:12" ht="29.25" customHeight="1">
      <c r="A21" s="95"/>
      <c r="B21" s="297" t="s">
        <v>215</v>
      </c>
      <c r="C21" s="298"/>
      <c r="D21" s="298"/>
      <c r="E21" s="298"/>
      <c r="F21" s="298"/>
      <c r="G21" s="298"/>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173">
        <v>42</v>
      </c>
      <c r="C23" s="173">
        <v>84</v>
      </c>
      <c r="D23" s="173">
        <v>84</v>
      </c>
      <c r="E23" s="173">
        <v>84</v>
      </c>
      <c r="F23" s="173">
        <v>35</v>
      </c>
      <c r="G23" s="101">
        <f>SUM(B23:F23)</f>
        <v>329</v>
      </c>
      <c r="H23" s="97"/>
      <c r="I23" s="20"/>
      <c r="J23" s="20"/>
      <c r="K23" s="20"/>
      <c r="L23" s="14"/>
    </row>
    <row r="24" spans="1:12" ht="29.25" customHeight="1">
      <c r="A24" s="100" t="s">
        <v>223</v>
      </c>
      <c r="B24" s="227">
        <f>SUM(D30:D31)</f>
        <v>42</v>
      </c>
      <c r="C24" s="227">
        <f>SUM(D32:D35)</f>
        <v>87</v>
      </c>
      <c r="D24" s="227">
        <f>SUM(D36:D39)</f>
        <v>0</v>
      </c>
      <c r="E24" s="227">
        <f>SUM(D40:D43)</f>
        <v>0</v>
      </c>
      <c r="F24" s="227">
        <f>SUM(D44:D45)</f>
        <v>0</v>
      </c>
      <c r="G24" s="195">
        <f>SUM(B24:F24)</f>
        <v>129</v>
      </c>
      <c r="H24" s="97"/>
      <c r="I24" s="20"/>
      <c r="J24" s="20"/>
      <c r="K24" s="20"/>
      <c r="L24" s="14"/>
    </row>
    <row r="25" spans="1:12" ht="29.25"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29.25" customHeight="1">
      <c r="A26" s="100" t="s">
        <v>226</v>
      </c>
      <c r="B26" s="103">
        <f>B24/G23</f>
        <v>0.1276595744680851</v>
      </c>
      <c r="C26" s="103">
        <f>(C24/G23)+B26</f>
        <v>0.39209726443769</v>
      </c>
      <c r="D26" s="103"/>
      <c r="E26" s="103"/>
      <c r="F26" s="103"/>
      <c r="G26" s="103">
        <f>MAX(B26:F26)</f>
        <v>0.39209726443769</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135.75" customHeight="1">
      <c r="A30" s="109">
        <v>2024</v>
      </c>
      <c r="B30" s="110" t="s">
        <v>235</v>
      </c>
      <c r="C30" s="185">
        <v>21</v>
      </c>
      <c r="D30" s="234">
        <v>21</v>
      </c>
      <c r="E30" s="192">
        <f>IFERROR(IF(D30/C30&gt;100%,100%,D30/C30),0)</f>
        <v>1</v>
      </c>
      <c r="F30" s="284" t="s">
        <v>670</v>
      </c>
      <c r="G30" s="285"/>
      <c r="H30" s="286"/>
      <c r="I30" s="422" t="s">
        <v>671</v>
      </c>
      <c r="J30" s="423"/>
      <c r="K30" s="97"/>
      <c r="L30" s="14"/>
    </row>
    <row r="31" spans="1:12" ht="135.75" customHeight="1">
      <c r="A31" s="109">
        <v>2024</v>
      </c>
      <c r="B31" s="110" t="s">
        <v>238</v>
      </c>
      <c r="C31" s="185">
        <v>21</v>
      </c>
      <c r="D31" s="234">
        <v>21</v>
      </c>
      <c r="E31" s="192">
        <f t="shared" ref="E31:E45" si="0">IFERROR(IF(D31/C31&gt;100%,100%,D31/C31),0)</f>
        <v>1</v>
      </c>
      <c r="F31" s="284" t="s">
        <v>670</v>
      </c>
      <c r="G31" s="285"/>
      <c r="H31" s="286"/>
      <c r="I31" s="422" t="s">
        <v>671</v>
      </c>
      <c r="J31" s="423"/>
      <c r="K31" s="97"/>
      <c r="L31" s="14"/>
    </row>
    <row r="32" spans="1:12" ht="135.75" customHeight="1">
      <c r="A32" s="109">
        <v>2025</v>
      </c>
      <c r="B32" s="110" t="s">
        <v>240</v>
      </c>
      <c r="C32" s="185">
        <v>21</v>
      </c>
      <c r="D32" s="234">
        <v>24</v>
      </c>
      <c r="E32" s="192">
        <f t="shared" si="0"/>
        <v>1</v>
      </c>
      <c r="F32" s="284" t="s">
        <v>670</v>
      </c>
      <c r="G32" s="285"/>
      <c r="H32" s="286"/>
      <c r="I32" s="422" t="s">
        <v>671</v>
      </c>
      <c r="J32" s="423"/>
      <c r="K32" s="97"/>
      <c r="L32" s="14"/>
    </row>
    <row r="33" spans="1:12" ht="153" customHeight="1">
      <c r="A33" s="109">
        <v>2025</v>
      </c>
      <c r="B33" s="110" t="s">
        <v>242</v>
      </c>
      <c r="C33" s="185">
        <v>21</v>
      </c>
      <c r="D33" s="234">
        <v>21</v>
      </c>
      <c r="E33" s="231">
        <f t="shared" si="0"/>
        <v>1</v>
      </c>
      <c r="F33" s="290" t="s">
        <v>672</v>
      </c>
      <c r="G33" s="291"/>
      <c r="H33" s="292"/>
      <c r="I33" s="294" t="s">
        <v>671</v>
      </c>
      <c r="J33" s="295"/>
      <c r="K33" s="97"/>
      <c r="L33" s="140"/>
    </row>
    <row r="34" spans="1:12" ht="150" customHeight="1">
      <c r="A34" s="109">
        <v>2025</v>
      </c>
      <c r="B34" s="110" t="s">
        <v>235</v>
      </c>
      <c r="C34" s="185">
        <v>21</v>
      </c>
      <c r="D34" s="234">
        <v>21</v>
      </c>
      <c r="E34" s="192">
        <f t="shared" si="0"/>
        <v>1</v>
      </c>
      <c r="F34" s="407" t="s">
        <v>673</v>
      </c>
      <c r="G34" s="408"/>
      <c r="H34" s="409"/>
      <c r="I34" s="410" t="s">
        <v>671</v>
      </c>
      <c r="J34" s="411"/>
      <c r="K34" s="97"/>
      <c r="L34" s="14"/>
    </row>
    <row r="35" spans="1:12" ht="74.25" customHeight="1">
      <c r="A35" s="109">
        <v>2025</v>
      </c>
      <c r="B35" s="110" t="s">
        <v>238</v>
      </c>
      <c r="C35" s="185">
        <v>21</v>
      </c>
      <c r="D35" s="234">
        <v>21</v>
      </c>
      <c r="E35" s="192">
        <f t="shared" si="0"/>
        <v>1</v>
      </c>
      <c r="F35" s="284" t="s">
        <v>674</v>
      </c>
      <c r="G35" s="285"/>
      <c r="H35" s="286"/>
      <c r="I35" s="282" t="s">
        <v>675</v>
      </c>
      <c r="J35" s="283"/>
      <c r="K35" s="97"/>
      <c r="L35" s="14"/>
    </row>
    <row r="36" spans="1:12" ht="18.75" customHeight="1">
      <c r="A36" s="109">
        <v>2026</v>
      </c>
      <c r="B36" s="110" t="s">
        <v>240</v>
      </c>
      <c r="C36" s="185"/>
      <c r="D36" s="189"/>
      <c r="E36" s="192">
        <f t="shared" si="0"/>
        <v>0</v>
      </c>
      <c r="F36" s="284"/>
      <c r="G36" s="285"/>
      <c r="H36" s="286"/>
      <c r="I36" s="282"/>
      <c r="J36" s="283"/>
      <c r="K36" s="97"/>
      <c r="L36" s="14"/>
    </row>
    <row r="37" spans="1:12" ht="18.75" customHeight="1">
      <c r="A37" s="109">
        <v>2026</v>
      </c>
      <c r="B37" s="110" t="s">
        <v>242</v>
      </c>
      <c r="C37" s="185"/>
      <c r="D37" s="189"/>
      <c r="E37" s="192">
        <f t="shared" si="0"/>
        <v>0</v>
      </c>
      <c r="F37" s="284"/>
      <c r="G37" s="285"/>
      <c r="H37" s="286"/>
      <c r="I37" s="282"/>
      <c r="J37" s="283"/>
      <c r="K37" s="97"/>
      <c r="L37" s="14"/>
    </row>
    <row r="38" spans="1:12" ht="18.75" customHeight="1">
      <c r="A38" s="109">
        <v>2026</v>
      </c>
      <c r="B38" s="110" t="s">
        <v>235</v>
      </c>
      <c r="C38" s="185"/>
      <c r="D38" s="189"/>
      <c r="E38" s="192">
        <f t="shared" si="0"/>
        <v>0</v>
      </c>
      <c r="F38" s="284"/>
      <c r="G38" s="285"/>
      <c r="H38" s="286"/>
      <c r="I38" s="282"/>
      <c r="J38" s="283"/>
      <c r="K38" s="97"/>
      <c r="L38" s="14"/>
    </row>
    <row r="39" spans="1:12" ht="18.75" customHeight="1">
      <c r="A39" s="109">
        <v>2026</v>
      </c>
      <c r="B39" s="110" t="s">
        <v>238</v>
      </c>
      <c r="C39" s="185"/>
      <c r="D39" s="189"/>
      <c r="E39" s="192">
        <f t="shared" si="0"/>
        <v>0</v>
      </c>
      <c r="F39" s="284"/>
      <c r="G39" s="285"/>
      <c r="H39" s="286"/>
      <c r="I39" s="282"/>
      <c r="J39" s="283"/>
      <c r="K39" s="97"/>
      <c r="L39" s="14"/>
    </row>
    <row r="40" spans="1:12" ht="18.75" customHeight="1">
      <c r="A40" s="109">
        <v>2027</v>
      </c>
      <c r="B40" s="110" t="s">
        <v>240</v>
      </c>
      <c r="C40" s="113"/>
      <c r="D40" s="189"/>
      <c r="E40" s="192">
        <f t="shared" si="0"/>
        <v>0</v>
      </c>
      <c r="F40" s="284"/>
      <c r="G40" s="285"/>
      <c r="H40" s="286"/>
      <c r="I40" s="282"/>
      <c r="J40" s="283"/>
      <c r="K40" s="97"/>
      <c r="L40" s="14"/>
    </row>
    <row r="41" spans="1:12" ht="18.75" customHeight="1">
      <c r="A41" s="109">
        <v>2027</v>
      </c>
      <c r="B41" s="110" t="s">
        <v>242</v>
      </c>
      <c r="C41" s="113"/>
      <c r="D41" s="189"/>
      <c r="E41" s="192">
        <f t="shared" si="0"/>
        <v>0</v>
      </c>
      <c r="F41" s="284"/>
      <c r="G41" s="285"/>
      <c r="H41" s="286"/>
      <c r="I41" s="282"/>
      <c r="J41" s="283"/>
      <c r="K41" s="97"/>
      <c r="L41" s="14"/>
    </row>
    <row r="42" spans="1:12" ht="18.75" customHeight="1">
      <c r="A42" s="109">
        <v>2027</v>
      </c>
      <c r="B42" s="110" t="s">
        <v>235</v>
      </c>
      <c r="C42" s="113"/>
      <c r="D42" s="189"/>
      <c r="E42" s="192">
        <f t="shared" si="0"/>
        <v>0</v>
      </c>
      <c r="F42" s="284"/>
      <c r="G42" s="285"/>
      <c r="H42" s="286"/>
      <c r="I42" s="282"/>
      <c r="J42" s="283"/>
      <c r="K42" s="97"/>
      <c r="L42" s="14"/>
    </row>
    <row r="43" spans="1:12" ht="18.75" customHeight="1">
      <c r="A43" s="109">
        <v>2027</v>
      </c>
      <c r="B43" s="110" t="s">
        <v>238</v>
      </c>
      <c r="C43" s="113"/>
      <c r="D43" s="189"/>
      <c r="E43" s="192">
        <f t="shared" si="0"/>
        <v>0</v>
      </c>
      <c r="F43" s="284"/>
      <c r="G43" s="285"/>
      <c r="H43" s="286"/>
      <c r="I43" s="282"/>
      <c r="J43" s="283"/>
      <c r="K43" s="97"/>
      <c r="L43" s="14"/>
    </row>
    <row r="44" spans="1:12" ht="18.75" customHeight="1">
      <c r="A44" s="109">
        <v>2028</v>
      </c>
      <c r="B44" s="110" t="s">
        <v>240</v>
      </c>
      <c r="C44" s="113"/>
      <c r="D44" s="189"/>
      <c r="E44" s="192">
        <f t="shared" si="0"/>
        <v>0</v>
      </c>
      <c r="F44" s="284"/>
      <c r="G44" s="285"/>
      <c r="H44" s="286"/>
      <c r="I44" s="282"/>
      <c r="J44" s="283"/>
      <c r="K44" s="97"/>
      <c r="L44" s="14"/>
    </row>
    <row r="45" spans="1:12" ht="18.75" customHeight="1">
      <c r="A45" s="109">
        <v>2028</v>
      </c>
      <c r="B45" s="110" t="s">
        <v>242</v>
      </c>
      <c r="C45" s="113"/>
      <c r="D45" s="189"/>
      <c r="E45" s="192">
        <f t="shared" si="0"/>
        <v>0</v>
      </c>
      <c r="F45" s="284"/>
      <c r="G45" s="285"/>
      <c r="H45" s="286"/>
      <c r="I45" s="282"/>
      <c r="J45" s="283"/>
      <c r="K45" s="141"/>
      <c r="L45" s="56"/>
    </row>
  </sheetData>
  <mergeCells count="51">
    <mergeCell ref="F30:H30"/>
    <mergeCell ref="I30:J30"/>
    <mergeCell ref="F31:H31"/>
    <mergeCell ref="I31:J31"/>
    <mergeCell ref="F29:H29"/>
    <mergeCell ref="I29:J29"/>
    <mergeCell ref="B21:G21"/>
    <mergeCell ref="B14:J14"/>
    <mergeCell ref="B15:J15"/>
    <mergeCell ref="B10:J10"/>
    <mergeCell ref="A28:J28"/>
    <mergeCell ref="B19:J19"/>
    <mergeCell ref="B12:J12"/>
    <mergeCell ref="B18:J18"/>
    <mergeCell ref="B16:J16"/>
    <mergeCell ref="B17:J17"/>
    <mergeCell ref="C1:H4"/>
    <mergeCell ref="B6:J6"/>
    <mergeCell ref="B8:J8"/>
    <mergeCell ref="B11:J11"/>
    <mergeCell ref="B13:J13"/>
    <mergeCell ref="C9:J9"/>
    <mergeCell ref="B7:J7"/>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5"/>
  <sheetViews>
    <sheetView showGridLines="0" topLeftCell="A26" workbookViewId="0">
      <selection activeCell="C36" sqref="C36"/>
    </sheetView>
  </sheetViews>
  <sheetFormatPr defaultColWidth="10.85546875" defaultRowHeight="15" customHeight="1"/>
  <cols>
    <col min="1" max="1" width="45.42578125" style="1" customWidth="1"/>
    <col min="2" max="10" width="21.42578125" style="1" customWidth="1"/>
    <col min="11" max="11" width="10.85546875" style="1" customWidth="1"/>
    <col min="12" max="16384" width="10.85546875" style="1"/>
  </cols>
  <sheetData>
    <row r="1" spans="1:10" ht="23.25" customHeight="1">
      <c r="A1" s="6"/>
      <c r="B1" s="76"/>
      <c r="C1" s="301" t="s">
        <v>189</v>
      </c>
      <c r="D1" s="302"/>
      <c r="E1" s="302"/>
      <c r="F1" s="302"/>
      <c r="G1" s="302"/>
      <c r="H1" s="302"/>
      <c r="I1" s="77" t="s">
        <v>1</v>
      </c>
      <c r="J1" s="78" t="s">
        <v>2</v>
      </c>
    </row>
    <row r="2" spans="1:10" ht="23.25" customHeight="1">
      <c r="A2" s="11"/>
      <c r="B2" s="79"/>
      <c r="C2" s="303"/>
      <c r="D2" s="303"/>
      <c r="E2" s="303"/>
      <c r="F2" s="303"/>
      <c r="G2" s="303"/>
      <c r="H2" s="303"/>
      <c r="I2" s="80" t="s">
        <v>3</v>
      </c>
      <c r="J2" s="81">
        <v>4</v>
      </c>
    </row>
    <row r="3" spans="1:10" ht="23.25" customHeight="1">
      <c r="A3" s="11"/>
      <c r="B3" s="79"/>
      <c r="C3" s="303"/>
      <c r="D3" s="303"/>
      <c r="E3" s="303"/>
      <c r="F3" s="303"/>
      <c r="G3" s="303"/>
      <c r="H3" s="303"/>
      <c r="I3" s="80" t="s">
        <v>4</v>
      </c>
      <c r="J3" s="179" t="s">
        <v>5</v>
      </c>
    </row>
    <row r="4" spans="1:10" ht="23.25" customHeight="1">
      <c r="A4" s="15"/>
      <c r="B4" s="82"/>
      <c r="C4" s="304"/>
      <c r="D4" s="304"/>
      <c r="E4" s="304"/>
      <c r="F4" s="304"/>
      <c r="G4" s="304"/>
      <c r="H4" s="304"/>
      <c r="I4" s="83" t="s">
        <v>6</v>
      </c>
      <c r="J4" s="180" t="s">
        <v>7</v>
      </c>
    </row>
    <row r="5" spans="1:10" ht="29.25" customHeight="1">
      <c r="A5" s="84"/>
      <c r="B5" s="85"/>
      <c r="C5" s="85"/>
      <c r="D5" s="85"/>
      <c r="E5" s="85"/>
      <c r="F5" s="85"/>
      <c r="G5" s="85"/>
      <c r="H5" s="85"/>
      <c r="I5" s="86"/>
      <c r="J5" s="87"/>
    </row>
    <row r="6" spans="1:10" ht="29.25" customHeight="1">
      <c r="A6" s="88" t="s">
        <v>127</v>
      </c>
      <c r="B6" s="296" t="s">
        <v>132</v>
      </c>
      <c r="C6" s="288"/>
      <c r="D6" s="288"/>
      <c r="E6" s="288"/>
      <c r="F6" s="288"/>
      <c r="G6" s="288"/>
      <c r="H6" s="288"/>
      <c r="I6" s="288"/>
      <c r="J6" s="288"/>
    </row>
    <row r="7" spans="1:10" ht="29.25" customHeight="1">
      <c r="A7" s="261" t="s">
        <v>190</v>
      </c>
      <c r="B7" s="299" t="s">
        <v>191</v>
      </c>
      <c r="C7" s="300"/>
      <c r="D7" s="300"/>
      <c r="E7" s="300"/>
      <c r="F7" s="300"/>
      <c r="G7" s="300"/>
      <c r="H7" s="300"/>
      <c r="I7" s="300"/>
      <c r="J7" s="300"/>
    </row>
    <row r="8" spans="1:10" ht="29.25" customHeight="1">
      <c r="A8" s="88" t="s">
        <v>192</v>
      </c>
      <c r="B8" s="296" t="s">
        <v>193</v>
      </c>
      <c r="C8" s="288"/>
      <c r="D8" s="288"/>
      <c r="E8" s="288"/>
      <c r="F8" s="288"/>
      <c r="G8" s="288"/>
      <c r="H8" s="288"/>
      <c r="I8" s="288"/>
      <c r="J8" s="288"/>
    </row>
    <row r="9" spans="1:10" ht="29.25" customHeight="1">
      <c r="A9" s="88" t="s">
        <v>194</v>
      </c>
      <c r="B9" s="90" t="s">
        <v>195</v>
      </c>
      <c r="C9" s="305" t="s">
        <v>196</v>
      </c>
      <c r="D9" s="306"/>
      <c r="E9" s="306"/>
      <c r="F9" s="306"/>
      <c r="G9" s="306"/>
      <c r="H9" s="306"/>
      <c r="I9" s="306"/>
      <c r="J9" s="307"/>
    </row>
    <row r="10" spans="1:10" ht="29.25" customHeight="1">
      <c r="A10" s="88" t="s">
        <v>197</v>
      </c>
      <c r="B10" s="296" t="s">
        <v>198</v>
      </c>
      <c r="C10" s="288"/>
      <c r="D10" s="288"/>
      <c r="E10" s="288"/>
      <c r="F10" s="288"/>
      <c r="G10" s="288"/>
      <c r="H10" s="288"/>
      <c r="I10" s="288"/>
      <c r="J10" s="288"/>
    </row>
    <row r="11" spans="1:10" ht="29.25" customHeight="1">
      <c r="A11" s="88" t="s">
        <v>199</v>
      </c>
      <c r="B11" s="296" t="s">
        <v>198</v>
      </c>
      <c r="C11" s="288"/>
      <c r="D11" s="288"/>
      <c r="E11" s="288"/>
      <c r="F11" s="288"/>
      <c r="G11" s="288"/>
      <c r="H11" s="288"/>
      <c r="I11" s="288"/>
      <c r="J11" s="288"/>
    </row>
    <row r="12" spans="1:10" ht="29.25" customHeight="1">
      <c r="A12" s="88" t="s">
        <v>200</v>
      </c>
      <c r="B12" s="296" t="s">
        <v>201</v>
      </c>
      <c r="C12" s="288"/>
      <c r="D12" s="288"/>
      <c r="E12" s="288"/>
      <c r="F12" s="288"/>
      <c r="G12" s="288"/>
      <c r="H12" s="288"/>
      <c r="I12" s="288"/>
      <c r="J12" s="288"/>
    </row>
    <row r="13" spans="1:10" ht="29.25" customHeight="1">
      <c r="A13" s="88" t="s">
        <v>202</v>
      </c>
      <c r="B13" s="296" t="s">
        <v>203</v>
      </c>
      <c r="C13" s="288"/>
      <c r="D13" s="288"/>
      <c r="E13" s="288"/>
      <c r="F13" s="288"/>
      <c r="G13" s="288"/>
      <c r="H13" s="288"/>
      <c r="I13" s="288"/>
      <c r="J13" s="288"/>
    </row>
    <row r="14" spans="1:10" ht="29.25" customHeight="1">
      <c r="A14" s="88" t="s">
        <v>204</v>
      </c>
      <c r="B14" s="305" t="s">
        <v>205</v>
      </c>
      <c r="C14" s="306"/>
      <c r="D14" s="306"/>
      <c r="E14" s="306"/>
      <c r="F14" s="306"/>
      <c r="G14" s="306"/>
      <c r="H14" s="306"/>
      <c r="I14" s="306"/>
      <c r="J14" s="307"/>
    </row>
    <row r="15" spans="1:10" ht="29.25" customHeight="1">
      <c r="A15" s="88" t="s">
        <v>206</v>
      </c>
      <c r="B15" s="296" t="s">
        <v>207</v>
      </c>
      <c r="C15" s="288"/>
      <c r="D15" s="288"/>
      <c r="E15" s="288"/>
      <c r="F15" s="288"/>
      <c r="G15" s="288"/>
      <c r="H15" s="288"/>
      <c r="I15" s="288"/>
      <c r="J15" s="288"/>
    </row>
    <row r="16" spans="1:10" ht="29.25" customHeight="1">
      <c r="A16" s="88" t="s">
        <v>208</v>
      </c>
      <c r="B16" s="296" t="s">
        <v>209</v>
      </c>
      <c r="C16" s="288"/>
      <c r="D16" s="288"/>
      <c r="E16" s="288"/>
      <c r="F16" s="288"/>
      <c r="G16" s="288"/>
      <c r="H16" s="288"/>
      <c r="I16" s="288"/>
      <c r="J16" s="288"/>
    </row>
    <row r="17" spans="1:10" ht="29.25" customHeight="1">
      <c r="A17" s="88" t="s">
        <v>210</v>
      </c>
      <c r="B17" s="296" t="s">
        <v>211</v>
      </c>
      <c r="C17" s="288"/>
      <c r="D17" s="288"/>
      <c r="E17" s="288"/>
      <c r="F17" s="288"/>
      <c r="G17" s="288"/>
      <c r="H17" s="288"/>
      <c r="I17" s="288"/>
      <c r="J17" s="288"/>
    </row>
    <row r="18" spans="1:10" ht="29.25" customHeight="1">
      <c r="A18" s="88" t="s">
        <v>212</v>
      </c>
      <c r="B18" s="287">
        <v>0</v>
      </c>
      <c r="C18" s="288"/>
      <c r="D18" s="288"/>
      <c r="E18" s="288"/>
      <c r="F18" s="289"/>
      <c r="G18" s="288"/>
      <c r="H18" s="288"/>
      <c r="I18" s="288"/>
      <c r="J18" s="288"/>
    </row>
    <row r="19" spans="1:10" ht="29.25" customHeight="1">
      <c r="A19" s="88" t="s">
        <v>213</v>
      </c>
      <c r="B19" s="296" t="s">
        <v>214</v>
      </c>
      <c r="C19" s="288"/>
      <c r="D19" s="288"/>
      <c r="E19" s="288"/>
      <c r="F19" s="288"/>
      <c r="G19" s="288"/>
      <c r="H19" s="288"/>
      <c r="I19" s="288"/>
      <c r="J19" s="288"/>
    </row>
    <row r="20" spans="1:10" ht="29.25" customHeight="1">
      <c r="A20" s="91"/>
      <c r="B20" s="92"/>
      <c r="C20" s="92"/>
      <c r="D20" s="92"/>
      <c r="E20" s="92"/>
      <c r="F20" s="92"/>
      <c r="G20" s="92"/>
      <c r="H20" s="93"/>
      <c r="I20" s="93"/>
      <c r="J20" s="94"/>
    </row>
    <row r="21" spans="1:10" ht="29.25" customHeight="1">
      <c r="A21" s="95"/>
      <c r="B21" s="297" t="s">
        <v>215</v>
      </c>
      <c r="C21" s="298"/>
      <c r="D21" s="298"/>
      <c r="E21" s="298"/>
      <c r="F21" s="298"/>
      <c r="G21" s="298"/>
      <c r="H21" s="97"/>
      <c r="I21" s="20"/>
      <c r="J21" s="14"/>
    </row>
    <row r="22" spans="1:10" ht="29.25" customHeight="1">
      <c r="A22" s="98"/>
      <c r="B22" s="99" t="s">
        <v>216</v>
      </c>
      <c r="C22" s="99" t="s">
        <v>217</v>
      </c>
      <c r="D22" s="99" t="s">
        <v>218</v>
      </c>
      <c r="E22" s="99" t="s">
        <v>219</v>
      </c>
      <c r="F22" s="99" t="s">
        <v>220</v>
      </c>
      <c r="G22" s="99" t="s">
        <v>221</v>
      </c>
      <c r="H22" s="97"/>
      <c r="I22" s="20"/>
      <c r="J22" s="14"/>
    </row>
    <row r="23" spans="1:10" ht="29.25" customHeight="1">
      <c r="A23" s="100" t="s">
        <v>222</v>
      </c>
      <c r="B23" s="129">
        <v>3</v>
      </c>
      <c r="C23" s="129">
        <v>3</v>
      </c>
      <c r="D23" s="129">
        <v>3</v>
      </c>
      <c r="E23" s="129">
        <v>3</v>
      </c>
      <c r="F23" s="129">
        <v>3</v>
      </c>
      <c r="G23" s="101">
        <f>SUM(B23:F23)</f>
        <v>15</v>
      </c>
      <c r="H23" s="97"/>
      <c r="I23" s="20"/>
      <c r="J23" s="14"/>
    </row>
    <row r="24" spans="1:10" ht="29.25" customHeight="1">
      <c r="A24" s="100" t="s">
        <v>223</v>
      </c>
      <c r="B24" s="188">
        <f>SUM(D30:D31)</f>
        <v>3</v>
      </c>
      <c r="C24" s="188">
        <f>SUM(D32:D35)</f>
        <v>3</v>
      </c>
      <c r="D24" s="188">
        <f>SUM(D36:D39)</f>
        <v>0</v>
      </c>
      <c r="E24" s="188">
        <f>SUM(D40:D43)</f>
        <v>0</v>
      </c>
      <c r="F24" s="188">
        <f>SUM(D44:D45)</f>
        <v>0</v>
      </c>
      <c r="G24" s="195">
        <f>SUM(B24:F24)</f>
        <v>6</v>
      </c>
      <c r="H24" s="97"/>
      <c r="I24" s="20"/>
      <c r="J24" s="14"/>
    </row>
    <row r="25" spans="1:10" ht="29.25" customHeight="1">
      <c r="A25" s="100" t="s">
        <v>224</v>
      </c>
      <c r="B25" s="103">
        <f>B24/B23</f>
        <v>1</v>
      </c>
      <c r="C25" s="103">
        <f>C24/C23</f>
        <v>1</v>
      </c>
      <c r="D25" s="103">
        <f>D24/D23</f>
        <v>0</v>
      </c>
      <c r="E25" s="103">
        <f>E24/E23</f>
        <v>0</v>
      </c>
      <c r="F25" s="103">
        <f>F24/F23</f>
        <v>0</v>
      </c>
      <c r="G25" s="104" t="s">
        <v>225</v>
      </c>
      <c r="H25" s="97"/>
      <c r="I25" s="20"/>
      <c r="J25" s="14"/>
    </row>
    <row r="26" spans="1:10" ht="29.25" customHeight="1">
      <c r="A26" s="100" t="s">
        <v>226</v>
      </c>
      <c r="B26" s="103">
        <f>B24/$G$23</f>
        <v>0.2</v>
      </c>
      <c r="C26" s="103">
        <f>(C24/$G$23)+B26</f>
        <v>0.4</v>
      </c>
      <c r="D26" s="103"/>
      <c r="E26" s="103"/>
      <c r="F26" s="103"/>
      <c r="G26" s="103">
        <f>MAX(B26:F26)</f>
        <v>0.4</v>
      </c>
      <c r="H26" s="97"/>
      <c r="I26" s="20"/>
      <c r="J26" s="14"/>
    </row>
    <row r="27" spans="1:10" ht="29.25" customHeight="1">
      <c r="A27" s="106"/>
      <c r="B27" s="92"/>
      <c r="C27" s="92"/>
      <c r="D27" s="92"/>
      <c r="E27" s="92"/>
      <c r="F27" s="92"/>
      <c r="G27" s="92"/>
      <c r="H27" s="107"/>
      <c r="I27" s="107"/>
      <c r="J27" s="108"/>
    </row>
    <row r="28" spans="1:10" ht="29.25" customHeight="1">
      <c r="A28" s="297" t="s">
        <v>227</v>
      </c>
      <c r="B28" s="298"/>
      <c r="C28" s="298"/>
      <c r="D28" s="298"/>
      <c r="E28" s="298"/>
      <c r="F28" s="298"/>
      <c r="G28" s="298"/>
      <c r="H28" s="298"/>
      <c r="I28" s="298"/>
      <c r="J28" s="298"/>
    </row>
    <row r="29" spans="1:10" ht="30" customHeight="1">
      <c r="A29" s="96" t="s">
        <v>228</v>
      </c>
      <c r="B29" s="96" t="s">
        <v>229</v>
      </c>
      <c r="C29" s="96" t="s">
        <v>230</v>
      </c>
      <c r="D29" s="96" t="s">
        <v>231</v>
      </c>
      <c r="E29" s="96" t="s">
        <v>232</v>
      </c>
      <c r="F29" s="297" t="s">
        <v>233</v>
      </c>
      <c r="G29" s="298"/>
      <c r="H29" s="298"/>
      <c r="I29" s="297" t="s">
        <v>234</v>
      </c>
      <c r="J29" s="298"/>
    </row>
    <row r="30" spans="1:10" ht="30" customHeight="1">
      <c r="A30" s="109">
        <v>2024</v>
      </c>
      <c r="B30" s="110" t="s">
        <v>235</v>
      </c>
      <c r="C30" s="194">
        <v>2</v>
      </c>
      <c r="D30" s="189">
        <v>2</v>
      </c>
      <c r="E30" s="192">
        <f>IFERROR(IF(D30/C30&gt;100%,100%,D30/C30),0)</f>
        <v>1</v>
      </c>
      <c r="F30" s="284" t="s">
        <v>236</v>
      </c>
      <c r="G30" s="285"/>
      <c r="H30" s="286"/>
      <c r="I30" s="293" t="s">
        <v>237</v>
      </c>
      <c r="J30" s="283"/>
    </row>
    <row r="31" spans="1:10" ht="30" customHeight="1">
      <c r="A31" s="109">
        <v>2024</v>
      </c>
      <c r="B31" s="110" t="s">
        <v>238</v>
      </c>
      <c r="C31" s="194">
        <v>1</v>
      </c>
      <c r="D31" s="189">
        <v>1</v>
      </c>
      <c r="E31" s="192">
        <f t="shared" ref="E31:E45" si="0">IFERROR(IF(D31/C31&gt;100%,100%,D31/C31),0)</f>
        <v>1</v>
      </c>
      <c r="F31" s="284" t="s">
        <v>239</v>
      </c>
      <c r="G31" s="285"/>
      <c r="H31" s="286"/>
      <c r="I31" s="293" t="s">
        <v>237</v>
      </c>
      <c r="J31" s="283"/>
    </row>
    <row r="32" spans="1:10" ht="30" customHeight="1">
      <c r="A32" s="109">
        <v>2025</v>
      </c>
      <c r="B32" s="110" t="s">
        <v>240</v>
      </c>
      <c r="C32" s="194">
        <v>1</v>
      </c>
      <c r="D32" s="189">
        <v>1</v>
      </c>
      <c r="E32" s="192">
        <f t="shared" si="0"/>
        <v>1</v>
      </c>
      <c r="F32" s="284" t="s">
        <v>241</v>
      </c>
      <c r="G32" s="285"/>
      <c r="H32" s="286"/>
      <c r="I32" s="293" t="s">
        <v>237</v>
      </c>
      <c r="J32" s="283"/>
    </row>
    <row r="33" spans="1:10" ht="18.75" customHeight="1">
      <c r="A33" s="109">
        <v>2025</v>
      </c>
      <c r="B33" s="110" t="s">
        <v>242</v>
      </c>
      <c r="C33" s="194">
        <v>0</v>
      </c>
      <c r="D33" s="189">
        <v>0</v>
      </c>
      <c r="E33" s="192">
        <f t="shared" si="0"/>
        <v>0</v>
      </c>
      <c r="F33" s="284" t="s">
        <v>243</v>
      </c>
      <c r="G33" s="285"/>
      <c r="H33" s="286"/>
      <c r="I33" s="293" t="s">
        <v>243</v>
      </c>
      <c r="J33" s="283"/>
    </row>
    <row r="34" spans="1:10" ht="39" customHeight="1">
      <c r="A34" s="109">
        <v>2025</v>
      </c>
      <c r="B34" s="110" t="s">
        <v>235</v>
      </c>
      <c r="C34" s="194">
        <v>1</v>
      </c>
      <c r="D34" s="234">
        <v>1</v>
      </c>
      <c r="E34" s="231">
        <f t="shared" si="0"/>
        <v>1</v>
      </c>
      <c r="F34" s="290" t="s">
        <v>244</v>
      </c>
      <c r="G34" s="291"/>
      <c r="H34" s="292"/>
      <c r="I34" s="294" t="s">
        <v>237</v>
      </c>
      <c r="J34" s="295"/>
    </row>
    <row r="35" spans="1:10" ht="38.25" customHeight="1">
      <c r="A35" s="109">
        <v>2025</v>
      </c>
      <c r="B35" s="110" t="s">
        <v>238</v>
      </c>
      <c r="C35" s="194">
        <v>1</v>
      </c>
      <c r="D35" s="234">
        <v>1</v>
      </c>
      <c r="E35" s="192">
        <f t="shared" si="0"/>
        <v>1</v>
      </c>
      <c r="F35" s="284" t="s">
        <v>245</v>
      </c>
      <c r="G35" s="285"/>
      <c r="H35" s="286"/>
      <c r="I35" s="282" t="s">
        <v>237</v>
      </c>
      <c r="J35" s="283"/>
    </row>
    <row r="36" spans="1:10" ht="18.75" customHeight="1">
      <c r="A36" s="109">
        <v>2026</v>
      </c>
      <c r="B36" s="110" t="s">
        <v>240</v>
      </c>
      <c r="C36" s="184"/>
      <c r="D36" s="71"/>
      <c r="E36" s="192">
        <f t="shared" si="0"/>
        <v>0</v>
      </c>
      <c r="F36" s="284"/>
      <c r="G36" s="285"/>
      <c r="H36" s="286"/>
      <c r="I36" s="282"/>
      <c r="J36" s="283"/>
    </row>
    <row r="37" spans="1:10" ht="18.75" customHeight="1">
      <c r="A37" s="109">
        <v>2026</v>
      </c>
      <c r="B37" s="110" t="s">
        <v>242</v>
      </c>
      <c r="C37" s="184"/>
      <c r="D37" s="71"/>
      <c r="E37" s="192">
        <f t="shared" si="0"/>
        <v>0</v>
      </c>
      <c r="F37" s="284"/>
      <c r="G37" s="285"/>
      <c r="H37" s="286"/>
      <c r="I37" s="282"/>
      <c r="J37" s="283"/>
    </row>
    <row r="38" spans="1:10" ht="18.75" customHeight="1">
      <c r="A38" s="109">
        <v>2026</v>
      </c>
      <c r="B38" s="110" t="s">
        <v>235</v>
      </c>
      <c r="C38" s="184"/>
      <c r="D38" s="71"/>
      <c r="E38" s="192">
        <f t="shared" si="0"/>
        <v>0</v>
      </c>
      <c r="F38" s="284"/>
      <c r="G38" s="285"/>
      <c r="H38" s="286"/>
      <c r="I38" s="282"/>
      <c r="J38" s="283"/>
    </row>
    <row r="39" spans="1:10" ht="18.75" customHeight="1">
      <c r="A39" s="109">
        <v>2026</v>
      </c>
      <c r="B39" s="110" t="s">
        <v>238</v>
      </c>
      <c r="C39" s="184"/>
      <c r="D39" s="71"/>
      <c r="E39" s="192">
        <f t="shared" si="0"/>
        <v>0</v>
      </c>
      <c r="F39" s="284"/>
      <c r="G39" s="285"/>
      <c r="H39" s="286"/>
      <c r="I39" s="282"/>
      <c r="J39" s="283"/>
    </row>
    <row r="40" spans="1:10" ht="18.75" customHeight="1">
      <c r="A40" s="109">
        <v>2027</v>
      </c>
      <c r="B40" s="110" t="s">
        <v>240</v>
      </c>
      <c r="C40" s="184"/>
      <c r="D40" s="113"/>
      <c r="E40" s="192">
        <f t="shared" si="0"/>
        <v>0</v>
      </c>
      <c r="F40" s="284"/>
      <c r="G40" s="285"/>
      <c r="H40" s="286"/>
      <c r="I40" s="282"/>
      <c r="J40" s="283"/>
    </row>
    <row r="41" spans="1:10" ht="18.75" customHeight="1">
      <c r="A41" s="109">
        <v>2027</v>
      </c>
      <c r="B41" s="110" t="s">
        <v>242</v>
      </c>
      <c r="C41" s="184"/>
      <c r="D41" s="71"/>
      <c r="E41" s="192">
        <f t="shared" si="0"/>
        <v>0</v>
      </c>
      <c r="F41" s="284"/>
      <c r="G41" s="285"/>
      <c r="H41" s="286"/>
      <c r="I41" s="282"/>
      <c r="J41" s="283"/>
    </row>
    <row r="42" spans="1:10" ht="18.75" customHeight="1">
      <c r="A42" s="109">
        <v>2027</v>
      </c>
      <c r="B42" s="110" t="s">
        <v>235</v>
      </c>
      <c r="C42" s="184"/>
      <c r="D42" s="71"/>
      <c r="E42" s="192">
        <f t="shared" si="0"/>
        <v>0</v>
      </c>
      <c r="F42" s="284"/>
      <c r="G42" s="285"/>
      <c r="H42" s="286"/>
      <c r="I42" s="282"/>
      <c r="J42" s="283"/>
    </row>
    <row r="43" spans="1:10" ht="18.75" customHeight="1">
      <c r="A43" s="109">
        <v>2027</v>
      </c>
      <c r="B43" s="110" t="s">
        <v>238</v>
      </c>
      <c r="C43" s="184"/>
      <c r="D43" s="71"/>
      <c r="E43" s="192">
        <f t="shared" si="0"/>
        <v>0</v>
      </c>
      <c r="F43" s="284"/>
      <c r="G43" s="285"/>
      <c r="H43" s="286"/>
      <c r="I43" s="282"/>
      <c r="J43" s="283"/>
    </row>
    <row r="44" spans="1:10" ht="18.75" customHeight="1">
      <c r="A44" s="109">
        <v>2028</v>
      </c>
      <c r="B44" s="110" t="s">
        <v>240</v>
      </c>
      <c r="C44" s="184"/>
      <c r="D44" s="71"/>
      <c r="E44" s="192">
        <f t="shared" si="0"/>
        <v>0</v>
      </c>
      <c r="F44" s="284"/>
      <c r="G44" s="285"/>
      <c r="H44" s="286"/>
      <c r="I44" s="282"/>
      <c r="J44" s="283"/>
    </row>
    <row r="45" spans="1:10" ht="18.75" customHeight="1">
      <c r="A45" s="109">
        <v>2028</v>
      </c>
      <c r="B45" s="110" t="s">
        <v>242</v>
      </c>
      <c r="C45" s="184"/>
      <c r="D45" s="113"/>
      <c r="E45" s="192">
        <f t="shared" si="0"/>
        <v>0</v>
      </c>
      <c r="F45" s="284"/>
      <c r="G45" s="285"/>
      <c r="H45" s="286"/>
      <c r="I45" s="282"/>
      <c r="J45" s="283"/>
    </row>
  </sheetData>
  <mergeCells count="51">
    <mergeCell ref="B7:J7"/>
    <mergeCell ref="I35:J35"/>
    <mergeCell ref="C1:H4"/>
    <mergeCell ref="C9:J9"/>
    <mergeCell ref="B13:J13"/>
    <mergeCell ref="B6:J6"/>
    <mergeCell ref="F29:H29"/>
    <mergeCell ref="I29:J29"/>
    <mergeCell ref="B8:J8"/>
    <mergeCell ref="B10:J10"/>
    <mergeCell ref="B11:J11"/>
    <mergeCell ref="B12:J12"/>
    <mergeCell ref="B14:J14"/>
    <mergeCell ref="B15:J15"/>
    <mergeCell ref="B16:J16"/>
    <mergeCell ref="B17:J17"/>
    <mergeCell ref="B18:J18"/>
    <mergeCell ref="F34:H34"/>
    <mergeCell ref="I30:J30"/>
    <mergeCell ref="I31:J31"/>
    <mergeCell ref="I32:J32"/>
    <mergeCell ref="I33:J33"/>
    <mergeCell ref="I34:J34"/>
    <mergeCell ref="B19:J19"/>
    <mergeCell ref="B21:G21"/>
    <mergeCell ref="A28:J28"/>
    <mergeCell ref="F30:H30"/>
    <mergeCell ref="F31:H31"/>
    <mergeCell ref="F32:H32"/>
    <mergeCell ref="F33:H33"/>
    <mergeCell ref="F45:H45"/>
    <mergeCell ref="F40:H40"/>
    <mergeCell ref="F41:H41"/>
    <mergeCell ref="I42:J42"/>
    <mergeCell ref="I43:J43"/>
    <mergeCell ref="I44:J44"/>
    <mergeCell ref="I45:J45"/>
    <mergeCell ref="F42:H42"/>
    <mergeCell ref="I40:J40"/>
    <mergeCell ref="I41:J41"/>
    <mergeCell ref="F43:H43"/>
    <mergeCell ref="F44:H44"/>
    <mergeCell ref="I36:J36"/>
    <mergeCell ref="F37:H37"/>
    <mergeCell ref="F38:H38"/>
    <mergeCell ref="F39:H39"/>
    <mergeCell ref="F35:H35"/>
    <mergeCell ref="F36:H36"/>
    <mergeCell ref="I37:J37"/>
    <mergeCell ref="I38:J38"/>
    <mergeCell ref="I39:J3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5"/>
  <sheetViews>
    <sheetView showGridLines="0" topLeftCell="D25" workbookViewId="0">
      <selection activeCell="N20" sqref="N20"/>
    </sheetView>
  </sheetViews>
  <sheetFormatPr defaultColWidth="11.42578125" defaultRowHeight="15" customHeight="1"/>
  <cols>
    <col min="1" max="1" width="5.140625" style="1" customWidth="1"/>
    <col min="2" max="2" width="42.85546875" style="1" customWidth="1"/>
    <col min="3" max="3" width="5.7109375" style="1" customWidth="1"/>
    <col min="4" max="4" width="109.28515625" style="1" customWidth="1"/>
    <col min="5" max="5" width="13.28515625" style="1" customWidth="1"/>
    <col min="6" max="10" width="10.7109375" style="1" customWidth="1"/>
    <col min="11" max="11" width="17.85546875" style="1" customWidth="1"/>
    <col min="12" max="12" width="20.5703125" style="1" customWidth="1"/>
    <col min="13" max="13" width="11.42578125" style="1" hidden="1" customWidth="1"/>
    <col min="14" max="16384" width="11.42578125" style="1"/>
  </cols>
  <sheetData>
    <row r="1" spans="1:13" ht="22.5" customHeight="1">
      <c r="A1" s="206"/>
      <c r="B1" s="207"/>
      <c r="C1" s="208"/>
      <c r="D1" s="439" t="s">
        <v>676</v>
      </c>
      <c r="E1" s="440"/>
      <c r="F1" s="440"/>
      <c r="G1" s="440"/>
      <c r="H1" s="440"/>
      <c r="I1" s="440"/>
      <c r="J1" s="440"/>
      <c r="K1" s="209" t="s">
        <v>1</v>
      </c>
      <c r="L1" s="210" t="s">
        <v>2</v>
      </c>
    </row>
    <row r="2" spans="1:13" ht="22.5" customHeight="1">
      <c r="A2" s="211"/>
      <c r="B2" s="142"/>
      <c r="C2" s="143"/>
      <c r="D2" s="303"/>
      <c r="E2" s="303"/>
      <c r="F2" s="303"/>
      <c r="G2" s="303"/>
      <c r="H2" s="303"/>
      <c r="I2" s="303"/>
      <c r="J2" s="303"/>
      <c r="K2" s="144" t="s">
        <v>3</v>
      </c>
      <c r="L2" s="212">
        <v>3</v>
      </c>
    </row>
    <row r="3" spans="1:13" ht="22.5" customHeight="1">
      <c r="A3" s="211"/>
      <c r="B3" s="142"/>
      <c r="C3" s="143"/>
      <c r="D3" s="303"/>
      <c r="E3" s="303"/>
      <c r="F3" s="303"/>
      <c r="G3" s="303"/>
      <c r="H3" s="303"/>
      <c r="I3" s="303"/>
      <c r="J3" s="303"/>
      <c r="K3" s="144" t="s">
        <v>4</v>
      </c>
      <c r="L3" s="213" t="s">
        <v>5</v>
      </c>
    </row>
    <row r="4" spans="1:13" ht="22.5" customHeight="1" thickBot="1">
      <c r="A4" s="214"/>
      <c r="B4" s="215"/>
      <c r="C4" s="216"/>
      <c r="D4" s="441"/>
      <c r="E4" s="441"/>
      <c r="F4" s="441"/>
      <c r="G4" s="441"/>
      <c r="H4" s="441"/>
      <c r="I4" s="441"/>
      <c r="J4" s="441"/>
      <c r="K4" s="217" t="s">
        <v>6</v>
      </c>
      <c r="L4" s="218" t="s">
        <v>7</v>
      </c>
    </row>
    <row r="5" spans="1:13" ht="15" customHeight="1">
      <c r="A5" s="143"/>
      <c r="B5" s="143"/>
      <c r="C5" s="143"/>
      <c r="D5" s="143"/>
      <c r="E5" s="143"/>
      <c r="F5" s="143"/>
      <c r="G5" s="143"/>
      <c r="H5" s="143"/>
      <c r="I5" s="143"/>
      <c r="J5" s="143"/>
      <c r="K5" s="143"/>
      <c r="L5" s="143"/>
    </row>
    <row r="6" spans="1:13" ht="15" customHeight="1">
      <c r="A6" s="433" t="s">
        <v>677</v>
      </c>
      <c r="B6" s="433" t="s">
        <v>192</v>
      </c>
      <c r="C6" s="433" t="s">
        <v>16</v>
      </c>
      <c r="D6" s="433" t="s">
        <v>194</v>
      </c>
      <c r="E6" s="442" t="s">
        <v>678</v>
      </c>
      <c r="F6" s="444" t="s">
        <v>226</v>
      </c>
      <c r="G6" s="445"/>
      <c r="H6" s="445"/>
      <c r="I6" s="445"/>
      <c r="J6" s="445"/>
      <c r="K6" s="433" t="s">
        <v>679</v>
      </c>
      <c r="L6" s="433" t="s">
        <v>680</v>
      </c>
    </row>
    <row r="7" spans="1:13" ht="47.25" customHeight="1">
      <c r="A7" s="434"/>
      <c r="B7" s="434"/>
      <c r="C7" s="434"/>
      <c r="D7" s="434"/>
      <c r="E7" s="443"/>
      <c r="F7" s="99" t="s">
        <v>216</v>
      </c>
      <c r="G7" s="99" t="s">
        <v>217</v>
      </c>
      <c r="H7" s="99" t="s">
        <v>218</v>
      </c>
      <c r="I7" s="99" t="s">
        <v>219</v>
      </c>
      <c r="J7" s="99" t="s">
        <v>220</v>
      </c>
      <c r="K7" s="434"/>
      <c r="L7" s="434"/>
    </row>
    <row r="8" spans="1:13" ht="15.75" customHeight="1">
      <c r="A8" s="426">
        <v>1</v>
      </c>
      <c r="B8" s="436" t="s">
        <v>681</v>
      </c>
      <c r="C8" s="145" t="s">
        <v>682</v>
      </c>
      <c r="D8" s="146" t="s">
        <v>196</v>
      </c>
      <c r="E8" s="147">
        <v>3.7037037037037E-2</v>
      </c>
      <c r="F8" s="147">
        <f>'3.1.1 OAC EM'!B26</f>
        <v>0.2</v>
      </c>
      <c r="G8" s="147">
        <f>'3.1.1 OAC EM'!C26</f>
        <v>0.4</v>
      </c>
      <c r="H8" s="147"/>
      <c r="I8" s="147"/>
      <c r="J8" s="147"/>
      <c r="K8" s="197">
        <f>IFERROR(MAX(F8:J8)*E8,0)</f>
        <v>1.4814814814814802E-2</v>
      </c>
      <c r="L8" s="424">
        <f>SUM(K8:K10)</f>
        <v>4.259259259259255E-2</v>
      </c>
      <c r="M8" s="1" t="s">
        <v>214</v>
      </c>
    </row>
    <row r="9" spans="1:13" ht="15.75" customHeight="1">
      <c r="A9" s="427"/>
      <c r="B9" s="437"/>
      <c r="C9" s="145" t="s">
        <v>683</v>
      </c>
      <c r="D9" s="146" t="s">
        <v>247</v>
      </c>
      <c r="E9" s="147">
        <v>3.7037037037037E-2</v>
      </c>
      <c r="F9" s="147">
        <f>'3.1.2 OAC DCE'!B26</f>
        <v>0.125</v>
      </c>
      <c r="G9" s="147">
        <f>'3.1.2 OAC DCE'!C26</f>
        <v>0.375</v>
      </c>
      <c r="H9" s="147"/>
      <c r="I9" s="147"/>
      <c r="J9" s="147"/>
      <c r="K9" s="197">
        <f>IFERROR(MAX(F9:J9)*E9,0)</f>
        <v>1.3888888888888874E-2</v>
      </c>
      <c r="L9" s="424"/>
      <c r="M9" s="1" t="s">
        <v>253</v>
      </c>
    </row>
    <row r="10" spans="1:13" ht="15.75" customHeight="1">
      <c r="A10" s="435"/>
      <c r="B10" s="438"/>
      <c r="C10" s="145" t="s">
        <v>265</v>
      </c>
      <c r="D10" s="146" t="s">
        <v>266</v>
      </c>
      <c r="E10" s="147">
        <v>3.7037037037037E-2</v>
      </c>
      <c r="F10" s="147">
        <f>'3.1.3 SGGD LAB'!B26</f>
        <v>0.125</v>
      </c>
      <c r="G10" s="147">
        <f>'3.1.3 SGGD LAB'!C26</f>
        <v>0.375</v>
      </c>
      <c r="H10" s="147"/>
      <c r="I10" s="147"/>
      <c r="J10" s="147"/>
      <c r="K10" s="197">
        <f t="shared" ref="K10:K33" si="0">IFERROR(MAX(F10:J10)*E10,0)</f>
        <v>1.3888888888888874E-2</v>
      </c>
      <c r="L10" s="424"/>
      <c r="M10" s="1" t="s">
        <v>253</v>
      </c>
    </row>
    <row r="11" spans="1:13" ht="15.75" customHeight="1">
      <c r="A11" s="426">
        <v>2</v>
      </c>
      <c r="B11" s="429" t="s">
        <v>684</v>
      </c>
      <c r="C11" s="145" t="s">
        <v>685</v>
      </c>
      <c r="D11" s="146" t="s">
        <v>288</v>
      </c>
      <c r="E11" s="147">
        <v>3.7037037037037E-2</v>
      </c>
      <c r="F11" s="147">
        <f>'3.2.1 DCDS ED'!B26</f>
        <v>0.33329999999999999</v>
      </c>
      <c r="G11" s="147">
        <f>'3.2.1 DCDS ED'!C26</f>
        <v>1</v>
      </c>
      <c r="H11" s="147" t="s">
        <v>225</v>
      </c>
      <c r="I11" s="147" t="s">
        <v>225</v>
      </c>
      <c r="J11" s="147" t="s">
        <v>225</v>
      </c>
      <c r="K11" s="197">
        <f t="shared" si="0"/>
        <v>3.7037037037037E-2</v>
      </c>
      <c r="L11" s="424">
        <f>SUM(K11:K16)</f>
        <v>9.9074074074073953E-2</v>
      </c>
      <c r="M11" s="1" t="s">
        <v>253</v>
      </c>
    </row>
    <row r="12" spans="1:13" ht="15.75" customHeight="1">
      <c r="A12" s="427"/>
      <c r="B12" s="430"/>
      <c r="C12" s="145" t="s">
        <v>686</v>
      </c>
      <c r="D12" s="146" t="s">
        <v>313</v>
      </c>
      <c r="E12" s="147">
        <v>3.7037037037037E-2</v>
      </c>
      <c r="F12" s="147">
        <f>'3.2.2 DAE EAD'!B26</f>
        <v>0</v>
      </c>
      <c r="G12" s="147">
        <f>'3.2.2 DAE EAD'!C26</f>
        <v>0.2</v>
      </c>
      <c r="H12" s="147"/>
      <c r="I12" s="147"/>
      <c r="J12" s="147"/>
      <c r="K12" s="197">
        <f t="shared" si="0"/>
        <v>7.4074074074074008E-3</v>
      </c>
      <c r="L12" s="424"/>
      <c r="M12" s="1" t="s">
        <v>214</v>
      </c>
    </row>
    <row r="13" spans="1:13" ht="15.75" customHeight="1">
      <c r="A13" s="427"/>
      <c r="B13" s="430"/>
      <c r="C13" s="145" t="s">
        <v>687</v>
      </c>
      <c r="D13" s="146" t="s">
        <v>328</v>
      </c>
      <c r="E13" s="147">
        <v>3.7037037037037E-2</v>
      </c>
      <c r="F13" s="147">
        <f>'3.2.3 DDH SDH'!B26</f>
        <v>0.125</v>
      </c>
      <c r="G13" s="147">
        <f>'3.2.3 DDH SDH'!C26</f>
        <v>0.375</v>
      </c>
      <c r="H13" s="147"/>
      <c r="I13" s="147"/>
      <c r="J13" s="147"/>
      <c r="K13" s="197">
        <f t="shared" si="0"/>
        <v>1.3888888888888874E-2</v>
      </c>
      <c r="L13" s="424"/>
      <c r="M13" s="1" t="s">
        <v>253</v>
      </c>
    </row>
    <row r="14" spans="1:13" ht="15.75" customHeight="1">
      <c r="A14" s="427"/>
      <c r="B14" s="430"/>
      <c r="C14" s="145" t="s">
        <v>688</v>
      </c>
      <c r="D14" s="146" t="s">
        <v>348</v>
      </c>
      <c r="E14" s="147">
        <v>3.7037037037037E-2</v>
      </c>
      <c r="F14" s="147">
        <f>'3.2.4 SAR SEN'!B26</f>
        <v>0.125</v>
      </c>
      <c r="G14" s="147">
        <f>'3.2.4 SAR SEN'!C26</f>
        <v>0.35</v>
      </c>
      <c r="H14" s="147"/>
      <c r="I14" s="147"/>
      <c r="J14" s="147"/>
      <c r="K14" s="197">
        <f t="shared" si="0"/>
        <v>1.2962962962962949E-2</v>
      </c>
      <c r="L14" s="424"/>
      <c r="M14" s="1" t="s">
        <v>253</v>
      </c>
    </row>
    <row r="15" spans="1:13" ht="15.75" customHeight="1">
      <c r="A15" s="427"/>
      <c r="B15" s="430"/>
      <c r="C15" s="145" t="s">
        <v>689</v>
      </c>
      <c r="D15" s="146" t="s">
        <v>369</v>
      </c>
      <c r="E15" s="147">
        <v>3.7037037037037E-2</v>
      </c>
      <c r="F15" s="147">
        <f>'3.2.5 DDH ADH'!B26</f>
        <v>0.125</v>
      </c>
      <c r="G15" s="147">
        <f>'3.2.5 DDH ADH'!C26</f>
        <v>0.375</v>
      </c>
      <c r="H15" s="147"/>
      <c r="I15" s="147"/>
      <c r="J15" s="147"/>
      <c r="K15" s="197">
        <f t="shared" si="0"/>
        <v>1.3888888888888874E-2</v>
      </c>
      <c r="L15" s="424"/>
      <c r="M15" s="1" t="s">
        <v>253</v>
      </c>
    </row>
    <row r="16" spans="1:13" ht="15.75" customHeight="1">
      <c r="A16" s="435"/>
      <c r="B16" s="432"/>
      <c r="C16" s="145" t="s">
        <v>690</v>
      </c>
      <c r="D16" s="146" t="s">
        <v>383</v>
      </c>
      <c r="E16" s="147">
        <v>3.7037037037037E-2</v>
      </c>
      <c r="F16" s="147">
        <f>'3.2.6 DDH FDH'!B26</f>
        <v>0.125</v>
      </c>
      <c r="G16" s="147">
        <f>'3.2.6 DDH FDH'!C26</f>
        <v>0.375</v>
      </c>
      <c r="H16" s="147"/>
      <c r="I16" s="147"/>
      <c r="J16" s="147"/>
      <c r="K16" s="197">
        <f t="shared" si="0"/>
        <v>1.3888888888888874E-2</v>
      </c>
      <c r="L16" s="424"/>
      <c r="M16" s="1" t="s">
        <v>253</v>
      </c>
    </row>
    <row r="17" spans="1:13" ht="15.75" customHeight="1">
      <c r="A17" s="426">
        <v>3</v>
      </c>
      <c r="B17" s="429" t="s">
        <v>691</v>
      </c>
      <c r="C17" s="145" t="s">
        <v>692</v>
      </c>
      <c r="D17" s="146" t="s">
        <v>399</v>
      </c>
      <c r="E17" s="147">
        <v>3.7037037037037E-2</v>
      </c>
      <c r="F17" s="147">
        <f>'3.3.1 DTI PETI'!B26</f>
        <v>0.33333333333333331</v>
      </c>
      <c r="G17" s="147">
        <f>'3.3.1 DTI PETI'!C26</f>
        <v>1</v>
      </c>
      <c r="H17" s="147" t="s">
        <v>225</v>
      </c>
      <c r="I17" s="147" t="s">
        <v>225</v>
      </c>
      <c r="J17" s="147" t="s">
        <v>225</v>
      </c>
      <c r="K17" s="197">
        <f t="shared" si="0"/>
        <v>3.7037037037037E-2</v>
      </c>
      <c r="L17" s="424">
        <f>SUM(K17:K23)</f>
        <v>0.17001089324618721</v>
      </c>
      <c r="M17" s="1" t="s">
        <v>214</v>
      </c>
    </row>
    <row r="18" spans="1:13" ht="15.75" customHeight="1">
      <c r="A18" s="427"/>
      <c r="B18" s="430"/>
      <c r="C18" s="145" t="s">
        <v>693</v>
      </c>
      <c r="D18" s="178" t="s">
        <v>417</v>
      </c>
      <c r="E18" s="147">
        <v>3.7037037037037E-2</v>
      </c>
      <c r="F18" s="147">
        <f>'3.3.2 DJ NOR'!B26</f>
        <v>0</v>
      </c>
      <c r="G18" s="147">
        <f>'3.3.2 DJ NOR'!C26</f>
        <v>1</v>
      </c>
      <c r="H18" s="147"/>
      <c r="I18" s="147"/>
      <c r="J18" s="147"/>
      <c r="K18" s="197">
        <f t="shared" si="0"/>
        <v>3.7037037037037E-2</v>
      </c>
      <c r="L18" s="424"/>
      <c r="M18" s="1" t="s">
        <v>214</v>
      </c>
    </row>
    <row r="19" spans="1:13" ht="15.75" customHeight="1">
      <c r="A19" s="427"/>
      <c r="B19" s="430"/>
      <c r="C19" s="145" t="s">
        <v>694</v>
      </c>
      <c r="D19" s="178" t="s">
        <v>431</v>
      </c>
      <c r="E19" s="147">
        <v>3.7037037037037E-2</v>
      </c>
      <c r="F19" s="147">
        <f>'3.3.3 DJ DEF'!B26</f>
        <v>0</v>
      </c>
      <c r="G19" s="147">
        <f>'3.3.3 DJ DEF'!C26</f>
        <v>1</v>
      </c>
      <c r="H19" s="147"/>
      <c r="I19" s="147"/>
      <c r="J19" s="147"/>
      <c r="K19" s="197">
        <f t="shared" si="0"/>
        <v>3.7037037037037E-2</v>
      </c>
      <c r="L19" s="424"/>
      <c r="M19" s="1" t="s">
        <v>214</v>
      </c>
    </row>
    <row r="20" spans="1:13" ht="15.75" customHeight="1">
      <c r="A20" s="427"/>
      <c r="B20" s="430"/>
      <c r="C20" s="145" t="s">
        <v>695</v>
      </c>
      <c r="D20" s="146" t="s">
        <v>441</v>
      </c>
      <c r="E20" s="147">
        <v>3.7037037037037E-2</v>
      </c>
      <c r="F20" s="147">
        <f>'3.3.4 OAP GA'!B26</f>
        <v>0</v>
      </c>
      <c r="G20" s="147">
        <f>'3.3.4 OAP GA'!C26</f>
        <v>0.25</v>
      </c>
      <c r="H20" s="147"/>
      <c r="I20" s="147"/>
      <c r="J20" s="147"/>
      <c r="K20" s="197">
        <f t="shared" si="0"/>
        <v>9.2592592592592501E-3</v>
      </c>
      <c r="L20" s="424"/>
      <c r="M20" s="1" t="s">
        <v>449</v>
      </c>
    </row>
    <row r="21" spans="1:13" ht="15.75" customHeight="1">
      <c r="A21" s="427"/>
      <c r="B21" s="430"/>
      <c r="C21" s="145" t="s">
        <v>696</v>
      </c>
      <c r="D21" s="146" t="s">
        <v>459</v>
      </c>
      <c r="E21" s="147">
        <v>3.7037037037037E-2</v>
      </c>
      <c r="F21" s="147">
        <f>'3.3.5 OAP SG'!B26</f>
        <v>0.14000000000000001</v>
      </c>
      <c r="G21" s="147">
        <f>'3.3.5 OAP SG'!C26</f>
        <v>0.57999999999999996</v>
      </c>
      <c r="H21" s="147"/>
      <c r="I21" s="147"/>
      <c r="J21" s="147"/>
      <c r="K21" s="197">
        <f t="shared" si="0"/>
        <v>2.1481481481481459E-2</v>
      </c>
      <c r="L21" s="424"/>
      <c r="M21" s="1" t="s">
        <v>449</v>
      </c>
    </row>
    <row r="22" spans="1:13" ht="15.75" customHeight="1">
      <c r="A22" s="427"/>
      <c r="B22" s="430"/>
      <c r="C22" s="145" t="s">
        <v>697</v>
      </c>
      <c r="D22" s="146" t="s">
        <v>475</v>
      </c>
      <c r="E22" s="147">
        <v>3.7037037037037E-2</v>
      </c>
      <c r="F22" s="147">
        <f>'3.3.6 SGI SAC DP'!B26</f>
        <v>9.5588235294117641E-2</v>
      </c>
      <c r="G22" s="147">
        <f>'3.3.6 SGI SAC DP'!C26</f>
        <v>0.36029411764705882</v>
      </c>
      <c r="H22" s="147"/>
      <c r="I22" s="147"/>
      <c r="J22" s="147"/>
      <c r="K22" s="197">
        <f t="shared" si="0"/>
        <v>1.3344226579520684E-2</v>
      </c>
      <c r="L22" s="424"/>
      <c r="M22" s="1" t="s">
        <v>214</v>
      </c>
    </row>
    <row r="23" spans="1:13" ht="15.75" customHeight="1">
      <c r="A23" s="435"/>
      <c r="B23" s="432"/>
      <c r="C23" s="145" t="s">
        <v>698</v>
      </c>
      <c r="D23" s="146" t="s">
        <v>490</v>
      </c>
      <c r="E23" s="147">
        <v>3.7037037037037E-2</v>
      </c>
      <c r="F23" s="147">
        <f>'3.3.7 SGI SAC TRA'!B26</f>
        <v>0.2</v>
      </c>
      <c r="G23" s="147">
        <f>'3.3.7 SGI SAC TRA'!C26</f>
        <v>0.4</v>
      </c>
      <c r="H23" s="147"/>
      <c r="I23" s="147"/>
      <c r="J23" s="147"/>
      <c r="K23" s="197">
        <f t="shared" si="0"/>
        <v>1.4814814814814802E-2</v>
      </c>
      <c r="L23" s="424"/>
      <c r="M23" s="1" t="s">
        <v>214</v>
      </c>
    </row>
    <row r="24" spans="1:13" ht="15.75" customHeight="1">
      <c r="A24" s="426">
        <v>4</v>
      </c>
      <c r="B24" s="429" t="s">
        <v>699</v>
      </c>
      <c r="C24" s="145" t="s">
        <v>700</v>
      </c>
      <c r="D24" s="146" t="s">
        <v>503</v>
      </c>
      <c r="E24" s="147">
        <v>3.7037037037037E-2</v>
      </c>
      <c r="F24" s="147">
        <f>'3.4.1 DGDL POL PUB'!B26</f>
        <v>0.1</v>
      </c>
      <c r="G24" s="147">
        <f>'3.4.1 DGDL POL PUB'!C26</f>
        <v>0.4</v>
      </c>
      <c r="H24" s="147"/>
      <c r="I24" s="147"/>
      <c r="J24" s="147"/>
      <c r="K24" s="197">
        <f t="shared" si="0"/>
        <v>1.4814814814814802E-2</v>
      </c>
      <c r="L24" s="424">
        <f>SUM(K24:K28)</f>
        <v>5.4629629629629577E-2</v>
      </c>
      <c r="M24" s="1" t="s">
        <v>449</v>
      </c>
    </row>
    <row r="25" spans="1:13" ht="15.75" customHeight="1">
      <c r="A25" s="427"/>
      <c r="B25" s="430"/>
      <c r="C25" s="145" t="s">
        <v>701</v>
      </c>
      <c r="D25" s="146" t="s">
        <v>520</v>
      </c>
      <c r="E25" s="147">
        <v>3.7037037037037E-2</v>
      </c>
      <c r="F25" s="147">
        <f>'3.4.2 SGL AALL'!B26</f>
        <v>0</v>
      </c>
      <c r="G25" s="147">
        <f>'3.4.2 SGL AALL'!C26</f>
        <v>0.1</v>
      </c>
      <c r="H25" s="147"/>
      <c r="I25" s="147"/>
      <c r="J25" s="147"/>
      <c r="K25" s="197">
        <f t="shared" si="0"/>
        <v>3.7037037037037004E-3</v>
      </c>
      <c r="L25" s="424"/>
      <c r="M25" s="1" t="s">
        <v>449</v>
      </c>
    </row>
    <row r="26" spans="1:13" ht="15.75" customHeight="1">
      <c r="A26" s="427"/>
      <c r="B26" s="430"/>
      <c r="C26" s="145" t="s">
        <v>702</v>
      </c>
      <c r="D26" s="146" t="s">
        <v>535</v>
      </c>
      <c r="E26" s="147">
        <v>3.7037037037037E-2</v>
      </c>
      <c r="F26" s="147">
        <f>'3.4.3 DGAEP INFO'!B26</f>
        <v>0.125</v>
      </c>
      <c r="G26" s="147">
        <f>'3.4.3 DGAEP INFO'!C26</f>
        <v>0.375</v>
      </c>
      <c r="H26" s="147"/>
      <c r="I26" s="147"/>
      <c r="J26" s="147"/>
      <c r="K26" s="197">
        <f t="shared" si="0"/>
        <v>1.3888888888888874E-2</v>
      </c>
      <c r="L26" s="424"/>
      <c r="M26" s="1" t="s">
        <v>253</v>
      </c>
    </row>
    <row r="27" spans="1:13" ht="15.75" customHeight="1">
      <c r="A27" s="427"/>
      <c r="B27" s="430"/>
      <c r="C27" s="145" t="s">
        <v>703</v>
      </c>
      <c r="D27" s="146" t="s">
        <v>550</v>
      </c>
      <c r="E27" s="147">
        <v>3.7037037037037E-2</v>
      </c>
      <c r="F27" s="147">
        <f>'3.4.4 DGP JP'!B26</f>
        <v>0.02</v>
      </c>
      <c r="G27" s="147">
        <f>'3.4.4 DGP JP'!C26</f>
        <v>0.3</v>
      </c>
      <c r="H27" s="147"/>
      <c r="I27" s="147"/>
      <c r="J27" s="147"/>
      <c r="K27" s="197">
        <f t="shared" si="0"/>
        <v>1.1111111111111099E-2</v>
      </c>
      <c r="L27" s="424"/>
      <c r="M27" s="1" t="s">
        <v>449</v>
      </c>
    </row>
    <row r="28" spans="1:13" ht="15.75" customHeight="1">
      <c r="A28" s="435"/>
      <c r="B28" s="432"/>
      <c r="C28" s="145" t="s">
        <v>704</v>
      </c>
      <c r="D28" s="146" t="s">
        <v>569</v>
      </c>
      <c r="E28" s="147">
        <v>3.7037037037037E-2</v>
      </c>
      <c r="F28" s="147">
        <f>'3.4.5 DGP IVC'!B26</f>
        <v>0.02</v>
      </c>
      <c r="G28" s="147">
        <f>'3.4.5 DGP IVC'!C26</f>
        <v>0.3</v>
      </c>
      <c r="H28" s="147"/>
      <c r="I28" s="147"/>
      <c r="J28" s="147"/>
      <c r="K28" s="197">
        <f t="shared" si="0"/>
        <v>1.1111111111111099E-2</v>
      </c>
      <c r="L28" s="424"/>
      <c r="M28" s="1" t="s">
        <v>449</v>
      </c>
    </row>
    <row r="29" spans="1:13" ht="15.75" customHeight="1">
      <c r="A29" s="426">
        <v>5</v>
      </c>
      <c r="B29" s="429" t="s">
        <v>705</v>
      </c>
      <c r="C29" s="145" t="s">
        <v>706</v>
      </c>
      <c r="D29" s="146" t="s">
        <v>179</v>
      </c>
      <c r="E29" s="147">
        <v>3.7037037037037E-2</v>
      </c>
      <c r="F29" s="147">
        <f>'3.5.1 DGTH PINT'!B26</f>
        <v>0.12368421052631579</v>
      </c>
      <c r="G29" s="147">
        <f>'3.5.1 DGTH PINT'!C26</f>
        <v>0.31447368421052635</v>
      </c>
      <c r="H29" s="147"/>
      <c r="I29" s="147"/>
      <c r="J29" s="147"/>
      <c r="K29" s="197">
        <f t="shared" si="0"/>
        <v>1.1647173489278743E-2</v>
      </c>
      <c r="L29" s="424">
        <f>SUM(K29:K34)</f>
        <v>8.7627627727711641E-2</v>
      </c>
      <c r="M29" s="1" t="s">
        <v>253</v>
      </c>
    </row>
    <row r="30" spans="1:13" ht="15.75" customHeight="1">
      <c r="A30" s="427"/>
      <c r="B30" s="430"/>
      <c r="C30" s="145" t="s">
        <v>707</v>
      </c>
      <c r="D30" s="146" t="s">
        <v>606</v>
      </c>
      <c r="E30" s="147">
        <v>3.7037037037037E-2</v>
      </c>
      <c r="F30" s="147">
        <f>'3.5.2 OAP GESCO'!B26</f>
        <v>0.2</v>
      </c>
      <c r="G30" s="147">
        <f>'3.5.2 OAP GESCO'!C26</f>
        <v>0.4</v>
      </c>
      <c r="H30" s="147"/>
      <c r="I30" s="147"/>
      <c r="J30" s="147"/>
      <c r="K30" s="197">
        <f t="shared" si="0"/>
        <v>1.4814814814814802E-2</v>
      </c>
      <c r="L30" s="424"/>
      <c r="M30" s="1" t="s">
        <v>214</v>
      </c>
    </row>
    <row r="31" spans="1:13" ht="15.75" customHeight="1">
      <c r="A31" s="427"/>
      <c r="B31" s="430"/>
      <c r="C31" s="145" t="s">
        <v>708</v>
      </c>
      <c r="D31" s="146" t="s">
        <v>620</v>
      </c>
      <c r="E31" s="147">
        <v>3.7037037037037E-2</v>
      </c>
      <c r="F31" s="147">
        <f>'3.5.3 OAP ESTA'!B26</f>
        <v>0.2</v>
      </c>
      <c r="G31" s="147">
        <f>'3.5.3 OAP ESTA'!C26</f>
        <v>0.4</v>
      </c>
      <c r="H31" s="147"/>
      <c r="I31" s="147"/>
      <c r="J31" s="147"/>
      <c r="K31" s="197">
        <f t="shared" si="0"/>
        <v>1.4814814814814802E-2</v>
      </c>
      <c r="L31" s="424"/>
      <c r="M31" s="1" t="s">
        <v>214</v>
      </c>
    </row>
    <row r="32" spans="1:13" ht="15.75" customHeight="1">
      <c r="A32" s="427"/>
      <c r="B32" s="430"/>
      <c r="C32" s="145" t="s">
        <v>709</v>
      </c>
      <c r="D32" s="146" t="s">
        <v>632</v>
      </c>
      <c r="E32" s="147">
        <v>3.7037037037037E-2</v>
      </c>
      <c r="F32" s="147">
        <f>'3.5.4 SGL CGL'!B26</f>
        <v>0.109375</v>
      </c>
      <c r="G32" s="147">
        <f>'3.5.4 SGL CGL'!C26</f>
        <v>0.359375</v>
      </c>
      <c r="H32" s="147"/>
      <c r="I32" s="147"/>
      <c r="J32" s="147"/>
      <c r="K32" s="197">
        <f t="shared" si="0"/>
        <v>1.3310185185185171E-2</v>
      </c>
      <c r="L32" s="424"/>
      <c r="M32" s="1" t="s">
        <v>253</v>
      </c>
    </row>
    <row r="33" spans="1:13" ht="15.75" customHeight="1">
      <c r="A33" s="427"/>
      <c r="B33" s="430"/>
      <c r="C33" s="145" t="s">
        <v>710</v>
      </c>
      <c r="D33" s="146" t="s">
        <v>646</v>
      </c>
      <c r="E33" s="147">
        <v>3.7037037037037E-2</v>
      </c>
      <c r="F33" s="147">
        <f>'3.5.5 SGGD OBS'!B26</f>
        <v>0.25</v>
      </c>
      <c r="G33" s="147">
        <f>'3.5.5 SGGD OBS'!C26</f>
        <v>0.5</v>
      </c>
      <c r="H33" s="147"/>
      <c r="I33" s="147"/>
      <c r="J33" s="147"/>
      <c r="K33" s="197">
        <f t="shared" si="0"/>
        <v>1.85185185185185E-2</v>
      </c>
      <c r="L33" s="424"/>
      <c r="M33" s="1" t="s">
        <v>214</v>
      </c>
    </row>
    <row r="34" spans="1:13" ht="15.75" customHeight="1">
      <c r="A34" s="428"/>
      <c r="B34" s="431"/>
      <c r="C34" s="202" t="s">
        <v>711</v>
      </c>
      <c r="D34" s="203" t="s">
        <v>663</v>
      </c>
      <c r="E34" s="204">
        <v>3.7037037037037E-2</v>
      </c>
      <c r="F34" s="204">
        <f>'3.5.6 DRP AT'!B26</f>
        <v>0.1276595744680851</v>
      </c>
      <c r="G34" s="204">
        <f>'3.5.6 DRP AT'!C26</f>
        <v>0.39209726443769</v>
      </c>
      <c r="H34" s="204"/>
      <c r="I34" s="204"/>
      <c r="J34" s="204"/>
      <c r="K34" s="205">
        <f>IFERROR(MAX(F34:J34)*E34,0)</f>
        <v>1.4522120905099615E-2</v>
      </c>
      <c r="L34" s="425"/>
      <c r="M34" s="1" t="s">
        <v>214</v>
      </c>
    </row>
    <row r="35" spans="1:13" ht="24" customHeight="1">
      <c r="A35" s="143"/>
      <c r="B35" s="143"/>
      <c r="C35" s="143"/>
      <c r="D35" s="143"/>
      <c r="E35" s="201"/>
      <c r="F35" s="143"/>
      <c r="G35" s="143"/>
      <c r="H35" s="143"/>
      <c r="I35" s="143"/>
      <c r="J35" s="143"/>
      <c r="K35" s="143"/>
      <c r="L35" s="228">
        <f>SUM(L8:L34)</f>
        <v>0.45393481727019497</v>
      </c>
    </row>
  </sheetData>
  <mergeCells count="24">
    <mergeCell ref="B8:B10"/>
    <mergeCell ref="L8:L10"/>
    <mergeCell ref="D1:J4"/>
    <mergeCell ref="B6:B7"/>
    <mergeCell ref="D6:D7"/>
    <mergeCell ref="E6:E7"/>
    <mergeCell ref="L6:L7"/>
    <mergeCell ref="C6:C7"/>
    <mergeCell ref="F6:J6"/>
    <mergeCell ref="K6:K7"/>
    <mergeCell ref="A6:A7"/>
    <mergeCell ref="A8:A10"/>
    <mergeCell ref="A11:A16"/>
    <mergeCell ref="A17:A23"/>
    <mergeCell ref="A24:A28"/>
    <mergeCell ref="L11:L16"/>
    <mergeCell ref="L17:L23"/>
    <mergeCell ref="L24:L28"/>
    <mergeCell ref="L29:L34"/>
    <mergeCell ref="A29:A34"/>
    <mergeCell ref="B29:B34"/>
    <mergeCell ref="B24:B28"/>
    <mergeCell ref="B17:B23"/>
    <mergeCell ref="B11:B16"/>
  </mergeCells>
  <pageMargins left="0.7" right="0.7" top="0.75" bottom="0.75" header="0.3" footer="0.3"/>
  <pageSetup orientation="portrait"/>
  <headerFooter>
    <oddFooter>&amp;C&amp;"Helvetica Neue,Regular"&amp;12&amp;K000000&amp;P</oddFooter>
  </headerFooter>
  <ignoredErrors>
    <ignoredError sqref="L3:L4 C8:C34"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0A03-BEBE-4C20-8C32-8CFF5C651DB8}">
  <dimension ref="A1:C7"/>
  <sheetViews>
    <sheetView workbookViewId="0">
      <selection activeCell="C11" sqref="C11"/>
    </sheetView>
  </sheetViews>
  <sheetFormatPr defaultColWidth="11.42578125" defaultRowHeight="15"/>
  <cols>
    <col min="1" max="1" width="8.7109375" bestFit="1" customWidth="1"/>
    <col min="2" max="2" width="12.140625" customWidth="1"/>
    <col min="3" max="3" width="99" bestFit="1" customWidth="1"/>
  </cols>
  <sheetData>
    <row r="1" spans="1:3">
      <c r="A1" s="444" t="s">
        <v>712</v>
      </c>
      <c r="B1" s="445"/>
      <c r="C1" s="445"/>
    </row>
    <row r="2" spans="1:3">
      <c r="A2" s="255" t="s">
        <v>713</v>
      </c>
      <c r="B2" s="255" t="s">
        <v>714</v>
      </c>
      <c r="C2" s="255" t="s">
        <v>715</v>
      </c>
    </row>
    <row r="3" spans="1:3" ht="27">
      <c r="A3" s="145">
        <v>1</v>
      </c>
      <c r="B3" s="256">
        <v>45684</v>
      </c>
      <c r="C3" s="257" t="s">
        <v>716</v>
      </c>
    </row>
    <row r="4" spans="1:3">
      <c r="A4" s="145">
        <v>2</v>
      </c>
      <c r="B4" s="256">
        <v>45761</v>
      </c>
      <c r="C4" s="146" t="s">
        <v>717</v>
      </c>
    </row>
    <row r="5" spans="1:3">
      <c r="A5" s="145">
        <v>3</v>
      </c>
      <c r="B5" s="256">
        <v>45856</v>
      </c>
      <c r="C5" s="146" t="s">
        <v>718</v>
      </c>
    </row>
    <row r="6" spans="1:3">
      <c r="A6" s="145">
        <v>4</v>
      </c>
      <c r="B6" s="260">
        <v>45950</v>
      </c>
      <c r="C6" s="146" t="s">
        <v>719</v>
      </c>
    </row>
    <row r="7" spans="1:3" ht="58.5" customHeight="1">
      <c r="A7" s="145" t="s">
        <v>720</v>
      </c>
      <c r="B7" s="260">
        <v>46042</v>
      </c>
      <c r="C7" s="257" t="s">
        <v>721</v>
      </c>
    </row>
  </sheetData>
  <mergeCells count="1">
    <mergeCell ref="A1:C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71"/>
  <sheetViews>
    <sheetView showGridLines="0" workbookViewId="0">
      <selection activeCell="F70" sqref="F70"/>
    </sheetView>
  </sheetViews>
  <sheetFormatPr defaultColWidth="11.42578125" defaultRowHeight="15" customHeight="1"/>
  <cols>
    <col min="1" max="1" width="29" style="1" customWidth="1"/>
    <col min="2" max="2" width="80.42578125" style="1" customWidth="1"/>
    <col min="3" max="3" width="11.42578125" style="1" customWidth="1"/>
    <col min="4" max="16384" width="11.42578125" style="1"/>
  </cols>
  <sheetData>
    <row r="1" spans="1:2" ht="21" customHeight="1">
      <c r="A1" s="446" t="s">
        <v>722</v>
      </c>
      <c r="B1" s="447"/>
    </row>
    <row r="2" spans="1:2" ht="15.95" customHeight="1">
      <c r="A2" s="149"/>
      <c r="B2" s="149"/>
    </row>
    <row r="3" spans="1:2" ht="21" customHeight="1">
      <c r="A3" s="452" t="s">
        <v>723</v>
      </c>
      <c r="B3" s="453"/>
    </row>
    <row r="4" spans="1:2" ht="15.95" customHeight="1">
      <c r="A4" s="150" t="s">
        <v>724</v>
      </c>
      <c r="B4" s="150" t="s">
        <v>725</v>
      </c>
    </row>
    <row r="5" spans="1:2" ht="15.95" customHeight="1">
      <c r="A5" s="151" t="s">
        <v>8</v>
      </c>
      <c r="B5" s="2" t="s">
        <v>726</v>
      </c>
    </row>
    <row r="6" spans="1:2" ht="30" customHeight="1">
      <c r="A6" s="151" t="s">
        <v>9</v>
      </c>
      <c r="B6" s="2" t="s">
        <v>727</v>
      </c>
    </row>
    <row r="7" spans="1:2" ht="30" customHeight="1">
      <c r="A7" s="151" t="s">
        <v>728</v>
      </c>
      <c r="B7" s="2" t="s">
        <v>729</v>
      </c>
    </row>
    <row r="8" spans="1:2" ht="30" customHeight="1">
      <c r="A8" s="151" t="s">
        <v>730</v>
      </c>
      <c r="B8" s="2" t="s">
        <v>731</v>
      </c>
    </row>
    <row r="9" spans="1:2" ht="87.75" customHeight="1">
      <c r="A9" s="151" t="s">
        <v>11</v>
      </c>
      <c r="B9" s="2" t="s">
        <v>732</v>
      </c>
    </row>
    <row r="10" spans="1:2" ht="138.75" customHeight="1">
      <c r="A10" s="151" t="s">
        <v>12</v>
      </c>
      <c r="B10" s="2" t="s">
        <v>733</v>
      </c>
    </row>
    <row r="11" spans="1:2" ht="42" customHeight="1">
      <c r="A11" s="151" t="s">
        <v>734</v>
      </c>
      <c r="B11" s="2" t="s">
        <v>735</v>
      </c>
    </row>
    <row r="12" spans="1:2" ht="30" customHeight="1">
      <c r="A12" s="151" t="s">
        <v>736</v>
      </c>
      <c r="B12" s="2" t="s">
        <v>737</v>
      </c>
    </row>
    <row r="13" spans="1:2" ht="135" customHeight="1">
      <c r="A13" s="151" t="s">
        <v>192</v>
      </c>
      <c r="B13" s="2" t="s">
        <v>738</v>
      </c>
    </row>
    <row r="14" spans="1:2" ht="60.75" customHeight="1">
      <c r="A14" s="151" t="s">
        <v>17</v>
      </c>
      <c r="B14" s="2" t="s">
        <v>739</v>
      </c>
    </row>
    <row r="15" spans="1:2" ht="15.95" customHeight="1">
      <c r="A15" s="152"/>
      <c r="B15" s="152"/>
    </row>
    <row r="16" spans="1:2" ht="15.95" customHeight="1">
      <c r="A16" s="153"/>
      <c r="B16" s="153"/>
    </row>
    <row r="17" spans="1:2" ht="21" customHeight="1">
      <c r="A17" s="452" t="s">
        <v>740</v>
      </c>
      <c r="B17" s="453"/>
    </row>
    <row r="18" spans="1:2" ht="15.95" customHeight="1">
      <c r="A18" s="150" t="s">
        <v>724</v>
      </c>
      <c r="B18" s="150" t="s">
        <v>725</v>
      </c>
    </row>
    <row r="19" spans="1:2" ht="36.75" customHeight="1">
      <c r="A19" s="151" t="s">
        <v>741</v>
      </c>
      <c r="B19" s="2" t="s">
        <v>742</v>
      </c>
    </row>
    <row r="20" spans="1:2" ht="44.25" customHeight="1">
      <c r="A20" s="151" t="s">
        <v>125</v>
      </c>
      <c r="B20" s="2" t="s">
        <v>743</v>
      </c>
    </row>
    <row r="21" spans="1:2" ht="180" customHeight="1">
      <c r="A21" s="151" t="s">
        <v>126</v>
      </c>
      <c r="B21" s="2" t="s">
        <v>744</v>
      </c>
    </row>
    <row r="22" spans="1:2" ht="52.5" customHeight="1">
      <c r="A22" s="151" t="s">
        <v>127</v>
      </c>
      <c r="B22" s="2" t="s">
        <v>745</v>
      </c>
    </row>
    <row r="23" spans="1:2" ht="42" customHeight="1">
      <c r="A23" s="151" t="s">
        <v>746</v>
      </c>
      <c r="B23" s="2" t="s">
        <v>735</v>
      </c>
    </row>
    <row r="24" spans="1:2" ht="30" customHeight="1">
      <c r="A24" s="151" t="s">
        <v>736</v>
      </c>
      <c r="B24" s="2" t="s">
        <v>737</v>
      </c>
    </row>
    <row r="25" spans="1:2" ht="135" customHeight="1">
      <c r="A25" s="151" t="s">
        <v>192</v>
      </c>
      <c r="B25" s="2" t="s">
        <v>738</v>
      </c>
    </row>
    <row r="26" spans="1:2" ht="60.75" customHeight="1">
      <c r="A26" s="151" t="s">
        <v>17</v>
      </c>
      <c r="B26" s="2" t="s">
        <v>739</v>
      </c>
    </row>
    <row r="27" spans="1:2" ht="15.95" customHeight="1">
      <c r="A27" s="152"/>
      <c r="B27" s="152"/>
    </row>
    <row r="28" spans="1:2" ht="15.95" customHeight="1">
      <c r="A28" s="148"/>
      <c r="B28" s="148"/>
    </row>
    <row r="29" spans="1:2" ht="15.95" customHeight="1">
      <c r="A29" s="153"/>
      <c r="B29" s="153"/>
    </row>
    <row r="30" spans="1:2" ht="21" customHeight="1">
      <c r="A30" s="450" t="s">
        <v>747</v>
      </c>
      <c r="B30" s="451"/>
    </row>
    <row r="31" spans="1:2" ht="15.95" customHeight="1">
      <c r="A31" s="150" t="s">
        <v>724</v>
      </c>
      <c r="B31" s="150" t="s">
        <v>725</v>
      </c>
    </row>
    <row r="32" spans="1:2" ht="48" customHeight="1">
      <c r="A32" s="151" t="s">
        <v>127</v>
      </c>
      <c r="B32" s="2" t="s">
        <v>745</v>
      </c>
    </row>
    <row r="33" spans="1:2" ht="59.25" customHeight="1">
      <c r="A33" s="151" t="s">
        <v>310</v>
      </c>
      <c r="B33" s="2" t="s">
        <v>748</v>
      </c>
    </row>
    <row r="34" spans="1:2" ht="141.75" customHeight="1">
      <c r="A34" s="151" t="s">
        <v>311</v>
      </c>
      <c r="B34" s="2" t="s">
        <v>749</v>
      </c>
    </row>
    <row r="35" spans="1:2" ht="40.5" customHeight="1">
      <c r="A35" s="151" t="s">
        <v>314</v>
      </c>
      <c r="B35" s="2" t="s">
        <v>750</v>
      </c>
    </row>
    <row r="36" spans="1:2" ht="82.5" customHeight="1">
      <c r="A36" s="151" t="s">
        <v>316</v>
      </c>
      <c r="B36" s="2" t="s">
        <v>751</v>
      </c>
    </row>
    <row r="37" spans="1:2" ht="73.5" customHeight="1">
      <c r="A37" s="151" t="s">
        <v>200</v>
      </c>
      <c r="B37" s="2" t="s">
        <v>752</v>
      </c>
    </row>
    <row r="38" spans="1:2" ht="81.75" customHeight="1">
      <c r="A38" s="151" t="s">
        <v>202</v>
      </c>
      <c r="B38" s="2" t="s">
        <v>753</v>
      </c>
    </row>
    <row r="39" spans="1:2" ht="43.5" customHeight="1">
      <c r="A39" s="151" t="s">
        <v>204</v>
      </c>
      <c r="B39" s="2" t="s">
        <v>754</v>
      </c>
    </row>
    <row r="40" spans="1:2" ht="43.5" customHeight="1">
      <c r="A40" s="151" t="s">
        <v>206</v>
      </c>
      <c r="B40" s="2" t="s">
        <v>755</v>
      </c>
    </row>
    <row r="41" spans="1:2" ht="142.5" customHeight="1">
      <c r="A41" s="151" t="s">
        <v>208</v>
      </c>
      <c r="B41" s="2" t="s">
        <v>756</v>
      </c>
    </row>
    <row r="42" spans="1:2" ht="79.5" customHeight="1">
      <c r="A42" s="151" t="s">
        <v>210</v>
      </c>
      <c r="B42" s="2" t="s">
        <v>757</v>
      </c>
    </row>
    <row r="43" spans="1:2" ht="78.75" customHeight="1">
      <c r="A43" s="151" t="s">
        <v>321</v>
      </c>
      <c r="B43" s="2" t="s">
        <v>758</v>
      </c>
    </row>
    <row r="44" spans="1:2" ht="113.25" customHeight="1">
      <c r="A44" s="151" t="s">
        <v>213</v>
      </c>
      <c r="B44" s="2" t="s">
        <v>759</v>
      </c>
    </row>
    <row r="45" spans="1:2" ht="15.95" customHeight="1">
      <c r="A45" s="154"/>
      <c r="B45" s="154"/>
    </row>
    <row r="46" spans="1:2" ht="15.95" customHeight="1">
      <c r="A46" s="448" t="s">
        <v>215</v>
      </c>
      <c r="B46" s="449"/>
    </row>
    <row r="47" spans="1:2" ht="15.95" customHeight="1">
      <c r="A47" s="151" t="s">
        <v>222</v>
      </c>
      <c r="B47" s="2" t="s">
        <v>760</v>
      </c>
    </row>
    <row r="48" spans="1:2" ht="36.75" customHeight="1">
      <c r="A48" s="151" t="s">
        <v>223</v>
      </c>
      <c r="B48" s="2" t="s">
        <v>761</v>
      </c>
    </row>
    <row r="49" spans="1:2" ht="47.25" customHeight="1">
      <c r="A49" s="151" t="s">
        <v>224</v>
      </c>
      <c r="B49" s="2" t="s">
        <v>762</v>
      </c>
    </row>
    <row r="50" spans="1:2" ht="36" customHeight="1">
      <c r="A50" s="151" t="s">
        <v>226</v>
      </c>
      <c r="B50" s="2" t="s">
        <v>763</v>
      </c>
    </row>
    <row r="51" spans="1:2" ht="15.95" customHeight="1">
      <c r="A51" s="154"/>
      <c r="B51" s="154"/>
    </row>
    <row r="52" spans="1:2" ht="15.95" customHeight="1">
      <c r="A52" s="448" t="s">
        <v>227</v>
      </c>
      <c r="B52" s="449"/>
    </row>
    <row r="53" spans="1:2" ht="25.5" customHeight="1">
      <c r="A53" s="151" t="s">
        <v>228</v>
      </c>
      <c r="B53" s="2" t="s">
        <v>764</v>
      </c>
    </row>
    <row r="54" spans="1:2" ht="45" customHeight="1">
      <c r="A54" s="151" t="s">
        <v>229</v>
      </c>
      <c r="B54" s="2" t="s">
        <v>765</v>
      </c>
    </row>
    <row r="55" spans="1:2" ht="90" customHeight="1">
      <c r="A55" s="151" t="s">
        <v>230</v>
      </c>
      <c r="B55" s="2" t="s">
        <v>766</v>
      </c>
    </row>
    <row r="56" spans="1:2" ht="120" customHeight="1">
      <c r="A56" s="151" t="s">
        <v>231</v>
      </c>
      <c r="B56" s="2" t="s">
        <v>767</v>
      </c>
    </row>
    <row r="57" spans="1:2" ht="52.5" customHeight="1">
      <c r="A57" s="151" t="s">
        <v>232</v>
      </c>
      <c r="B57" s="2" t="s">
        <v>768</v>
      </c>
    </row>
    <row r="58" spans="1:2" ht="66.75" customHeight="1">
      <c r="A58" s="151" t="s">
        <v>233</v>
      </c>
      <c r="B58" s="2" t="s">
        <v>769</v>
      </c>
    </row>
    <row r="59" spans="1:2" ht="30" customHeight="1">
      <c r="A59" s="151" t="s">
        <v>234</v>
      </c>
      <c r="B59" s="2" t="s">
        <v>770</v>
      </c>
    </row>
    <row r="60" spans="1:2" ht="15.95" customHeight="1">
      <c r="A60" s="152"/>
      <c r="B60" s="152"/>
    </row>
    <row r="61" spans="1:2" ht="15.95" customHeight="1">
      <c r="A61" s="148"/>
      <c r="B61" s="148"/>
    </row>
    <row r="62" spans="1:2" ht="15.95" customHeight="1">
      <c r="A62" s="148"/>
      <c r="B62" s="148"/>
    </row>
    <row r="63" spans="1:2" ht="21" customHeight="1">
      <c r="A63" s="155" t="s">
        <v>771</v>
      </c>
      <c r="B63" s="153"/>
    </row>
    <row r="64" spans="1:2" ht="15.95" customHeight="1">
      <c r="A64" s="151" t="s">
        <v>192</v>
      </c>
      <c r="B64" s="2" t="s">
        <v>772</v>
      </c>
    </row>
    <row r="65" spans="1:2" ht="30" customHeight="1">
      <c r="A65" s="151" t="s">
        <v>773</v>
      </c>
      <c r="B65" s="2" t="s">
        <v>774</v>
      </c>
    </row>
    <row r="66" spans="1:2" ht="15.95" customHeight="1">
      <c r="A66" s="151" t="s">
        <v>194</v>
      </c>
      <c r="B66" s="2" t="s">
        <v>775</v>
      </c>
    </row>
    <row r="67" spans="1:2" ht="73.5" customHeight="1">
      <c r="A67" s="151" t="s">
        <v>776</v>
      </c>
      <c r="B67" s="2" t="s">
        <v>777</v>
      </c>
    </row>
    <row r="68" spans="1:2" ht="15.75" customHeight="1">
      <c r="A68" s="151" t="s">
        <v>226</v>
      </c>
      <c r="B68" s="2" t="s">
        <v>778</v>
      </c>
    </row>
    <row r="69" spans="1:2" ht="54" customHeight="1">
      <c r="A69" s="151" t="s">
        <v>779</v>
      </c>
      <c r="B69" s="2" t="s">
        <v>780</v>
      </c>
    </row>
    <row r="70" spans="1:2" ht="51.75" customHeight="1">
      <c r="A70" s="151" t="s">
        <v>679</v>
      </c>
      <c r="B70" s="2" t="s">
        <v>781</v>
      </c>
    </row>
    <row r="71" spans="1:2" ht="45.75" customHeight="1">
      <c r="A71" s="151" t="s">
        <v>680</v>
      </c>
      <c r="B71" s="2" t="s">
        <v>782</v>
      </c>
    </row>
  </sheetData>
  <mergeCells count="6">
    <mergeCell ref="A1:B1"/>
    <mergeCell ref="A52:B52"/>
    <mergeCell ref="A46:B46"/>
    <mergeCell ref="A30:B30"/>
    <mergeCell ref="A17:B17"/>
    <mergeCell ref="A3:B3"/>
  </mergeCells>
  <pageMargins left="0.7" right="0.7" top="0.75" bottom="0.75" header="0.3" footer="0.3"/>
  <pageSetup orientation="portrait"/>
  <headerFooter>
    <oddFooter>&amp;C&amp;"Helvetica Neue,Regular"&amp;12&amp;K000000&amp;P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4"/>
  <sheetViews>
    <sheetView showGridLines="0" workbookViewId="0"/>
  </sheetViews>
  <sheetFormatPr defaultColWidth="11.42578125" defaultRowHeight="15" customHeight="1"/>
  <cols>
    <col min="1" max="3" width="48.7109375" style="1" customWidth="1"/>
    <col min="4" max="4" width="82.7109375" style="1" customWidth="1"/>
    <col min="5" max="5" width="49" style="1" customWidth="1"/>
    <col min="6" max="6" width="48.7109375" style="1" customWidth="1"/>
    <col min="7" max="7" width="6.85546875" style="1" customWidth="1"/>
    <col min="8" max="8" width="19" style="1" customWidth="1"/>
    <col min="9" max="9" width="15.85546875" style="1" customWidth="1"/>
    <col min="10" max="10" width="86.28515625" style="1" customWidth="1"/>
    <col min="11" max="11" width="21.7109375" style="1" customWidth="1"/>
    <col min="12" max="12" width="29.140625" style="1" customWidth="1"/>
    <col min="13" max="13" width="33.85546875" style="1" customWidth="1"/>
    <col min="14" max="14" width="7.140625" style="1" customWidth="1"/>
    <col min="15" max="15" width="18.42578125" style="1" customWidth="1"/>
    <col min="16" max="16" width="37.7109375" style="1" customWidth="1"/>
    <col min="17" max="17" width="11.42578125" style="1" customWidth="1"/>
    <col min="18" max="18" width="67.85546875" style="1" customWidth="1"/>
    <col min="19" max="19" width="11.42578125" style="1" customWidth="1"/>
    <col min="20" max="20" width="79.42578125" style="1" customWidth="1"/>
    <col min="21" max="21" width="11.42578125" style="1" customWidth="1"/>
    <col min="22" max="16384" width="11.42578125" style="1"/>
  </cols>
  <sheetData>
    <row r="1" spans="1:20" ht="30" customHeight="1">
      <c r="A1" s="156" t="s">
        <v>783</v>
      </c>
      <c r="B1" s="157" t="s">
        <v>784</v>
      </c>
      <c r="C1" s="157" t="s">
        <v>785</v>
      </c>
      <c r="D1" s="157" t="s">
        <v>786</v>
      </c>
      <c r="E1" s="157" t="s">
        <v>787</v>
      </c>
      <c r="F1" s="157" t="s">
        <v>788</v>
      </c>
      <c r="G1" s="158"/>
      <c r="H1" s="159" t="s">
        <v>213</v>
      </c>
      <c r="I1" s="159" t="s">
        <v>202</v>
      </c>
      <c r="J1" s="159" t="s">
        <v>789</v>
      </c>
      <c r="K1" s="159" t="s">
        <v>790</v>
      </c>
      <c r="L1" s="159" t="s">
        <v>791</v>
      </c>
      <c r="M1" s="126"/>
      <c r="N1" s="160"/>
      <c r="O1" s="159" t="s">
        <v>790</v>
      </c>
      <c r="P1" s="159" t="s">
        <v>791</v>
      </c>
      <c r="Q1" s="161"/>
      <c r="R1" s="159" t="s">
        <v>792</v>
      </c>
      <c r="S1" s="161"/>
      <c r="T1" s="162" t="s">
        <v>793</v>
      </c>
    </row>
    <row r="2" spans="1:20" ht="15.95" customHeight="1">
      <c r="A2" s="163" t="s">
        <v>75</v>
      </c>
      <c r="B2" s="163" t="s">
        <v>75</v>
      </c>
      <c r="C2" s="163" t="s">
        <v>132</v>
      </c>
      <c r="D2" s="164" t="s">
        <v>794</v>
      </c>
      <c r="E2" s="165" t="s">
        <v>133</v>
      </c>
      <c r="F2" s="163" t="s">
        <v>795</v>
      </c>
      <c r="G2" s="163" t="s">
        <v>796</v>
      </c>
      <c r="H2" s="163" t="s">
        <v>214</v>
      </c>
      <c r="I2" s="163" t="s">
        <v>203</v>
      </c>
      <c r="J2" s="163" t="s">
        <v>797</v>
      </c>
      <c r="K2" s="163" t="s">
        <v>798</v>
      </c>
      <c r="L2" s="163" t="s">
        <v>799</v>
      </c>
      <c r="M2" s="166" t="s">
        <v>799</v>
      </c>
      <c r="N2" s="4">
        <v>1</v>
      </c>
      <c r="O2" s="163" t="s">
        <v>798</v>
      </c>
      <c r="P2" s="163" t="s">
        <v>799</v>
      </c>
      <c r="Q2" s="3"/>
      <c r="R2" s="163" t="s">
        <v>800</v>
      </c>
      <c r="S2" s="3"/>
      <c r="T2" s="167" t="s">
        <v>81</v>
      </c>
    </row>
    <row r="3" spans="1:20" ht="15.95" customHeight="1">
      <c r="A3" s="166" t="s">
        <v>132</v>
      </c>
      <c r="B3" s="166" t="s">
        <v>26</v>
      </c>
      <c r="C3" s="166" t="s">
        <v>801</v>
      </c>
      <c r="D3" s="168" t="s">
        <v>175</v>
      </c>
      <c r="E3" s="169" t="s">
        <v>32</v>
      </c>
      <c r="F3" s="166" t="s">
        <v>802</v>
      </c>
      <c r="G3" s="166" t="s">
        <v>803</v>
      </c>
      <c r="H3" s="166" t="s">
        <v>449</v>
      </c>
      <c r="I3" s="166" t="s">
        <v>269</v>
      </c>
      <c r="J3" s="166" t="s">
        <v>668</v>
      </c>
      <c r="K3" s="166" t="s">
        <v>804</v>
      </c>
      <c r="L3" s="166" t="s">
        <v>805</v>
      </c>
      <c r="M3" s="166" t="s">
        <v>806</v>
      </c>
      <c r="N3" s="3"/>
      <c r="O3" s="3"/>
      <c r="P3" s="166" t="s">
        <v>805</v>
      </c>
      <c r="Q3" s="3"/>
      <c r="R3" s="166" t="s">
        <v>807</v>
      </c>
      <c r="S3" s="3"/>
      <c r="T3" s="170" t="s">
        <v>99</v>
      </c>
    </row>
    <row r="4" spans="1:20" ht="30" customHeight="1">
      <c r="A4" s="166" t="s">
        <v>801</v>
      </c>
      <c r="B4" s="166" t="s">
        <v>47</v>
      </c>
      <c r="C4" s="166" t="s">
        <v>808</v>
      </c>
      <c r="D4" s="168" t="s">
        <v>160</v>
      </c>
      <c r="E4" s="169" t="s">
        <v>43</v>
      </c>
      <c r="F4" s="166" t="s">
        <v>809</v>
      </c>
      <c r="G4" s="3"/>
      <c r="H4" s="166" t="s">
        <v>810</v>
      </c>
      <c r="I4" s="166" t="s">
        <v>420</v>
      </c>
      <c r="J4" s="166" t="s">
        <v>152</v>
      </c>
      <c r="K4" s="166" t="s">
        <v>205</v>
      </c>
      <c r="L4" s="166" t="s">
        <v>811</v>
      </c>
      <c r="M4" s="166" t="s">
        <v>812</v>
      </c>
      <c r="N4" s="3"/>
      <c r="O4" s="3"/>
      <c r="P4" s="166" t="s">
        <v>811</v>
      </c>
      <c r="Q4" s="3"/>
      <c r="R4" s="166" t="s">
        <v>813</v>
      </c>
      <c r="S4" s="3"/>
      <c r="T4" s="170" t="s">
        <v>53</v>
      </c>
    </row>
    <row r="5" spans="1:20" ht="15.95" customHeight="1">
      <c r="A5" s="166" t="s">
        <v>26</v>
      </c>
      <c r="B5" s="166" t="s">
        <v>37</v>
      </c>
      <c r="C5" s="166" t="s">
        <v>147</v>
      </c>
      <c r="D5" s="168" t="s">
        <v>814</v>
      </c>
      <c r="E5" s="169" t="s">
        <v>815</v>
      </c>
      <c r="F5" s="3"/>
      <c r="G5" s="3"/>
      <c r="H5" s="166" t="s">
        <v>253</v>
      </c>
      <c r="I5" s="3"/>
      <c r="J5" s="166" t="s">
        <v>540</v>
      </c>
      <c r="K5" s="166" t="s">
        <v>816</v>
      </c>
      <c r="L5" s="166" t="s">
        <v>817</v>
      </c>
      <c r="M5" s="166" t="s">
        <v>818</v>
      </c>
      <c r="N5" s="3"/>
      <c r="O5" s="3"/>
      <c r="P5" s="166" t="s">
        <v>817</v>
      </c>
      <c r="Q5" s="3"/>
      <c r="R5" s="3"/>
      <c r="S5" s="3"/>
      <c r="T5" s="170" t="s">
        <v>819</v>
      </c>
    </row>
    <row r="6" spans="1:20" ht="15.95" customHeight="1">
      <c r="A6" s="166" t="s">
        <v>808</v>
      </c>
      <c r="B6" s="166" t="s">
        <v>820</v>
      </c>
      <c r="C6" s="166" t="s">
        <v>178</v>
      </c>
      <c r="D6" s="168" t="s">
        <v>821</v>
      </c>
      <c r="E6" s="169" t="s">
        <v>90</v>
      </c>
      <c r="F6" s="3"/>
      <c r="G6" s="3"/>
      <c r="H6" s="3"/>
      <c r="I6" s="3"/>
      <c r="J6" s="166" t="s">
        <v>138</v>
      </c>
      <c r="K6" s="166" t="s">
        <v>553</v>
      </c>
      <c r="L6" s="166" t="s">
        <v>822</v>
      </c>
      <c r="M6" s="166" t="s">
        <v>823</v>
      </c>
      <c r="N6" s="3"/>
      <c r="O6" s="3"/>
      <c r="P6" s="166" t="s">
        <v>822</v>
      </c>
      <c r="Q6" s="3"/>
      <c r="R6" s="3"/>
      <c r="S6" s="3"/>
      <c r="T6" s="170" t="s">
        <v>61</v>
      </c>
    </row>
    <row r="7" spans="1:20" ht="15.95" customHeight="1">
      <c r="A7" s="166" t="s">
        <v>47</v>
      </c>
      <c r="B7" s="166" t="s">
        <v>93</v>
      </c>
      <c r="C7" s="166" t="s">
        <v>824</v>
      </c>
      <c r="D7" s="168" t="s">
        <v>825</v>
      </c>
      <c r="E7" s="169" t="s">
        <v>119</v>
      </c>
      <c r="F7" s="3"/>
      <c r="G7" s="3"/>
      <c r="H7" s="3"/>
      <c r="I7" s="3"/>
      <c r="J7" s="166" t="s">
        <v>211</v>
      </c>
      <c r="K7" s="166" t="s">
        <v>826</v>
      </c>
      <c r="L7" s="166" t="s">
        <v>827</v>
      </c>
      <c r="M7" s="166" t="s">
        <v>828</v>
      </c>
      <c r="N7" s="3"/>
      <c r="O7" s="3"/>
      <c r="P7" s="166" t="s">
        <v>827</v>
      </c>
      <c r="Q7" s="3"/>
      <c r="R7" s="3"/>
      <c r="S7" s="3"/>
      <c r="T7" s="170" t="s">
        <v>73</v>
      </c>
    </row>
    <row r="8" spans="1:20" ht="15.95" customHeight="1">
      <c r="A8" s="166" t="s">
        <v>37</v>
      </c>
      <c r="B8" s="166" t="s">
        <v>114</v>
      </c>
      <c r="C8" s="166" t="s">
        <v>140</v>
      </c>
      <c r="D8" s="168" t="s">
        <v>167</v>
      </c>
      <c r="E8" s="171"/>
      <c r="F8" s="3"/>
      <c r="G8" s="3"/>
      <c r="H8" s="3"/>
      <c r="I8" s="3"/>
      <c r="J8" s="166" t="s">
        <v>829</v>
      </c>
      <c r="K8" s="3"/>
      <c r="L8" s="166" t="s">
        <v>830</v>
      </c>
      <c r="M8" s="166" t="s">
        <v>805</v>
      </c>
      <c r="N8" s="3"/>
      <c r="O8" s="3"/>
      <c r="P8" s="166" t="s">
        <v>830</v>
      </c>
      <c r="Q8" s="3"/>
      <c r="R8" s="3"/>
      <c r="S8" s="3"/>
      <c r="T8" s="170" t="s">
        <v>831</v>
      </c>
    </row>
    <row r="9" spans="1:20" ht="15.95" customHeight="1">
      <c r="A9" s="166" t="s">
        <v>147</v>
      </c>
      <c r="B9" s="3"/>
      <c r="C9" s="166" t="s">
        <v>832</v>
      </c>
      <c r="D9" s="168" t="s">
        <v>172</v>
      </c>
      <c r="E9" s="171"/>
      <c r="F9" s="3"/>
      <c r="G9" s="3"/>
      <c r="H9" s="3"/>
      <c r="I9" s="3"/>
      <c r="J9" s="166" t="s">
        <v>833</v>
      </c>
      <c r="K9" s="3"/>
      <c r="L9" s="166" t="s">
        <v>834</v>
      </c>
      <c r="M9" s="166" t="s">
        <v>811</v>
      </c>
      <c r="N9" s="3"/>
      <c r="O9" s="3"/>
      <c r="P9" s="166" t="s">
        <v>834</v>
      </c>
      <c r="Q9" s="3"/>
      <c r="R9" s="3"/>
      <c r="S9" s="3"/>
      <c r="T9" s="170" t="s">
        <v>835</v>
      </c>
    </row>
    <row r="10" spans="1:20" ht="15.95" customHeight="1">
      <c r="A10" s="166" t="s">
        <v>178</v>
      </c>
      <c r="B10" s="3"/>
      <c r="C10" s="166" t="s">
        <v>154</v>
      </c>
      <c r="D10" s="168" t="s">
        <v>836</v>
      </c>
      <c r="E10" s="171"/>
      <c r="F10" s="3"/>
      <c r="G10" s="3"/>
      <c r="H10" s="3"/>
      <c r="I10" s="3"/>
      <c r="J10" s="166" t="s">
        <v>837</v>
      </c>
      <c r="K10" s="3"/>
      <c r="L10" s="166" t="s">
        <v>838</v>
      </c>
      <c r="M10" s="166" t="s">
        <v>839</v>
      </c>
      <c r="N10" s="3"/>
      <c r="O10" s="3"/>
      <c r="P10" s="166" t="s">
        <v>838</v>
      </c>
      <c r="Q10" s="3"/>
      <c r="R10" s="3"/>
      <c r="S10" s="3"/>
      <c r="T10" s="170" t="s">
        <v>141</v>
      </c>
    </row>
    <row r="11" spans="1:20" ht="15.95" customHeight="1">
      <c r="A11" s="166" t="s">
        <v>824</v>
      </c>
      <c r="B11" s="3"/>
      <c r="C11" s="166" t="s">
        <v>162</v>
      </c>
      <c r="D11" s="168" t="s">
        <v>144</v>
      </c>
      <c r="E11" s="171"/>
      <c r="F11" s="3"/>
      <c r="G11" s="3"/>
      <c r="H11" s="3"/>
      <c r="I11" s="3"/>
      <c r="J11" s="166" t="s">
        <v>333</v>
      </c>
      <c r="K11" s="3"/>
      <c r="L11" s="166" t="s">
        <v>840</v>
      </c>
      <c r="M11" s="166" t="s">
        <v>817</v>
      </c>
      <c r="N11" s="3"/>
      <c r="O11" s="3"/>
      <c r="P11" s="166" t="s">
        <v>840</v>
      </c>
      <c r="Q11" s="3"/>
      <c r="R11" s="3"/>
      <c r="S11" s="3"/>
      <c r="T11" s="170" t="s">
        <v>188</v>
      </c>
    </row>
    <row r="12" spans="1:20" ht="15.95" customHeight="1">
      <c r="A12" s="166" t="s">
        <v>140</v>
      </c>
      <c r="B12" s="3"/>
      <c r="C12" s="166" t="s">
        <v>841</v>
      </c>
      <c r="D12" s="168" t="s">
        <v>842</v>
      </c>
      <c r="E12" s="171"/>
      <c r="F12" s="3"/>
      <c r="G12" s="3"/>
      <c r="H12" s="3"/>
      <c r="I12" s="3"/>
      <c r="J12" s="166" t="s">
        <v>843</v>
      </c>
      <c r="K12" s="3"/>
      <c r="L12" s="166" t="s">
        <v>844</v>
      </c>
      <c r="M12" s="166" t="s">
        <v>845</v>
      </c>
      <c r="N12" s="3"/>
      <c r="O12" s="3"/>
      <c r="P12" s="166" t="s">
        <v>844</v>
      </c>
      <c r="Q12" s="3"/>
      <c r="R12" s="3"/>
      <c r="S12" s="3"/>
      <c r="T12" s="170" t="s">
        <v>846</v>
      </c>
    </row>
    <row r="13" spans="1:20" ht="15.95" customHeight="1">
      <c r="A13" s="166" t="s">
        <v>832</v>
      </c>
      <c r="B13" s="3"/>
      <c r="C13" s="166" t="s">
        <v>169</v>
      </c>
      <c r="D13" s="168" t="s">
        <v>847</v>
      </c>
      <c r="E13" s="171"/>
      <c r="F13" s="3"/>
      <c r="G13" s="3"/>
      <c r="H13" s="3"/>
      <c r="I13" s="3"/>
      <c r="J13" s="166" t="s">
        <v>293</v>
      </c>
      <c r="K13" s="3"/>
      <c r="L13" s="166" t="s">
        <v>848</v>
      </c>
      <c r="M13" s="166" t="s">
        <v>822</v>
      </c>
      <c r="N13" s="3"/>
      <c r="O13" s="3"/>
      <c r="P13" s="166" t="s">
        <v>848</v>
      </c>
      <c r="Q13" s="3"/>
      <c r="R13" s="3"/>
      <c r="S13" s="3"/>
      <c r="T13" s="170" t="s">
        <v>849</v>
      </c>
    </row>
    <row r="14" spans="1:20" ht="15.95" customHeight="1">
      <c r="A14" s="166" t="s">
        <v>154</v>
      </c>
      <c r="B14" s="3"/>
      <c r="C14" s="166" t="s">
        <v>850</v>
      </c>
      <c r="D14" s="168" t="s">
        <v>151</v>
      </c>
      <c r="E14" s="171"/>
      <c r="F14" s="3"/>
      <c r="G14" s="3"/>
      <c r="H14" s="3"/>
      <c r="I14" s="3"/>
      <c r="J14" s="166" t="s">
        <v>320</v>
      </c>
      <c r="K14" s="3"/>
      <c r="L14" s="166" t="s">
        <v>806</v>
      </c>
      <c r="M14" s="166" t="s">
        <v>851</v>
      </c>
      <c r="N14" s="3"/>
      <c r="O14" s="3"/>
      <c r="P14" s="3"/>
      <c r="Q14" s="3"/>
      <c r="R14" s="3"/>
      <c r="S14" s="3"/>
      <c r="T14" s="170" t="s">
        <v>852</v>
      </c>
    </row>
    <row r="15" spans="1:20" ht="15.95" customHeight="1">
      <c r="A15" s="166" t="s">
        <v>820</v>
      </c>
      <c r="B15" s="3"/>
      <c r="C15" s="3"/>
      <c r="D15" s="168" t="s">
        <v>157</v>
      </c>
      <c r="E15" s="171"/>
      <c r="F15" s="3"/>
      <c r="G15" s="3"/>
      <c r="H15" s="3"/>
      <c r="I15" s="3"/>
      <c r="J15" s="166" t="s">
        <v>853</v>
      </c>
      <c r="K15" s="3"/>
      <c r="L15" s="166" t="s">
        <v>839</v>
      </c>
      <c r="M15" s="166" t="s">
        <v>854</v>
      </c>
      <c r="N15" s="4">
        <v>2</v>
      </c>
      <c r="O15" s="166" t="s">
        <v>804</v>
      </c>
      <c r="P15" s="166" t="s">
        <v>806</v>
      </c>
      <c r="Q15" s="3"/>
      <c r="R15" s="3"/>
      <c r="S15" s="3"/>
      <c r="T15" s="170" t="s">
        <v>44</v>
      </c>
    </row>
    <row r="16" spans="1:20" ht="15.95" customHeight="1">
      <c r="A16" s="166" t="s">
        <v>93</v>
      </c>
      <c r="B16" s="3"/>
      <c r="C16" s="3"/>
      <c r="D16" s="168" t="s">
        <v>855</v>
      </c>
      <c r="E16" s="171"/>
      <c r="F16" s="3"/>
      <c r="G16" s="3"/>
      <c r="H16" s="3"/>
      <c r="I16" s="3"/>
      <c r="J16" s="166" t="s">
        <v>856</v>
      </c>
      <c r="K16" s="3"/>
      <c r="L16" s="166" t="s">
        <v>851</v>
      </c>
      <c r="M16" s="166" t="s">
        <v>827</v>
      </c>
      <c r="N16" s="3"/>
      <c r="O16" s="3"/>
      <c r="P16" s="166" t="s">
        <v>839</v>
      </c>
      <c r="Q16" s="3"/>
      <c r="R16" s="3"/>
      <c r="S16" s="3"/>
      <c r="T16" s="170" t="s">
        <v>857</v>
      </c>
    </row>
    <row r="17" spans="1:20" ht="15.95" customHeight="1">
      <c r="A17" s="166" t="s">
        <v>162</v>
      </c>
      <c r="B17" s="3"/>
      <c r="C17" s="3"/>
      <c r="D17" s="168" t="s">
        <v>858</v>
      </c>
      <c r="E17" s="171"/>
      <c r="F17" s="3"/>
      <c r="G17" s="3"/>
      <c r="H17" s="3"/>
      <c r="I17" s="3"/>
      <c r="J17" s="166" t="s">
        <v>525</v>
      </c>
      <c r="K17" s="3"/>
      <c r="L17" s="166" t="s">
        <v>859</v>
      </c>
      <c r="M17" s="166" t="s">
        <v>830</v>
      </c>
      <c r="N17" s="3"/>
      <c r="O17" s="3"/>
      <c r="P17" s="166" t="s">
        <v>851</v>
      </c>
      <c r="Q17" s="3"/>
      <c r="R17" s="3"/>
      <c r="S17" s="3"/>
      <c r="T17" s="170" t="s">
        <v>120</v>
      </c>
    </row>
    <row r="18" spans="1:20" ht="15.95" customHeight="1">
      <c r="A18" s="166" t="s">
        <v>841</v>
      </c>
      <c r="B18" s="3"/>
      <c r="C18" s="3"/>
      <c r="D18" s="168" t="s">
        <v>137</v>
      </c>
      <c r="E18" s="171"/>
      <c r="F18" s="3"/>
      <c r="G18" s="3"/>
      <c r="H18" s="3"/>
      <c r="I18" s="3"/>
      <c r="J18" s="166" t="s">
        <v>860</v>
      </c>
      <c r="K18" s="3"/>
      <c r="L18" s="166" t="s">
        <v>861</v>
      </c>
      <c r="M18" s="166" t="s">
        <v>859</v>
      </c>
      <c r="N18" s="3"/>
      <c r="O18" s="3"/>
      <c r="P18" s="166" t="s">
        <v>859</v>
      </c>
      <c r="Q18" s="3"/>
      <c r="R18" s="3"/>
      <c r="S18" s="3"/>
      <c r="T18" s="170" t="s">
        <v>134</v>
      </c>
    </row>
    <row r="19" spans="1:20" ht="15.95" customHeight="1">
      <c r="A19" s="166" t="s">
        <v>114</v>
      </c>
      <c r="B19" s="3"/>
      <c r="C19" s="3"/>
      <c r="D19" s="168" t="s">
        <v>181</v>
      </c>
      <c r="E19" s="171"/>
      <c r="F19" s="3"/>
      <c r="G19" s="3"/>
      <c r="H19" s="3"/>
      <c r="I19" s="3"/>
      <c r="J19" s="166" t="s">
        <v>556</v>
      </c>
      <c r="K19" s="3"/>
      <c r="L19" s="166" t="s">
        <v>862</v>
      </c>
      <c r="M19" s="166" t="s">
        <v>863</v>
      </c>
      <c r="N19" s="3"/>
      <c r="O19" s="3"/>
      <c r="P19" s="166" t="s">
        <v>861</v>
      </c>
      <c r="Q19" s="3"/>
      <c r="R19" s="3"/>
      <c r="S19" s="3"/>
      <c r="T19" s="170" t="s">
        <v>148</v>
      </c>
    </row>
    <row r="20" spans="1:20" ht="15.95" customHeight="1">
      <c r="A20" s="166" t="s">
        <v>169</v>
      </c>
      <c r="B20" s="3"/>
      <c r="C20" s="3"/>
      <c r="D20" s="168" t="s">
        <v>864</v>
      </c>
      <c r="E20" s="171"/>
      <c r="F20" s="3"/>
      <c r="G20" s="3"/>
      <c r="H20" s="3"/>
      <c r="I20" s="3"/>
      <c r="J20" s="166" t="s">
        <v>130</v>
      </c>
      <c r="K20" s="3"/>
      <c r="L20" s="166" t="s">
        <v>812</v>
      </c>
      <c r="M20" s="166" t="s">
        <v>865</v>
      </c>
      <c r="N20" s="3"/>
      <c r="O20" s="3"/>
      <c r="P20" s="166" t="s">
        <v>862</v>
      </c>
      <c r="Q20" s="3"/>
      <c r="R20" s="3"/>
      <c r="S20" s="3"/>
      <c r="T20" s="170" t="s">
        <v>866</v>
      </c>
    </row>
    <row r="21" spans="1:20" ht="15.95" customHeight="1">
      <c r="A21" s="166" t="s">
        <v>850</v>
      </c>
      <c r="B21" s="3"/>
      <c r="C21" s="3"/>
      <c r="D21" s="3"/>
      <c r="E21" s="172"/>
      <c r="F21" s="3"/>
      <c r="G21" s="3"/>
      <c r="H21" s="3"/>
      <c r="I21" s="3"/>
      <c r="J21" s="166" t="s">
        <v>867</v>
      </c>
      <c r="K21" s="3"/>
      <c r="L21" s="166" t="s">
        <v>845</v>
      </c>
      <c r="M21" s="166" t="s">
        <v>834</v>
      </c>
      <c r="N21" s="3"/>
      <c r="O21" s="3"/>
      <c r="P21" s="3"/>
      <c r="Q21" s="3"/>
      <c r="R21" s="3"/>
      <c r="S21" s="3"/>
      <c r="T21" s="3"/>
    </row>
    <row r="22" spans="1:20" ht="15.95" customHeight="1">
      <c r="A22" s="3"/>
      <c r="B22" s="3"/>
      <c r="C22" s="3"/>
      <c r="D22" s="3"/>
      <c r="E22" s="172"/>
      <c r="F22" s="3"/>
      <c r="G22" s="3"/>
      <c r="H22" s="3"/>
      <c r="I22" s="3"/>
      <c r="J22" s="166" t="s">
        <v>868</v>
      </c>
      <c r="K22" s="3"/>
      <c r="L22" s="166" t="s">
        <v>865</v>
      </c>
      <c r="M22" s="166" t="s">
        <v>838</v>
      </c>
      <c r="N22" s="4">
        <v>3</v>
      </c>
      <c r="O22" s="166" t="s">
        <v>205</v>
      </c>
      <c r="P22" s="166" t="s">
        <v>812</v>
      </c>
      <c r="Q22" s="3"/>
      <c r="R22" s="3"/>
      <c r="S22" s="3"/>
      <c r="T22" s="3"/>
    </row>
    <row r="23" spans="1:20" ht="15.95" customHeight="1">
      <c r="A23" s="3"/>
      <c r="B23" s="3"/>
      <c r="C23" s="3"/>
      <c r="D23" s="3"/>
      <c r="E23" s="172"/>
      <c r="F23" s="3"/>
      <c r="G23" s="3"/>
      <c r="H23" s="3"/>
      <c r="I23" s="3"/>
      <c r="J23" s="166" t="s">
        <v>869</v>
      </c>
      <c r="K23" s="3"/>
      <c r="L23" s="166" t="s">
        <v>870</v>
      </c>
      <c r="M23" s="166" t="s">
        <v>861</v>
      </c>
      <c r="N23" s="3"/>
      <c r="O23" s="3"/>
      <c r="P23" s="166" t="s">
        <v>845</v>
      </c>
      <c r="Q23" s="3"/>
      <c r="R23" s="3"/>
      <c r="S23" s="3"/>
      <c r="T23" s="3"/>
    </row>
    <row r="24" spans="1:20" ht="15.95" customHeight="1">
      <c r="A24" s="3"/>
      <c r="B24" s="3"/>
      <c r="C24" s="3"/>
      <c r="D24" s="3"/>
      <c r="E24" s="172"/>
      <c r="F24" s="3"/>
      <c r="G24" s="3"/>
      <c r="H24" s="3"/>
      <c r="I24" s="3"/>
      <c r="J24" s="166" t="s">
        <v>145</v>
      </c>
      <c r="K24" s="3"/>
      <c r="L24" s="166" t="s">
        <v>818</v>
      </c>
      <c r="M24" s="166" t="s">
        <v>871</v>
      </c>
      <c r="N24" s="3"/>
      <c r="O24" s="3"/>
      <c r="P24" s="166" t="s">
        <v>865</v>
      </c>
      <c r="Q24" s="3"/>
      <c r="R24" s="3"/>
      <c r="S24" s="3"/>
      <c r="T24" s="3"/>
    </row>
    <row r="25" spans="1:20" ht="15.95" customHeight="1">
      <c r="A25" s="3"/>
      <c r="B25" s="3"/>
      <c r="C25" s="3"/>
      <c r="D25" s="3"/>
      <c r="E25" s="172"/>
      <c r="F25" s="3"/>
      <c r="G25" s="3"/>
      <c r="H25" s="3"/>
      <c r="I25" s="3"/>
      <c r="J25" s="166" t="s">
        <v>872</v>
      </c>
      <c r="K25" s="3"/>
      <c r="L25" s="166" t="s">
        <v>854</v>
      </c>
      <c r="M25" s="166" t="s">
        <v>840</v>
      </c>
      <c r="N25" s="3"/>
      <c r="O25" s="3"/>
      <c r="P25" s="166" t="s">
        <v>870</v>
      </c>
      <c r="Q25" s="3"/>
      <c r="R25" s="3"/>
      <c r="S25" s="3"/>
      <c r="T25" s="3"/>
    </row>
    <row r="26" spans="1:20" ht="15.95" customHeight="1">
      <c r="A26" s="3"/>
      <c r="B26" s="3"/>
      <c r="C26" s="3"/>
      <c r="D26" s="3"/>
      <c r="E26" s="172"/>
      <c r="F26" s="3"/>
      <c r="G26" s="3"/>
      <c r="H26" s="3"/>
      <c r="I26" s="3"/>
      <c r="J26" s="3"/>
      <c r="K26" s="3"/>
      <c r="L26" s="166" t="s">
        <v>871</v>
      </c>
      <c r="M26" s="166" t="s">
        <v>870</v>
      </c>
      <c r="N26" s="3"/>
      <c r="O26" s="3"/>
      <c r="P26" s="3"/>
      <c r="Q26" s="3"/>
      <c r="R26" s="3"/>
      <c r="S26" s="3"/>
      <c r="T26" s="3"/>
    </row>
    <row r="27" spans="1:20" ht="15.95" customHeight="1">
      <c r="A27" s="3"/>
      <c r="B27" s="3"/>
      <c r="C27" s="3"/>
      <c r="D27" s="3"/>
      <c r="E27" s="172"/>
      <c r="F27" s="3"/>
      <c r="G27" s="3"/>
      <c r="H27" s="3"/>
      <c r="I27" s="3"/>
      <c r="J27" s="3"/>
      <c r="K27" s="3"/>
      <c r="L27" s="166" t="s">
        <v>823</v>
      </c>
      <c r="M27" s="166" t="s">
        <v>844</v>
      </c>
      <c r="N27" s="4">
        <v>4</v>
      </c>
      <c r="O27" s="166" t="s">
        <v>816</v>
      </c>
      <c r="P27" s="166" t="s">
        <v>818</v>
      </c>
      <c r="Q27" s="3"/>
      <c r="R27" s="3"/>
      <c r="S27" s="3"/>
      <c r="T27" s="3"/>
    </row>
    <row r="28" spans="1:20" ht="15.95" customHeight="1">
      <c r="A28" s="3"/>
      <c r="B28" s="3"/>
      <c r="C28" s="3"/>
      <c r="D28" s="3"/>
      <c r="E28" s="172"/>
      <c r="F28" s="3"/>
      <c r="G28" s="3"/>
      <c r="H28" s="3"/>
      <c r="I28" s="3"/>
      <c r="J28" s="3"/>
      <c r="K28" s="3"/>
      <c r="L28" s="166" t="s">
        <v>863</v>
      </c>
      <c r="M28" s="166" t="s">
        <v>862</v>
      </c>
      <c r="N28" s="3"/>
      <c r="O28" s="3"/>
      <c r="P28" s="166" t="s">
        <v>854</v>
      </c>
      <c r="Q28" s="3"/>
      <c r="R28" s="3"/>
      <c r="S28" s="3"/>
      <c r="T28" s="3"/>
    </row>
    <row r="29" spans="1:20" ht="15.95" customHeight="1">
      <c r="A29" s="3"/>
      <c r="B29" s="3"/>
      <c r="C29" s="3"/>
      <c r="D29" s="3"/>
      <c r="E29" s="172"/>
      <c r="F29" s="3"/>
      <c r="G29" s="3"/>
      <c r="H29" s="3"/>
      <c r="I29" s="3"/>
      <c r="J29" s="3"/>
      <c r="K29" s="3"/>
      <c r="L29" s="166" t="s">
        <v>828</v>
      </c>
      <c r="M29" s="166" t="s">
        <v>848</v>
      </c>
      <c r="N29" s="3"/>
      <c r="O29" s="3"/>
      <c r="P29" s="166" t="s">
        <v>871</v>
      </c>
      <c r="Q29" s="3"/>
      <c r="R29" s="3"/>
      <c r="S29" s="3"/>
      <c r="T29" s="3"/>
    </row>
    <row r="30" spans="1:20" ht="15.95" customHeight="1">
      <c r="A30" s="3"/>
      <c r="B30" s="3"/>
      <c r="C30" s="3"/>
      <c r="D30" s="3"/>
      <c r="E30" s="172"/>
      <c r="F30" s="3"/>
      <c r="G30" s="3"/>
      <c r="H30" s="3"/>
      <c r="I30" s="3"/>
      <c r="J30" s="3"/>
      <c r="K30" s="3"/>
      <c r="L30" s="3"/>
      <c r="M30" s="3"/>
      <c r="N30" s="3"/>
      <c r="O30" s="3"/>
      <c r="P30" s="3"/>
      <c r="Q30" s="3"/>
      <c r="R30" s="3"/>
      <c r="S30" s="3"/>
      <c r="T30" s="3"/>
    </row>
    <row r="31" spans="1:20" ht="15.95" customHeight="1">
      <c r="A31" s="3"/>
      <c r="B31" s="3"/>
      <c r="C31" s="3"/>
      <c r="D31" s="3"/>
      <c r="E31" s="172"/>
      <c r="F31" s="3"/>
      <c r="G31" s="3"/>
      <c r="H31" s="3"/>
      <c r="I31" s="3"/>
      <c r="J31" s="3"/>
      <c r="K31" s="3"/>
      <c r="L31" s="3"/>
      <c r="M31" s="3"/>
      <c r="N31" s="4">
        <v>5</v>
      </c>
      <c r="O31" s="166" t="s">
        <v>553</v>
      </c>
      <c r="P31" s="166" t="s">
        <v>823</v>
      </c>
      <c r="Q31" s="3"/>
      <c r="R31" s="3"/>
      <c r="S31" s="3"/>
      <c r="T31" s="3"/>
    </row>
    <row r="32" spans="1:20" ht="15.95" customHeight="1">
      <c r="A32" s="3"/>
      <c r="B32" s="3"/>
      <c r="C32" s="3"/>
      <c r="D32" s="3"/>
      <c r="E32" s="172"/>
      <c r="F32" s="3"/>
      <c r="G32" s="3"/>
      <c r="H32" s="3"/>
      <c r="I32" s="3"/>
      <c r="J32" s="3"/>
      <c r="K32" s="3"/>
      <c r="L32" s="3"/>
      <c r="M32" s="3"/>
      <c r="N32" s="3"/>
      <c r="O32" s="3"/>
      <c r="P32" s="166" t="s">
        <v>863</v>
      </c>
      <c r="Q32" s="3"/>
      <c r="R32" s="3"/>
      <c r="S32" s="3"/>
      <c r="T32" s="3"/>
    </row>
    <row r="33" spans="1:20" ht="15.95" customHeight="1">
      <c r="A33" s="3"/>
      <c r="B33" s="3"/>
      <c r="C33" s="3"/>
      <c r="D33" s="3"/>
      <c r="E33" s="172"/>
      <c r="F33" s="3"/>
      <c r="G33" s="3"/>
      <c r="H33" s="3"/>
      <c r="I33" s="3"/>
      <c r="J33" s="3"/>
      <c r="K33" s="3"/>
      <c r="L33" s="3"/>
      <c r="M33" s="3"/>
      <c r="N33" s="3"/>
      <c r="O33" s="3"/>
      <c r="P33" s="3"/>
      <c r="Q33" s="3"/>
      <c r="R33" s="3"/>
      <c r="S33" s="3"/>
      <c r="T33" s="3"/>
    </row>
    <row r="34" spans="1:20" ht="15.95" customHeight="1">
      <c r="A34" s="3"/>
      <c r="B34" s="3"/>
      <c r="C34" s="3"/>
      <c r="D34" s="3"/>
      <c r="E34" s="172"/>
      <c r="F34" s="3"/>
      <c r="G34" s="3"/>
      <c r="H34" s="3"/>
      <c r="I34" s="3"/>
      <c r="J34" s="3"/>
      <c r="K34" s="3"/>
      <c r="L34" s="3"/>
      <c r="M34" s="3"/>
      <c r="N34" s="4">
        <v>6</v>
      </c>
      <c r="O34" s="166" t="s">
        <v>826</v>
      </c>
      <c r="P34" s="166" t="s">
        <v>828</v>
      </c>
      <c r="Q34" s="3"/>
      <c r="R34" s="3"/>
      <c r="S34" s="3"/>
      <c r="T34"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5"/>
  <sheetViews>
    <sheetView showGridLines="0" topLeftCell="A17" workbookViewId="0">
      <selection activeCell="C25" sqref="C25:C26"/>
    </sheetView>
  </sheetViews>
  <sheetFormatPr defaultColWidth="10.85546875" defaultRowHeight="15" customHeight="1"/>
  <cols>
    <col min="1" max="1" width="45.7109375" style="1" customWidth="1"/>
    <col min="2" max="10" width="21.42578125" style="1" customWidth="1"/>
    <col min="11" max="11" width="10.85546875" style="1" customWidth="1"/>
    <col min="12" max="16384" width="10.85546875" style="1"/>
  </cols>
  <sheetData>
    <row r="1" spans="1:10" ht="23.25" customHeight="1">
      <c r="A1" s="6"/>
      <c r="B1" s="76"/>
      <c r="C1" s="301" t="s">
        <v>189</v>
      </c>
      <c r="D1" s="302"/>
      <c r="E1" s="302"/>
      <c r="F1" s="302"/>
      <c r="G1" s="302"/>
      <c r="H1" s="302"/>
      <c r="I1" s="77" t="s">
        <v>1</v>
      </c>
      <c r="J1" s="78" t="s">
        <v>2</v>
      </c>
    </row>
    <row r="2" spans="1:10" ht="23.25" customHeight="1">
      <c r="A2" s="11"/>
      <c r="B2" s="79"/>
      <c r="C2" s="303"/>
      <c r="D2" s="303"/>
      <c r="E2" s="303"/>
      <c r="F2" s="303"/>
      <c r="G2" s="303"/>
      <c r="H2" s="303"/>
      <c r="I2" s="80" t="s">
        <v>3</v>
      </c>
      <c r="J2" s="81">
        <v>4</v>
      </c>
    </row>
    <row r="3" spans="1:10" ht="23.25" customHeight="1">
      <c r="A3" s="11"/>
      <c r="B3" s="79"/>
      <c r="C3" s="303"/>
      <c r="D3" s="303"/>
      <c r="E3" s="303"/>
      <c r="F3" s="303"/>
      <c r="G3" s="303"/>
      <c r="H3" s="303"/>
      <c r="I3" s="80" t="s">
        <v>4</v>
      </c>
      <c r="J3" s="179" t="s">
        <v>5</v>
      </c>
    </row>
    <row r="4" spans="1:10" ht="23.25" customHeight="1">
      <c r="A4" s="15"/>
      <c r="B4" s="82"/>
      <c r="C4" s="304"/>
      <c r="D4" s="304"/>
      <c r="E4" s="304"/>
      <c r="F4" s="304"/>
      <c r="G4" s="304"/>
      <c r="H4" s="304"/>
      <c r="I4" s="83" t="s">
        <v>6</v>
      </c>
      <c r="J4" s="180" t="s">
        <v>7</v>
      </c>
    </row>
    <row r="5" spans="1:10" ht="30" customHeight="1">
      <c r="A5" s="84"/>
      <c r="B5" s="85"/>
      <c r="C5" s="85"/>
      <c r="D5" s="85"/>
      <c r="E5" s="85"/>
      <c r="F5" s="85"/>
      <c r="G5" s="85"/>
      <c r="H5" s="85"/>
      <c r="I5" s="86"/>
      <c r="J5" s="87"/>
    </row>
    <row r="6" spans="1:10" ht="30" customHeight="1">
      <c r="A6" s="88" t="s">
        <v>127</v>
      </c>
      <c r="B6" s="296" t="s">
        <v>132</v>
      </c>
      <c r="C6" s="288"/>
      <c r="D6" s="288"/>
      <c r="E6" s="288"/>
      <c r="F6" s="288"/>
      <c r="G6" s="288"/>
      <c r="H6" s="288"/>
      <c r="I6" s="288"/>
      <c r="J6" s="288"/>
    </row>
    <row r="7" spans="1:10" ht="30" customHeight="1">
      <c r="A7" s="261" t="s">
        <v>190</v>
      </c>
      <c r="B7" s="299" t="s">
        <v>191</v>
      </c>
      <c r="C7" s="300"/>
      <c r="D7" s="300"/>
      <c r="E7" s="300"/>
      <c r="F7" s="300"/>
      <c r="G7" s="300"/>
      <c r="H7" s="300"/>
      <c r="I7" s="300"/>
      <c r="J7" s="300"/>
    </row>
    <row r="8" spans="1:10" ht="30" customHeight="1">
      <c r="A8" s="88" t="s">
        <v>192</v>
      </c>
      <c r="B8" s="296" t="s">
        <v>193</v>
      </c>
      <c r="C8" s="288"/>
      <c r="D8" s="288"/>
      <c r="E8" s="288"/>
      <c r="F8" s="288"/>
      <c r="G8" s="288"/>
      <c r="H8" s="288"/>
      <c r="I8" s="288"/>
      <c r="J8" s="288"/>
    </row>
    <row r="9" spans="1:10" ht="30" customHeight="1">
      <c r="A9" s="88" t="s">
        <v>194</v>
      </c>
      <c r="B9" s="90" t="s">
        <v>246</v>
      </c>
      <c r="C9" s="313" t="s">
        <v>247</v>
      </c>
      <c r="D9" s="314"/>
      <c r="E9" s="314"/>
      <c r="F9" s="314"/>
      <c r="G9" s="314"/>
      <c r="H9" s="314"/>
      <c r="I9" s="314"/>
      <c r="J9" s="315"/>
    </row>
    <row r="10" spans="1:10" ht="30" customHeight="1">
      <c r="A10" s="88" t="s">
        <v>197</v>
      </c>
      <c r="B10" s="296" t="s">
        <v>248</v>
      </c>
      <c r="C10" s="288"/>
      <c r="D10" s="288"/>
      <c r="E10" s="288"/>
      <c r="F10" s="288"/>
      <c r="G10" s="288"/>
      <c r="H10" s="288"/>
      <c r="I10" s="288"/>
      <c r="J10" s="288"/>
    </row>
    <row r="11" spans="1:10" ht="30" customHeight="1">
      <c r="A11" s="88" t="s">
        <v>199</v>
      </c>
      <c r="B11" s="296" t="s">
        <v>249</v>
      </c>
      <c r="C11" s="288"/>
      <c r="D11" s="288"/>
      <c r="E11" s="288"/>
      <c r="F11" s="288"/>
      <c r="G11" s="288"/>
      <c r="H11" s="288"/>
      <c r="I11" s="288"/>
      <c r="J11" s="288"/>
    </row>
    <row r="12" spans="1:10" ht="30" customHeight="1">
      <c r="A12" s="88" t="s">
        <v>200</v>
      </c>
      <c r="B12" s="296" t="s">
        <v>250</v>
      </c>
      <c r="C12" s="288"/>
      <c r="D12" s="288"/>
      <c r="E12" s="288"/>
      <c r="F12" s="288"/>
      <c r="G12" s="288"/>
      <c r="H12" s="288"/>
      <c r="I12" s="288"/>
      <c r="J12" s="288"/>
    </row>
    <row r="13" spans="1:10" ht="30" customHeight="1">
      <c r="A13" s="88" t="s">
        <v>202</v>
      </c>
      <c r="B13" s="296" t="s">
        <v>203</v>
      </c>
      <c r="C13" s="288"/>
      <c r="D13" s="288"/>
      <c r="E13" s="288"/>
      <c r="F13" s="288"/>
      <c r="G13" s="288"/>
      <c r="H13" s="288"/>
      <c r="I13" s="288"/>
      <c r="J13" s="288"/>
    </row>
    <row r="14" spans="1:10" ht="30" customHeight="1">
      <c r="A14" s="88" t="s">
        <v>204</v>
      </c>
      <c r="B14" s="305" t="s">
        <v>205</v>
      </c>
      <c r="C14" s="306"/>
      <c r="D14" s="306"/>
      <c r="E14" s="306"/>
      <c r="F14" s="306"/>
      <c r="G14" s="306"/>
      <c r="H14" s="306"/>
      <c r="I14" s="306"/>
      <c r="J14" s="307"/>
    </row>
    <row r="15" spans="1:10" ht="30" customHeight="1">
      <c r="A15" s="88" t="s">
        <v>206</v>
      </c>
      <c r="B15" s="296" t="s">
        <v>251</v>
      </c>
      <c r="C15" s="288"/>
      <c r="D15" s="288"/>
      <c r="E15" s="288"/>
      <c r="F15" s="288"/>
      <c r="G15" s="288"/>
      <c r="H15" s="288"/>
      <c r="I15" s="288"/>
      <c r="J15" s="288"/>
    </row>
    <row r="16" spans="1:10" ht="30" customHeight="1">
      <c r="A16" s="88" t="s">
        <v>208</v>
      </c>
      <c r="B16" s="296" t="s">
        <v>252</v>
      </c>
      <c r="C16" s="288"/>
      <c r="D16" s="288"/>
      <c r="E16" s="288"/>
      <c r="F16" s="288"/>
      <c r="G16" s="288"/>
      <c r="H16" s="288"/>
      <c r="I16" s="288"/>
      <c r="J16" s="288"/>
    </row>
    <row r="17" spans="1:15" ht="30" customHeight="1">
      <c r="A17" s="88" t="s">
        <v>210</v>
      </c>
      <c r="B17" s="296" t="s">
        <v>211</v>
      </c>
      <c r="C17" s="288"/>
      <c r="D17" s="288"/>
      <c r="E17" s="288"/>
      <c r="F17" s="288"/>
      <c r="G17" s="288"/>
      <c r="H17" s="288"/>
      <c r="I17" s="288"/>
      <c r="J17" s="288"/>
    </row>
    <row r="18" spans="1:15" ht="30" customHeight="1">
      <c r="A18" s="88" t="s">
        <v>212</v>
      </c>
      <c r="B18" s="287">
        <v>0</v>
      </c>
      <c r="C18" s="288"/>
      <c r="D18" s="288"/>
      <c r="E18" s="288"/>
      <c r="F18" s="289"/>
      <c r="G18" s="288"/>
      <c r="H18" s="288"/>
      <c r="I18" s="288"/>
      <c r="J18" s="288"/>
    </row>
    <row r="19" spans="1:15" ht="30" customHeight="1">
      <c r="A19" s="88" t="s">
        <v>213</v>
      </c>
      <c r="B19" s="296" t="s">
        <v>253</v>
      </c>
      <c r="C19" s="288"/>
      <c r="D19" s="288"/>
      <c r="E19" s="288"/>
      <c r="F19" s="288"/>
      <c r="G19" s="288"/>
      <c r="H19" s="288"/>
      <c r="I19" s="288"/>
      <c r="J19" s="288"/>
    </row>
    <row r="20" spans="1:15" ht="30" customHeight="1">
      <c r="A20" s="91"/>
      <c r="B20" s="92"/>
      <c r="C20" s="92"/>
      <c r="D20" s="92"/>
      <c r="E20" s="92"/>
      <c r="F20" s="92"/>
      <c r="G20" s="92"/>
      <c r="H20" s="93"/>
      <c r="I20" s="93"/>
      <c r="J20" s="94"/>
    </row>
    <row r="21" spans="1:15" ht="30" customHeight="1">
      <c r="A21" s="95"/>
      <c r="B21" s="297" t="s">
        <v>215</v>
      </c>
      <c r="C21" s="298"/>
      <c r="D21" s="298"/>
      <c r="E21" s="298"/>
      <c r="F21" s="298"/>
      <c r="G21" s="298"/>
      <c r="H21" s="97"/>
      <c r="I21" s="20"/>
      <c r="J21" s="14"/>
    </row>
    <row r="22" spans="1:15" ht="30" customHeight="1">
      <c r="A22" s="98"/>
      <c r="B22" s="99" t="s">
        <v>216</v>
      </c>
      <c r="C22" s="99" t="s">
        <v>217</v>
      </c>
      <c r="D22" s="99" t="s">
        <v>218</v>
      </c>
      <c r="E22" s="99" t="s">
        <v>219</v>
      </c>
      <c r="F22" s="99" t="s">
        <v>220</v>
      </c>
      <c r="G22" s="99" t="s">
        <v>221</v>
      </c>
      <c r="H22" s="97"/>
      <c r="I22" s="252"/>
      <c r="J22" s="14"/>
      <c r="M22" s="308"/>
      <c r="N22" s="308"/>
      <c r="O22" s="310"/>
    </row>
    <row r="23" spans="1:15" ht="30" customHeight="1">
      <c r="A23" s="100" t="s">
        <v>222</v>
      </c>
      <c r="B23" s="130">
        <v>1</v>
      </c>
      <c r="C23" s="130">
        <v>1</v>
      </c>
      <c r="D23" s="130">
        <v>1</v>
      </c>
      <c r="E23" s="130">
        <v>1</v>
      </c>
      <c r="F23" s="130">
        <v>1</v>
      </c>
      <c r="G23" s="105">
        <v>1</v>
      </c>
      <c r="H23" s="97"/>
      <c r="J23" s="14"/>
      <c r="M23" s="308"/>
      <c r="N23" s="308"/>
      <c r="O23" s="311"/>
    </row>
    <row r="24" spans="1:15" ht="30" customHeight="1">
      <c r="A24" s="100" t="s">
        <v>223</v>
      </c>
      <c r="B24" s="134">
        <f>IFERROR(AVERAGE(D30:D31),"")</f>
        <v>1</v>
      </c>
      <c r="C24" s="134">
        <f>IFERROR(AVERAGE(D32:D35),"")</f>
        <v>1</v>
      </c>
      <c r="D24" s="134" t="str">
        <f>IFERROR(AVERAGE(D36:D39),"")</f>
        <v/>
      </c>
      <c r="E24" s="134" t="str">
        <f>IFERROR(AVERAGE(D40:D43),"")</f>
        <v/>
      </c>
      <c r="F24" s="134" t="str">
        <f>IFERROR(AVERAGE(D44:D45),"")</f>
        <v/>
      </c>
      <c r="G24" s="196">
        <f>AVERAGE(B24:F24)</f>
        <v>1</v>
      </c>
      <c r="H24" s="97"/>
      <c r="I24" s="253"/>
      <c r="J24" s="14"/>
      <c r="M24" s="309"/>
      <c r="N24" s="309"/>
      <c r="O24" s="311"/>
    </row>
    <row r="25" spans="1:15" ht="30" customHeight="1">
      <c r="A25" s="100" t="s">
        <v>224</v>
      </c>
      <c r="B25" s="103">
        <f>IFERROR(IF(B24/B23&gt;100%,100%,B24/B23),"")</f>
        <v>1</v>
      </c>
      <c r="C25" s="238">
        <f>IFERROR(IF(C24/C23&gt;100%,100%,C24/C23)*1,"")</f>
        <v>1</v>
      </c>
      <c r="D25" s="238"/>
      <c r="E25" s="238"/>
      <c r="F25" s="238"/>
      <c r="G25" s="104" t="s">
        <v>225</v>
      </c>
      <c r="H25" s="97"/>
      <c r="I25" s="252"/>
      <c r="J25" s="14"/>
      <c r="M25" s="309"/>
      <c r="N25" s="309"/>
      <c r="O25" s="311"/>
    </row>
    <row r="26" spans="1:15" ht="30" customHeight="1">
      <c r="A26" s="100" t="s">
        <v>226</v>
      </c>
      <c r="B26" s="238">
        <f>IF(((B24/B23)*0.125)&gt;0.125,0.125,(B24/B23)*0.125)</f>
        <v>0.125</v>
      </c>
      <c r="C26" s="238">
        <f>IF(((B24/B23)*0.125)+((C24/C23)*0.25)&gt;0.375,0.375,((B24/B23)*0.125)+((C24/C23)*0.25))</f>
        <v>0.375</v>
      </c>
      <c r="D26" s="103"/>
      <c r="E26" s="103"/>
      <c r="F26" s="103"/>
      <c r="G26" s="238">
        <f>MAX(B26:F26)</f>
        <v>0.375</v>
      </c>
      <c r="H26" s="97"/>
      <c r="I26" s="20"/>
      <c r="J26" s="254"/>
      <c r="M26" s="309"/>
      <c r="N26" s="309"/>
      <c r="O26" s="311"/>
    </row>
    <row r="27" spans="1:15" ht="30" customHeight="1">
      <c r="A27" s="106"/>
      <c r="B27" s="92"/>
      <c r="C27" s="92"/>
      <c r="D27" s="92"/>
      <c r="E27" s="92"/>
      <c r="F27" s="92"/>
      <c r="G27" s="92"/>
      <c r="H27" s="107"/>
      <c r="I27" s="107"/>
      <c r="J27" s="108"/>
    </row>
    <row r="28" spans="1:15" ht="30" customHeight="1">
      <c r="A28" s="297" t="s">
        <v>227</v>
      </c>
      <c r="B28" s="298"/>
      <c r="C28" s="298"/>
      <c r="D28" s="298"/>
      <c r="E28" s="298"/>
      <c r="F28" s="298"/>
      <c r="G28" s="298"/>
      <c r="H28" s="298"/>
      <c r="I28" s="298"/>
      <c r="J28" s="298"/>
    </row>
    <row r="29" spans="1:15" ht="30" customHeight="1">
      <c r="A29" s="96" t="s">
        <v>228</v>
      </c>
      <c r="B29" s="96" t="s">
        <v>229</v>
      </c>
      <c r="C29" s="96" t="s">
        <v>230</v>
      </c>
      <c r="D29" s="96" t="s">
        <v>231</v>
      </c>
      <c r="E29" s="96" t="s">
        <v>232</v>
      </c>
      <c r="F29" s="297" t="s">
        <v>233</v>
      </c>
      <c r="G29" s="298"/>
      <c r="H29" s="298"/>
      <c r="I29" s="297" t="s">
        <v>234</v>
      </c>
      <c r="J29" s="298"/>
    </row>
    <row r="30" spans="1:15" ht="48.75" customHeight="1">
      <c r="A30" s="109">
        <v>2024</v>
      </c>
      <c r="B30" s="110" t="s">
        <v>235</v>
      </c>
      <c r="C30" s="242">
        <v>1</v>
      </c>
      <c r="D30" s="243">
        <v>1</v>
      </c>
      <c r="E30" s="244">
        <f>IFERROR(IF(D30/C30&gt;100%,100%,D30/C30),0)</f>
        <v>1</v>
      </c>
      <c r="F30" s="290" t="s">
        <v>254</v>
      </c>
      <c r="G30" s="291"/>
      <c r="H30" s="292"/>
      <c r="I30" s="312" t="s">
        <v>255</v>
      </c>
      <c r="J30" s="295"/>
    </row>
    <row r="31" spans="1:15" ht="48.75" customHeight="1">
      <c r="A31" s="109">
        <v>2024</v>
      </c>
      <c r="B31" s="110" t="s">
        <v>238</v>
      </c>
      <c r="C31" s="242">
        <v>1</v>
      </c>
      <c r="D31" s="243">
        <v>1</v>
      </c>
      <c r="E31" s="244">
        <f t="shared" ref="E31:E45" si="0">IFERROR(IF(D31/C31&gt;100%,100%,D31/C31),0)</f>
        <v>1</v>
      </c>
      <c r="F31" s="290" t="s">
        <v>256</v>
      </c>
      <c r="G31" s="291"/>
      <c r="H31" s="292"/>
      <c r="I31" s="312" t="s">
        <v>255</v>
      </c>
      <c r="J31" s="295"/>
    </row>
    <row r="32" spans="1:15" ht="48.75" customHeight="1">
      <c r="A32" s="109">
        <v>2025</v>
      </c>
      <c r="B32" s="110" t="s">
        <v>240</v>
      </c>
      <c r="C32" s="242">
        <v>1</v>
      </c>
      <c r="D32" s="243">
        <v>1</v>
      </c>
      <c r="E32" s="244">
        <f t="shared" si="0"/>
        <v>1</v>
      </c>
      <c r="F32" s="290" t="s">
        <v>257</v>
      </c>
      <c r="G32" s="291"/>
      <c r="H32" s="292"/>
      <c r="I32" s="312" t="s">
        <v>255</v>
      </c>
      <c r="J32" s="295"/>
    </row>
    <row r="33" spans="1:10" ht="53.25" customHeight="1">
      <c r="A33" s="109">
        <v>2025</v>
      </c>
      <c r="B33" s="110" t="s">
        <v>242</v>
      </c>
      <c r="C33" s="242">
        <v>1</v>
      </c>
      <c r="D33" s="243">
        <v>1</v>
      </c>
      <c r="E33" s="244">
        <f t="shared" si="0"/>
        <v>1</v>
      </c>
      <c r="F33" s="284" t="s">
        <v>258</v>
      </c>
      <c r="G33" s="285"/>
      <c r="H33" s="286"/>
      <c r="I33" s="282" t="s">
        <v>259</v>
      </c>
      <c r="J33" s="283"/>
    </row>
    <row r="34" spans="1:10" ht="57" customHeight="1">
      <c r="A34" s="109">
        <v>2025</v>
      </c>
      <c r="B34" s="110" t="s">
        <v>235</v>
      </c>
      <c r="C34" s="242">
        <v>1</v>
      </c>
      <c r="D34" s="258">
        <v>1</v>
      </c>
      <c r="E34" s="259">
        <f t="shared" si="0"/>
        <v>1</v>
      </c>
      <c r="F34" s="290" t="s">
        <v>260</v>
      </c>
      <c r="G34" s="291"/>
      <c r="H34" s="292"/>
      <c r="I34" s="294" t="s">
        <v>259</v>
      </c>
      <c r="J34" s="295"/>
    </row>
    <row r="35" spans="1:10" ht="75" customHeight="1">
      <c r="A35" s="109">
        <v>2025</v>
      </c>
      <c r="B35" s="110" t="s">
        <v>238</v>
      </c>
      <c r="C35" s="242">
        <v>1</v>
      </c>
      <c r="D35" s="258">
        <v>1</v>
      </c>
      <c r="E35" s="244">
        <f t="shared" si="0"/>
        <v>1</v>
      </c>
      <c r="F35" s="284" t="s">
        <v>261</v>
      </c>
      <c r="G35" s="285"/>
      <c r="H35" s="286"/>
      <c r="I35" s="282" t="s">
        <v>262</v>
      </c>
      <c r="J35" s="283"/>
    </row>
    <row r="36" spans="1:10" ht="18.75" customHeight="1">
      <c r="A36" s="109">
        <v>2026</v>
      </c>
      <c r="B36" s="110" t="s">
        <v>240</v>
      </c>
      <c r="C36" s="242">
        <v>1</v>
      </c>
      <c r="D36" s="245"/>
      <c r="E36" s="244">
        <f t="shared" si="0"/>
        <v>0</v>
      </c>
      <c r="F36" s="284"/>
      <c r="G36" s="285"/>
      <c r="H36" s="286"/>
      <c r="I36" s="282"/>
      <c r="J36" s="283"/>
    </row>
    <row r="37" spans="1:10" ht="18.75" customHeight="1">
      <c r="A37" s="109">
        <v>2026</v>
      </c>
      <c r="B37" s="110" t="s">
        <v>242</v>
      </c>
      <c r="C37" s="242">
        <v>1</v>
      </c>
      <c r="D37" s="245"/>
      <c r="E37" s="244">
        <f t="shared" si="0"/>
        <v>0</v>
      </c>
      <c r="F37" s="284"/>
      <c r="G37" s="285"/>
      <c r="H37" s="286"/>
      <c r="I37" s="282"/>
      <c r="J37" s="283"/>
    </row>
    <row r="38" spans="1:10" ht="18.75" customHeight="1">
      <c r="A38" s="109">
        <v>2026</v>
      </c>
      <c r="B38" s="110" t="s">
        <v>235</v>
      </c>
      <c r="C38" s="242">
        <v>1</v>
      </c>
      <c r="D38" s="245"/>
      <c r="E38" s="244">
        <f t="shared" si="0"/>
        <v>0</v>
      </c>
      <c r="F38" s="284"/>
      <c r="G38" s="285"/>
      <c r="H38" s="286"/>
      <c r="I38" s="282"/>
      <c r="J38" s="283"/>
    </row>
    <row r="39" spans="1:10" ht="18.75" customHeight="1">
      <c r="A39" s="109">
        <v>2026</v>
      </c>
      <c r="B39" s="110" t="s">
        <v>238</v>
      </c>
      <c r="C39" s="242">
        <v>1</v>
      </c>
      <c r="D39" s="245"/>
      <c r="E39" s="244">
        <f t="shared" si="0"/>
        <v>0</v>
      </c>
      <c r="F39" s="284"/>
      <c r="G39" s="285"/>
      <c r="H39" s="286"/>
      <c r="I39" s="282"/>
      <c r="J39" s="283"/>
    </row>
    <row r="40" spans="1:10" ht="18.75" customHeight="1">
      <c r="A40" s="109">
        <v>2027</v>
      </c>
      <c r="B40" s="110" t="s">
        <v>240</v>
      </c>
      <c r="C40" s="242">
        <v>1</v>
      </c>
      <c r="D40" s="245"/>
      <c r="E40" s="244">
        <f t="shared" si="0"/>
        <v>0</v>
      </c>
      <c r="F40" s="284"/>
      <c r="G40" s="285"/>
      <c r="H40" s="286"/>
      <c r="I40" s="282"/>
      <c r="J40" s="283"/>
    </row>
    <row r="41" spans="1:10" ht="18.75" customHeight="1">
      <c r="A41" s="109">
        <v>2027</v>
      </c>
      <c r="B41" s="110" t="s">
        <v>242</v>
      </c>
      <c r="C41" s="242">
        <v>1</v>
      </c>
      <c r="D41" s="245"/>
      <c r="E41" s="244">
        <f t="shared" si="0"/>
        <v>0</v>
      </c>
      <c r="F41" s="284"/>
      <c r="G41" s="285"/>
      <c r="H41" s="286"/>
      <c r="I41" s="282"/>
      <c r="J41" s="283"/>
    </row>
    <row r="42" spans="1:10" ht="18.75" customHeight="1">
      <c r="A42" s="109">
        <v>2027</v>
      </c>
      <c r="B42" s="110" t="s">
        <v>235</v>
      </c>
      <c r="C42" s="242">
        <v>1</v>
      </c>
      <c r="D42" s="245"/>
      <c r="E42" s="244">
        <f t="shared" si="0"/>
        <v>0</v>
      </c>
      <c r="F42" s="284"/>
      <c r="G42" s="285"/>
      <c r="H42" s="286"/>
      <c r="I42" s="282"/>
      <c r="J42" s="283"/>
    </row>
    <row r="43" spans="1:10" ht="18.75" customHeight="1">
      <c r="A43" s="109">
        <v>2027</v>
      </c>
      <c r="B43" s="110" t="s">
        <v>238</v>
      </c>
      <c r="C43" s="242">
        <v>1</v>
      </c>
      <c r="D43" s="245"/>
      <c r="E43" s="244">
        <f t="shared" si="0"/>
        <v>0</v>
      </c>
      <c r="F43" s="284"/>
      <c r="G43" s="285"/>
      <c r="H43" s="286"/>
      <c r="I43" s="282"/>
      <c r="J43" s="283"/>
    </row>
    <row r="44" spans="1:10" ht="18.75" customHeight="1">
      <c r="A44" s="109">
        <v>2028</v>
      </c>
      <c r="B44" s="110" t="s">
        <v>240</v>
      </c>
      <c r="C44" s="242">
        <v>1</v>
      </c>
      <c r="D44" s="245"/>
      <c r="E44" s="244">
        <f t="shared" si="0"/>
        <v>0</v>
      </c>
      <c r="F44" s="284"/>
      <c r="G44" s="285"/>
      <c r="H44" s="286"/>
      <c r="I44" s="282"/>
      <c r="J44" s="283"/>
    </row>
    <row r="45" spans="1:10" ht="18.75" customHeight="1">
      <c r="A45" s="109">
        <v>2028</v>
      </c>
      <c r="B45" s="110" t="s">
        <v>242</v>
      </c>
      <c r="C45" s="242">
        <v>1</v>
      </c>
      <c r="D45" s="245"/>
      <c r="E45" s="244">
        <f t="shared" si="0"/>
        <v>0</v>
      </c>
      <c r="F45" s="284"/>
      <c r="G45" s="285"/>
      <c r="H45" s="286"/>
      <c r="I45" s="282"/>
      <c r="J45" s="283"/>
    </row>
  </sheetData>
  <mergeCells count="56">
    <mergeCell ref="F29:H29"/>
    <mergeCell ref="I29:J29"/>
    <mergeCell ref="F30:H30"/>
    <mergeCell ref="I30:J30"/>
    <mergeCell ref="F31:H31"/>
    <mergeCell ref="I31:J31"/>
    <mergeCell ref="B19:J19"/>
    <mergeCell ref="B21:G21"/>
    <mergeCell ref="A28:J28"/>
    <mergeCell ref="B16:J16"/>
    <mergeCell ref="B17:J17"/>
    <mergeCell ref="B18:J18"/>
    <mergeCell ref="B11:J11"/>
    <mergeCell ref="B12:J12"/>
    <mergeCell ref="B13:J13"/>
    <mergeCell ref="B14:J14"/>
    <mergeCell ref="B15:J15"/>
    <mergeCell ref="C9:J9"/>
    <mergeCell ref="C1:H4"/>
    <mergeCell ref="B6:J6"/>
    <mergeCell ref="B8:J8"/>
    <mergeCell ref="B10:J10"/>
    <mergeCell ref="B7:J7"/>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 ref="M22:M23"/>
    <mergeCell ref="M24:M26"/>
    <mergeCell ref="N22:N23"/>
    <mergeCell ref="N24:N26"/>
    <mergeCell ref="O22:O26"/>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5"/>
  <sheetViews>
    <sheetView showGridLines="0" topLeftCell="A21" workbookViewId="0">
      <selection activeCell="I35" sqref="I35:J35"/>
    </sheetView>
  </sheetViews>
  <sheetFormatPr defaultColWidth="11.42578125" defaultRowHeight="15" customHeight="1"/>
  <cols>
    <col min="1" max="1" width="45.7109375" style="1" customWidth="1"/>
    <col min="2" max="10" width="21.42578125" style="1" customWidth="1"/>
    <col min="11" max="11" width="25.42578125" style="1" customWidth="1"/>
    <col min="12" max="12" width="11.42578125" style="1" customWidth="1"/>
    <col min="13" max="16384" width="11.42578125" style="1"/>
  </cols>
  <sheetData>
    <row r="1" spans="1:11" ht="22.5" customHeight="1">
      <c r="A1" s="114"/>
      <c r="B1" s="76"/>
      <c r="C1" s="301" t="s">
        <v>189</v>
      </c>
      <c r="D1" s="302"/>
      <c r="E1" s="302"/>
      <c r="F1" s="302"/>
      <c r="G1" s="302"/>
      <c r="H1" s="302"/>
      <c r="I1" s="77" t="s">
        <v>1</v>
      </c>
      <c r="J1" s="78" t="s">
        <v>2</v>
      </c>
      <c r="K1" s="115"/>
    </row>
    <row r="2" spans="1:11" ht="22.5" customHeight="1">
      <c r="A2" s="116"/>
      <c r="B2" s="79"/>
      <c r="C2" s="303"/>
      <c r="D2" s="303"/>
      <c r="E2" s="303"/>
      <c r="F2" s="303"/>
      <c r="G2" s="303"/>
      <c r="H2" s="303"/>
      <c r="I2" s="80" t="s">
        <v>3</v>
      </c>
      <c r="J2" s="81">
        <v>4</v>
      </c>
      <c r="K2" s="115"/>
    </row>
    <row r="3" spans="1:11" ht="22.5" customHeight="1">
      <c r="A3" s="116"/>
      <c r="B3" s="79"/>
      <c r="C3" s="303"/>
      <c r="D3" s="303"/>
      <c r="E3" s="303"/>
      <c r="F3" s="303"/>
      <c r="G3" s="303"/>
      <c r="H3" s="303"/>
      <c r="I3" s="80" t="s">
        <v>4</v>
      </c>
      <c r="J3" s="179" t="s">
        <v>5</v>
      </c>
      <c r="K3" s="115"/>
    </row>
    <row r="4" spans="1:11" ht="22.5" customHeight="1">
      <c r="A4" s="117"/>
      <c r="B4" s="118"/>
      <c r="C4" s="322"/>
      <c r="D4" s="322"/>
      <c r="E4" s="322"/>
      <c r="F4" s="322"/>
      <c r="G4" s="322"/>
      <c r="H4" s="322"/>
      <c r="I4" s="83" t="s">
        <v>6</v>
      </c>
      <c r="J4" s="180" t="s">
        <v>7</v>
      </c>
      <c r="K4" s="115"/>
    </row>
    <row r="5" spans="1:11" ht="22.5" customHeight="1">
      <c r="A5" s="119"/>
      <c r="B5" s="120"/>
      <c r="C5" s="120"/>
      <c r="D5" s="120"/>
      <c r="E5" s="120"/>
      <c r="F5" s="120"/>
      <c r="G5" s="120"/>
      <c r="H5" s="120"/>
      <c r="I5" s="86"/>
      <c r="J5" s="121"/>
      <c r="K5" s="3"/>
    </row>
    <row r="6" spans="1:11" ht="30" customHeight="1">
      <c r="A6" s="88" t="s">
        <v>127</v>
      </c>
      <c r="B6" s="296" t="s">
        <v>263</v>
      </c>
      <c r="C6" s="288"/>
      <c r="D6" s="288"/>
      <c r="E6" s="288"/>
      <c r="F6" s="288"/>
      <c r="G6" s="288"/>
      <c r="H6" s="288"/>
      <c r="I6" s="288"/>
      <c r="J6" s="288"/>
      <c r="K6" s="122"/>
    </row>
    <row r="7" spans="1:11" ht="30" customHeight="1">
      <c r="A7" s="261" t="s">
        <v>190</v>
      </c>
      <c r="B7" s="299" t="s">
        <v>264</v>
      </c>
      <c r="C7" s="300"/>
      <c r="D7" s="300"/>
      <c r="E7" s="300"/>
      <c r="F7" s="300"/>
      <c r="G7" s="300"/>
      <c r="H7" s="300"/>
      <c r="I7" s="300"/>
      <c r="J7" s="323"/>
      <c r="K7" s="122"/>
    </row>
    <row r="8" spans="1:11" ht="30" customHeight="1">
      <c r="A8" s="88" t="s">
        <v>192</v>
      </c>
      <c r="B8" s="296" t="s">
        <v>193</v>
      </c>
      <c r="C8" s="288"/>
      <c r="D8" s="288"/>
      <c r="E8" s="288"/>
      <c r="F8" s="288"/>
      <c r="G8" s="288"/>
      <c r="H8" s="288"/>
      <c r="I8" s="288"/>
      <c r="J8" s="288"/>
      <c r="K8" s="122"/>
    </row>
    <row r="9" spans="1:11" ht="30" customHeight="1">
      <c r="A9" s="88" t="s">
        <v>194</v>
      </c>
      <c r="B9" s="90" t="s">
        <v>265</v>
      </c>
      <c r="C9" s="313" t="s">
        <v>266</v>
      </c>
      <c r="D9" s="314"/>
      <c r="E9" s="314"/>
      <c r="F9" s="314"/>
      <c r="G9" s="314"/>
      <c r="H9" s="314"/>
      <c r="I9" s="314"/>
      <c r="J9" s="315"/>
      <c r="K9" s="123" t="s">
        <v>267</v>
      </c>
    </row>
    <row r="10" spans="1:11" ht="30" customHeight="1">
      <c r="A10" s="88" t="s">
        <v>197</v>
      </c>
      <c r="B10" s="296" t="s">
        <v>268</v>
      </c>
      <c r="C10" s="288"/>
      <c r="D10" s="288"/>
      <c r="E10" s="288"/>
      <c r="F10" s="288"/>
      <c r="G10" s="288"/>
      <c r="H10" s="288"/>
      <c r="I10" s="288"/>
      <c r="J10" s="288"/>
      <c r="K10" s="122"/>
    </row>
    <row r="11" spans="1:11" ht="30" customHeight="1">
      <c r="A11" s="88" t="s">
        <v>199</v>
      </c>
      <c r="B11" s="296" t="s">
        <v>268</v>
      </c>
      <c r="C11" s="288"/>
      <c r="D11" s="288"/>
      <c r="E11" s="288"/>
      <c r="F11" s="288"/>
      <c r="G11" s="288"/>
      <c r="H11" s="288"/>
      <c r="I11" s="288"/>
      <c r="J11" s="288"/>
      <c r="K11" s="122"/>
    </row>
    <row r="12" spans="1:11" ht="30" customHeight="1">
      <c r="A12" s="88" t="s">
        <v>200</v>
      </c>
      <c r="B12" s="296" t="s">
        <v>268</v>
      </c>
      <c r="C12" s="288"/>
      <c r="D12" s="288"/>
      <c r="E12" s="288"/>
      <c r="F12" s="288"/>
      <c r="G12" s="288"/>
      <c r="H12" s="288"/>
      <c r="I12" s="288"/>
      <c r="J12" s="288"/>
      <c r="K12" s="122"/>
    </row>
    <row r="13" spans="1:11" ht="30" customHeight="1">
      <c r="A13" s="88" t="s">
        <v>202</v>
      </c>
      <c r="B13" s="296" t="s">
        <v>269</v>
      </c>
      <c r="C13" s="288"/>
      <c r="D13" s="288"/>
      <c r="E13" s="288"/>
      <c r="F13" s="288"/>
      <c r="G13" s="288"/>
      <c r="H13" s="288"/>
      <c r="I13" s="288"/>
      <c r="J13" s="288"/>
      <c r="K13" s="122"/>
    </row>
    <row r="14" spans="1:11" ht="30" customHeight="1">
      <c r="A14" s="88" t="s">
        <v>204</v>
      </c>
      <c r="B14" s="313" t="s">
        <v>205</v>
      </c>
      <c r="C14" s="314"/>
      <c r="D14" s="314"/>
      <c r="E14" s="314"/>
      <c r="F14" s="314"/>
      <c r="G14" s="314"/>
      <c r="H14" s="314"/>
      <c r="I14" s="314"/>
      <c r="J14" s="315"/>
      <c r="K14" s="122"/>
    </row>
    <row r="15" spans="1:11" ht="30" customHeight="1">
      <c r="A15" s="88" t="s">
        <v>206</v>
      </c>
      <c r="B15" s="296" t="s">
        <v>270</v>
      </c>
      <c r="C15" s="288"/>
      <c r="D15" s="288"/>
      <c r="E15" s="288"/>
      <c r="F15" s="288"/>
      <c r="G15" s="288"/>
      <c r="H15" s="288"/>
      <c r="I15" s="288"/>
      <c r="J15" s="288"/>
      <c r="K15" s="122"/>
    </row>
    <row r="16" spans="1:11" ht="30" customHeight="1">
      <c r="A16" s="88" t="s">
        <v>208</v>
      </c>
      <c r="B16" s="296" t="s">
        <v>271</v>
      </c>
      <c r="C16" s="288"/>
      <c r="D16" s="288"/>
      <c r="E16" s="288"/>
      <c r="F16" s="288"/>
      <c r="G16" s="288"/>
      <c r="H16" s="288"/>
      <c r="I16" s="288"/>
      <c r="J16" s="288"/>
      <c r="K16" s="122"/>
    </row>
    <row r="17" spans="1:11" ht="30" customHeight="1">
      <c r="A17" s="88" t="s">
        <v>210</v>
      </c>
      <c r="B17" s="296" t="s">
        <v>272</v>
      </c>
      <c r="C17" s="288"/>
      <c r="D17" s="288"/>
      <c r="E17" s="288"/>
      <c r="F17" s="288"/>
      <c r="G17" s="288"/>
      <c r="H17" s="288"/>
      <c r="I17" s="288"/>
      <c r="J17" s="288"/>
      <c r="K17" s="122"/>
    </row>
    <row r="18" spans="1:11" ht="30" customHeight="1">
      <c r="A18" s="88" t="s">
        <v>212</v>
      </c>
      <c r="B18" s="296" t="s">
        <v>225</v>
      </c>
      <c r="C18" s="288"/>
      <c r="D18" s="288"/>
      <c r="E18" s="288"/>
      <c r="F18" s="288"/>
      <c r="G18" s="288"/>
      <c r="H18" s="288"/>
      <c r="I18" s="288"/>
      <c r="J18" s="288"/>
      <c r="K18" s="122"/>
    </row>
    <row r="19" spans="1:11" ht="30" customHeight="1">
      <c r="A19" s="88" t="s">
        <v>213</v>
      </c>
      <c r="B19" s="296" t="s">
        <v>253</v>
      </c>
      <c r="C19" s="288"/>
      <c r="D19" s="288"/>
      <c r="E19" s="288"/>
      <c r="F19" s="288"/>
      <c r="G19" s="288"/>
      <c r="H19" s="288"/>
      <c r="I19" s="288"/>
      <c r="J19" s="288"/>
      <c r="K19" s="122"/>
    </row>
    <row r="20" spans="1:11" ht="30" customHeight="1">
      <c r="A20" s="91"/>
      <c r="B20" s="124"/>
      <c r="C20" s="124"/>
      <c r="D20" s="124"/>
      <c r="E20" s="124"/>
      <c r="F20" s="124"/>
      <c r="G20" s="124"/>
      <c r="H20" s="125"/>
      <c r="I20" s="125"/>
      <c r="J20" s="125"/>
      <c r="K20" s="126"/>
    </row>
    <row r="21" spans="1:11" ht="30" customHeight="1">
      <c r="A21" s="95"/>
      <c r="B21" s="297" t="s">
        <v>215</v>
      </c>
      <c r="C21" s="298"/>
      <c r="D21" s="298"/>
      <c r="E21" s="298"/>
      <c r="F21" s="298"/>
      <c r="G21" s="298"/>
      <c r="H21" s="127"/>
      <c r="I21" s="128"/>
      <c r="J21" s="128"/>
      <c r="K21" s="126"/>
    </row>
    <row r="22" spans="1:11" ht="30" customHeight="1">
      <c r="A22" s="98"/>
      <c r="B22" s="99" t="s">
        <v>216</v>
      </c>
      <c r="C22" s="99" t="s">
        <v>217</v>
      </c>
      <c r="D22" s="99" t="s">
        <v>218</v>
      </c>
      <c r="E22" s="99" t="s">
        <v>219</v>
      </c>
      <c r="F22" s="99" t="s">
        <v>220</v>
      </c>
      <c r="G22" s="99" t="s">
        <v>221</v>
      </c>
      <c r="H22" s="127"/>
      <c r="I22" s="128"/>
      <c r="J22" s="128"/>
      <c r="K22" s="126"/>
    </row>
    <row r="23" spans="1:11" ht="30" customHeight="1">
      <c r="A23" s="100" t="s">
        <v>222</v>
      </c>
      <c r="B23" s="129">
        <v>20</v>
      </c>
      <c r="C23" s="129">
        <v>20</v>
      </c>
      <c r="D23" s="129">
        <v>20</v>
      </c>
      <c r="E23" s="129">
        <v>20</v>
      </c>
      <c r="F23" s="129">
        <v>20</v>
      </c>
      <c r="G23" s="129">
        <v>20</v>
      </c>
      <c r="H23" s="127"/>
      <c r="I23" s="128"/>
      <c r="J23" s="128"/>
      <c r="K23" s="126"/>
    </row>
    <row r="24" spans="1:11" ht="30" customHeight="1">
      <c r="A24" s="100" t="s">
        <v>223</v>
      </c>
      <c r="B24" s="188">
        <f>IFERROR(AVERAGE(D30:D31),"")</f>
        <v>20</v>
      </c>
      <c r="C24" s="188">
        <f>IFERROR(AVERAGE(D32:D35),"")</f>
        <v>20</v>
      </c>
      <c r="D24" s="188" t="str">
        <f>IFERROR(AVERAGE(D36:D39),"")</f>
        <v/>
      </c>
      <c r="E24" s="188" t="str">
        <f>IFERROR(AVERAGE(D40:D43),"")</f>
        <v/>
      </c>
      <c r="F24" s="188" t="str">
        <f>IFERROR(AVERAGE(D44:D45),"")</f>
        <v/>
      </c>
      <c r="G24" s="188">
        <f>AVERAGE(B24:F24)</f>
        <v>20</v>
      </c>
      <c r="H24" s="127"/>
      <c r="I24" s="128"/>
      <c r="J24" s="128"/>
      <c r="K24" s="126"/>
    </row>
    <row r="25" spans="1:11" ht="30" customHeight="1">
      <c r="A25" s="100" t="s">
        <v>224</v>
      </c>
      <c r="B25" s="103">
        <f>IFERROR(IF(B24/B23&gt;100%,100%,B24/B23),"")</f>
        <v>1</v>
      </c>
      <c r="C25" s="238">
        <f>IFERROR(IF(C24/C23&gt;100%,100%,C24/C23)*1,"")</f>
        <v>1</v>
      </c>
      <c r="D25" s="103" t="str">
        <f t="shared" ref="D25:F25" si="0">IFERROR(D24/D23,"")</f>
        <v/>
      </c>
      <c r="E25" s="103" t="str">
        <f t="shared" si="0"/>
        <v/>
      </c>
      <c r="F25" s="103" t="str">
        <f t="shared" si="0"/>
        <v/>
      </c>
      <c r="G25" s="104" t="s">
        <v>225</v>
      </c>
      <c r="H25" s="127"/>
      <c r="I25" s="128"/>
      <c r="J25" s="128"/>
      <c r="K25" s="126"/>
    </row>
    <row r="26" spans="1:11" ht="30" customHeight="1">
      <c r="A26" s="100" t="s">
        <v>226</v>
      </c>
      <c r="B26" s="238">
        <f>IF(((B24/B23)*0.125)&gt;0.125,0.125,(B24/B23)*0.125)</f>
        <v>0.125</v>
      </c>
      <c r="C26" s="238">
        <f>IF(((B24/B23)*0.125)+((C24/C23)*0.25)&gt;0.375,0.375,((B24/B23)*0.125)+((C24/C23)*0.25))</f>
        <v>0.375</v>
      </c>
      <c r="D26" s="103"/>
      <c r="E26" s="103"/>
      <c r="F26" s="103"/>
      <c r="G26" s="238">
        <f>MAX(B26:F26)</f>
        <v>0.375</v>
      </c>
      <c r="H26" s="127"/>
      <c r="I26" s="128"/>
      <c r="J26" s="128"/>
      <c r="K26" s="126"/>
    </row>
    <row r="27" spans="1:11" ht="30" customHeight="1">
      <c r="A27" s="131"/>
      <c r="B27" s="124"/>
      <c r="C27" s="124"/>
      <c r="D27" s="124"/>
      <c r="E27" s="124"/>
      <c r="F27" s="124"/>
      <c r="G27" s="124"/>
      <c r="H27" s="132"/>
      <c r="I27" s="132"/>
      <c r="J27" s="132"/>
      <c r="K27" s="126"/>
    </row>
    <row r="28" spans="1:11" ht="30" customHeight="1">
      <c r="A28" s="297" t="s">
        <v>227</v>
      </c>
      <c r="B28" s="298"/>
      <c r="C28" s="298"/>
      <c r="D28" s="298"/>
      <c r="E28" s="298"/>
      <c r="F28" s="298"/>
      <c r="G28" s="298"/>
      <c r="H28" s="298"/>
      <c r="I28" s="298"/>
      <c r="J28" s="298"/>
      <c r="K28" s="122"/>
    </row>
    <row r="29" spans="1:11" ht="30" customHeight="1">
      <c r="A29" s="96" t="s">
        <v>228</v>
      </c>
      <c r="B29" s="96" t="s">
        <v>229</v>
      </c>
      <c r="C29" s="96" t="s">
        <v>230</v>
      </c>
      <c r="D29" s="96" t="s">
        <v>231</v>
      </c>
      <c r="E29" s="96" t="s">
        <v>232</v>
      </c>
      <c r="F29" s="297" t="s">
        <v>233</v>
      </c>
      <c r="G29" s="298"/>
      <c r="H29" s="298"/>
      <c r="I29" s="297" t="s">
        <v>234</v>
      </c>
      <c r="J29" s="298"/>
      <c r="K29" s="122"/>
    </row>
    <row r="30" spans="1:11" ht="287.25" customHeight="1">
      <c r="A30" s="109">
        <v>2024</v>
      </c>
      <c r="B30" s="110" t="s">
        <v>235</v>
      </c>
      <c r="C30" s="235">
        <v>20</v>
      </c>
      <c r="D30" s="236">
        <v>20</v>
      </c>
      <c r="E30" s="237">
        <f t="shared" ref="E30:E45" si="1">IFERROR(D30/C30,0)</f>
        <v>1</v>
      </c>
      <c r="F30" s="284" t="s">
        <v>273</v>
      </c>
      <c r="G30" s="285"/>
      <c r="H30" s="286"/>
      <c r="I30" s="284" t="s">
        <v>274</v>
      </c>
      <c r="J30" s="286"/>
      <c r="K30" s="122"/>
    </row>
    <row r="31" spans="1:11" ht="287.25" customHeight="1">
      <c r="A31" s="109">
        <v>2024</v>
      </c>
      <c r="B31" s="110" t="s">
        <v>238</v>
      </c>
      <c r="C31" s="235">
        <v>20</v>
      </c>
      <c r="D31" s="236">
        <v>20</v>
      </c>
      <c r="E31" s="237">
        <f t="shared" si="1"/>
        <v>1</v>
      </c>
      <c r="F31" s="284" t="s">
        <v>275</v>
      </c>
      <c r="G31" s="285"/>
      <c r="H31" s="286"/>
      <c r="I31" s="320" t="s">
        <v>276</v>
      </c>
      <c r="J31" s="321"/>
      <c r="K31" s="122"/>
    </row>
    <row r="32" spans="1:11" ht="287.25" customHeight="1">
      <c r="A32" s="109">
        <v>2025</v>
      </c>
      <c r="B32" s="110" t="s">
        <v>240</v>
      </c>
      <c r="C32" s="235">
        <v>20</v>
      </c>
      <c r="D32" s="236">
        <v>20</v>
      </c>
      <c r="E32" s="237">
        <f t="shared" si="1"/>
        <v>1</v>
      </c>
      <c r="F32" s="284" t="s">
        <v>277</v>
      </c>
      <c r="G32" s="285"/>
      <c r="H32" s="286"/>
      <c r="I32" s="284" t="s">
        <v>278</v>
      </c>
      <c r="J32" s="286"/>
      <c r="K32" s="122"/>
    </row>
    <row r="33" spans="1:11" ht="287.25" customHeight="1">
      <c r="A33" s="109">
        <v>2025</v>
      </c>
      <c r="B33" s="110" t="s">
        <v>242</v>
      </c>
      <c r="C33" s="235">
        <v>20</v>
      </c>
      <c r="D33" s="236">
        <v>20</v>
      </c>
      <c r="E33" s="237">
        <f t="shared" si="1"/>
        <v>1</v>
      </c>
      <c r="F33" s="284" t="s">
        <v>279</v>
      </c>
      <c r="G33" s="285"/>
      <c r="H33" s="286"/>
      <c r="I33" s="284" t="s">
        <v>280</v>
      </c>
      <c r="J33" s="286"/>
      <c r="K33" s="122"/>
    </row>
    <row r="34" spans="1:11" ht="290.25" customHeight="1">
      <c r="A34" s="109">
        <v>2025</v>
      </c>
      <c r="B34" s="110" t="s">
        <v>235</v>
      </c>
      <c r="C34" s="235">
        <v>20</v>
      </c>
      <c r="D34" s="236">
        <v>20</v>
      </c>
      <c r="E34" s="237">
        <f t="shared" si="1"/>
        <v>1</v>
      </c>
      <c r="F34" s="290" t="s">
        <v>281</v>
      </c>
      <c r="G34" s="291"/>
      <c r="H34" s="292"/>
      <c r="I34" s="290" t="s">
        <v>282</v>
      </c>
      <c r="J34" s="292"/>
      <c r="K34" s="122"/>
    </row>
    <row r="35" spans="1:11" ht="86.25" customHeight="1">
      <c r="A35" s="109">
        <v>2025</v>
      </c>
      <c r="B35" s="110" t="s">
        <v>238</v>
      </c>
      <c r="C35" s="235">
        <v>20</v>
      </c>
      <c r="D35" s="236">
        <v>20</v>
      </c>
      <c r="E35" s="237">
        <f t="shared" si="1"/>
        <v>1</v>
      </c>
      <c r="F35" s="290" t="s">
        <v>283</v>
      </c>
      <c r="G35" s="291"/>
      <c r="H35" s="292"/>
      <c r="I35" s="318" t="s">
        <v>284</v>
      </c>
      <c r="J35" s="319"/>
      <c r="K35" s="122"/>
    </row>
    <row r="36" spans="1:11" ht="18.75" customHeight="1">
      <c r="A36" s="109">
        <v>2026</v>
      </c>
      <c r="B36" s="110" t="s">
        <v>240</v>
      </c>
      <c r="C36" s="235">
        <v>20</v>
      </c>
      <c r="D36" s="236"/>
      <c r="E36" s="237">
        <f t="shared" si="1"/>
        <v>0</v>
      </c>
      <c r="F36" s="284"/>
      <c r="G36" s="285"/>
      <c r="H36" s="286"/>
      <c r="I36" s="316"/>
      <c r="J36" s="317"/>
      <c r="K36" s="122"/>
    </row>
    <row r="37" spans="1:11" ht="18.75" customHeight="1">
      <c r="A37" s="109">
        <v>2026</v>
      </c>
      <c r="B37" s="110" t="s">
        <v>242</v>
      </c>
      <c r="C37" s="235">
        <v>20</v>
      </c>
      <c r="D37" s="236"/>
      <c r="E37" s="237">
        <f t="shared" si="1"/>
        <v>0</v>
      </c>
      <c r="F37" s="284"/>
      <c r="G37" s="285"/>
      <c r="H37" s="286"/>
      <c r="I37" s="316"/>
      <c r="J37" s="317"/>
      <c r="K37" s="122"/>
    </row>
    <row r="38" spans="1:11" ht="18.75" customHeight="1">
      <c r="A38" s="109">
        <v>2026</v>
      </c>
      <c r="B38" s="110" t="s">
        <v>235</v>
      </c>
      <c r="C38" s="235">
        <v>20</v>
      </c>
      <c r="D38" s="236"/>
      <c r="E38" s="237">
        <f t="shared" si="1"/>
        <v>0</v>
      </c>
      <c r="F38" s="284"/>
      <c r="G38" s="285"/>
      <c r="H38" s="286"/>
      <c r="I38" s="316"/>
      <c r="J38" s="317"/>
      <c r="K38" s="122"/>
    </row>
    <row r="39" spans="1:11" ht="18.75" customHeight="1">
      <c r="A39" s="109">
        <v>2026</v>
      </c>
      <c r="B39" s="110" t="s">
        <v>238</v>
      </c>
      <c r="C39" s="235">
        <v>20</v>
      </c>
      <c r="D39" s="236"/>
      <c r="E39" s="237">
        <f t="shared" si="1"/>
        <v>0</v>
      </c>
      <c r="F39" s="284"/>
      <c r="G39" s="285"/>
      <c r="H39" s="286"/>
      <c r="I39" s="316"/>
      <c r="J39" s="317"/>
      <c r="K39" s="122"/>
    </row>
    <row r="40" spans="1:11" ht="18.75" customHeight="1">
      <c r="A40" s="109">
        <v>2027</v>
      </c>
      <c r="B40" s="110" t="s">
        <v>240</v>
      </c>
      <c r="C40" s="235">
        <v>20</v>
      </c>
      <c r="D40" s="236"/>
      <c r="E40" s="237">
        <f t="shared" si="1"/>
        <v>0</v>
      </c>
      <c r="F40" s="284"/>
      <c r="G40" s="285"/>
      <c r="H40" s="286"/>
      <c r="I40" s="316"/>
      <c r="J40" s="317"/>
      <c r="K40" s="122"/>
    </row>
    <row r="41" spans="1:11" ht="18.75" customHeight="1">
      <c r="A41" s="109">
        <v>2027</v>
      </c>
      <c r="B41" s="110" t="s">
        <v>242</v>
      </c>
      <c r="C41" s="235">
        <v>20</v>
      </c>
      <c r="D41" s="236"/>
      <c r="E41" s="237">
        <f t="shared" si="1"/>
        <v>0</v>
      </c>
      <c r="F41" s="284"/>
      <c r="G41" s="285"/>
      <c r="H41" s="286"/>
      <c r="I41" s="316"/>
      <c r="J41" s="317"/>
      <c r="K41" s="122"/>
    </row>
    <row r="42" spans="1:11" ht="18.75" customHeight="1">
      <c r="A42" s="109">
        <v>2027</v>
      </c>
      <c r="B42" s="110" t="s">
        <v>235</v>
      </c>
      <c r="C42" s="235">
        <v>20</v>
      </c>
      <c r="D42" s="236"/>
      <c r="E42" s="237">
        <f t="shared" si="1"/>
        <v>0</v>
      </c>
      <c r="F42" s="284"/>
      <c r="G42" s="285"/>
      <c r="H42" s="286"/>
      <c r="I42" s="316"/>
      <c r="J42" s="317"/>
      <c r="K42" s="122"/>
    </row>
    <row r="43" spans="1:11" ht="18.75" customHeight="1">
      <c r="A43" s="109">
        <v>2027</v>
      </c>
      <c r="B43" s="110" t="s">
        <v>238</v>
      </c>
      <c r="C43" s="235">
        <v>20</v>
      </c>
      <c r="D43" s="236"/>
      <c r="E43" s="237">
        <f t="shared" si="1"/>
        <v>0</v>
      </c>
      <c r="F43" s="284"/>
      <c r="G43" s="285"/>
      <c r="H43" s="286"/>
      <c r="I43" s="316"/>
      <c r="J43" s="317"/>
      <c r="K43" s="122"/>
    </row>
    <row r="44" spans="1:11" ht="18.75" customHeight="1">
      <c r="A44" s="109">
        <v>2028</v>
      </c>
      <c r="B44" s="110" t="s">
        <v>240</v>
      </c>
      <c r="C44" s="235">
        <v>20</v>
      </c>
      <c r="D44" s="236"/>
      <c r="E44" s="237">
        <f t="shared" si="1"/>
        <v>0</v>
      </c>
      <c r="F44" s="284"/>
      <c r="G44" s="285"/>
      <c r="H44" s="286"/>
      <c r="I44" s="316"/>
      <c r="J44" s="317"/>
      <c r="K44" s="122"/>
    </row>
    <row r="45" spans="1:11" ht="18.75" customHeight="1">
      <c r="A45" s="109">
        <v>2028</v>
      </c>
      <c r="B45" s="110" t="s">
        <v>242</v>
      </c>
      <c r="C45" s="235">
        <v>20</v>
      </c>
      <c r="D45" s="236"/>
      <c r="E45" s="237">
        <f t="shared" si="1"/>
        <v>0</v>
      </c>
      <c r="F45" s="284"/>
      <c r="G45" s="285"/>
      <c r="H45" s="286"/>
      <c r="I45" s="316"/>
      <c r="J45" s="317"/>
      <c r="K45" s="122"/>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
  <sheetViews>
    <sheetView showGridLines="0" topLeftCell="A13" workbookViewId="0">
      <selection activeCell="C25" sqref="C25:C26"/>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2.5" customHeight="1">
      <c r="A1" s="114"/>
      <c r="B1" s="76"/>
      <c r="C1" s="301" t="s">
        <v>189</v>
      </c>
      <c r="D1" s="302"/>
      <c r="E1" s="302"/>
      <c r="F1" s="302"/>
      <c r="G1" s="302"/>
      <c r="H1" s="302"/>
      <c r="I1" s="77" t="s">
        <v>1</v>
      </c>
      <c r="J1" s="78" t="s">
        <v>2</v>
      </c>
    </row>
    <row r="2" spans="1:10" ht="22.5" customHeight="1">
      <c r="A2" s="116"/>
      <c r="B2" s="79"/>
      <c r="C2" s="303"/>
      <c r="D2" s="303"/>
      <c r="E2" s="303"/>
      <c r="F2" s="303"/>
      <c r="G2" s="303"/>
      <c r="H2" s="303"/>
      <c r="I2" s="80" t="s">
        <v>3</v>
      </c>
      <c r="J2" s="81">
        <v>4</v>
      </c>
    </row>
    <row r="3" spans="1:10" ht="22.5" customHeight="1">
      <c r="A3" s="116"/>
      <c r="B3" s="79"/>
      <c r="C3" s="303"/>
      <c r="D3" s="303"/>
      <c r="E3" s="303"/>
      <c r="F3" s="303"/>
      <c r="G3" s="303"/>
      <c r="H3" s="303"/>
      <c r="I3" s="80" t="s">
        <v>4</v>
      </c>
      <c r="J3" s="179" t="s">
        <v>5</v>
      </c>
    </row>
    <row r="4" spans="1:10" ht="22.5" customHeight="1">
      <c r="A4" s="117"/>
      <c r="B4" s="118"/>
      <c r="C4" s="322"/>
      <c r="D4" s="322"/>
      <c r="E4" s="322"/>
      <c r="F4" s="322"/>
      <c r="G4" s="322"/>
      <c r="H4" s="322"/>
      <c r="I4" s="83" t="s">
        <v>6</v>
      </c>
      <c r="J4" s="180" t="s">
        <v>7</v>
      </c>
    </row>
    <row r="5" spans="1:10" ht="30" customHeight="1">
      <c r="A5" s="119"/>
      <c r="B5" s="120"/>
      <c r="C5" s="120"/>
      <c r="D5" s="120"/>
      <c r="E5" s="120"/>
      <c r="F5" s="120"/>
      <c r="G5" s="120"/>
      <c r="H5" s="120"/>
      <c r="I5" s="86"/>
      <c r="J5" s="121"/>
    </row>
    <row r="6" spans="1:10" ht="30" customHeight="1">
      <c r="A6" s="88" t="s">
        <v>127</v>
      </c>
      <c r="B6" s="296" t="s">
        <v>26</v>
      </c>
      <c r="C6" s="288"/>
      <c r="D6" s="288"/>
      <c r="E6" s="288"/>
      <c r="F6" s="288"/>
      <c r="G6" s="288"/>
      <c r="H6" s="288"/>
      <c r="I6" s="288"/>
      <c r="J6" s="288"/>
    </row>
    <row r="7" spans="1:10" ht="30" customHeight="1">
      <c r="A7" s="261" t="s">
        <v>190</v>
      </c>
      <c r="B7" s="299" t="s">
        <v>285</v>
      </c>
      <c r="C7" s="300"/>
      <c r="D7" s="300"/>
      <c r="E7" s="300"/>
      <c r="F7" s="300"/>
      <c r="G7" s="300"/>
      <c r="H7" s="300"/>
      <c r="I7" s="300"/>
      <c r="J7" s="300"/>
    </row>
    <row r="8" spans="1:10" ht="30" customHeight="1">
      <c r="A8" s="88" t="s">
        <v>192</v>
      </c>
      <c r="B8" s="296" t="s">
        <v>286</v>
      </c>
      <c r="C8" s="288"/>
      <c r="D8" s="288"/>
      <c r="E8" s="288"/>
      <c r="F8" s="288"/>
      <c r="G8" s="288"/>
      <c r="H8" s="288"/>
      <c r="I8" s="288"/>
      <c r="J8" s="288"/>
    </row>
    <row r="9" spans="1:10" ht="30" customHeight="1">
      <c r="A9" s="88" t="s">
        <v>194</v>
      </c>
      <c r="B9" s="90" t="s">
        <v>287</v>
      </c>
      <c r="C9" s="313" t="s">
        <v>288</v>
      </c>
      <c r="D9" s="314"/>
      <c r="E9" s="314"/>
      <c r="F9" s="314"/>
      <c r="G9" s="314"/>
      <c r="H9" s="314"/>
      <c r="I9" s="314"/>
      <c r="J9" s="315"/>
    </row>
    <row r="10" spans="1:10" ht="30" customHeight="1">
      <c r="A10" s="88" t="s">
        <v>197</v>
      </c>
      <c r="B10" s="296" t="s">
        <v>289</v>
      </c>
      <c r="C10" s="288"/>
      <c r="D10" s="288"/>
      <c r="E10" s="288"/>
      <c r="F10" s="288"/>
      <c r="G10" s="288"/>
      <c r="H10" s="288"/>
      <c r="I10" s="288"/>
      <c r="J10" s="288"/>
    </row>
    <row r="11" spans="1:10" ht="30" customHeight="1">
      <c r="A11" s="88" t="s">
        <v>199</v>
      </c>
      <c r="B11" s="296" t="s">
        <v>290</v>
      </c>
      <c r="C11" s="288"/>
      <c r="D11" s="288"/>
      <c r="E11" s="288"/>
      <c r="F11" s="288"/>
      <c r="G11" s="288"/>
      <c r="H11" s="288"/>
      <c r="I11" s="288"/>
      <c r="J11" s="288"/>
    </row>
    <row r="12" spans="1:10" ht="30" customHeight="1">
      <c r="A12" s="88" t="s">
        <v>200</v>
      </c>
      <c r="B12" s="296" t="s">
        <v>250</v>
      </c>
      <c r="C12" s="288"/>
      <c r="D12" s="288"/>
      <c r="E12" s="288"/>
      <c r="F12" s="288"/>
      <c r="G12" s="288"/>
      <c r="H12" s="288"/>
      <c r="I12" s="288"/>
      <c r="J12" s="288"/>
    </row>
    <row r="13" spans="1:10" ht="30" customHeight="1">
      <c r="A13" s="88" t="s">
        <v>202</v>
      </c>
      <c r="B13" s="296" t="s">
        <v>203</v>
      </c>
      <c r="C13" s="288"/>
      <c r="D13" s="288"/>
      <c r="E13" s="288"/>
      <c r="F13" s="288"/>
      <c r="G13" s="288"/>
      <c r="H13" s="288"/>
      <c r="I13" s="288"/>
      <c r="J13" s="288"/>
    </row>
    <row r="14" spans="1:10" ht="30" customHeight="1">
      <c r="A14" s="88" t="s">
        <v>204</v>
      </c>
      <c r="B14" s="305" t="s">
        <v>205</v>
      </c>
      <c r="C14" s="306"/>
      <c r="D14" s="306"/>
      <c r="E14" s="306"/>
      <c r="F14" s="306"/>
      <c r="G14" s="306"/>
      <c r="H14" s="306"/>
      <c r="I14" s="306"/>
      <c r="J14" s="307"/>
    </row>
    <row r="15" spans="1:10" ht="30" customHeight="1">
      <c r="A15" s="88" t="s">
        <v>206</v>
      </c>
      <c r="B15" s="296" t="s">
        <v>291</v>
      </c>
      <c r="C15" s="288"/>
      <c r="D15" s="288"/>
      <c r="E15" s="288"/>
      <c r="F15" s="288"/>
      <c r="G15" s="288"/>
      <c r="H15" s="288"/>
      <c r="I15" s="288"/>
      <c r="J15" s="288"/>
    </row>
    <row r="16" spans="1:10" ht="30" customHeight="1">
      <c r="A16" s="88" t="s">
        <v>208</v>
      </c>
      <c r="B16" s="296" t="s">
        <v>292</v>
      </c>
      <c r="C16" s="288"/>
      <c r="D16" s="288"/>
      <c r="E16" s="288"/>
      <c r="F16" s="288"/>
      <c r="G16" s="288"/>
      <c r="H16" s="288"/>
      <c r="I16" s="288"/>
      <c r="J16" s="288"/>
    </row>
    <row r="17" spans="1:10" ht="30" customHeight="1">
      <c r="A17" s="88" t="s">
        <v>210</v>
      </c>
      <c r="B17" s="296" t="s">
        <v>293</v>
      </c>
      <c r="C17" s="288"/>
      <c r="D17" s="288"/>
      <c r="E17" s="288"/>
      <c r="F17" s="288"/>
      <c r="G17" s="288"/>
      <c r="H17" s="288"/>
      <c r="I17" s="288"/>
      <c r="J17" s="288"/>
    </row>
    <row r="18" spans="1:10" ht="30" customHeight="1">
      <c r="A18" s="88" t="s">
        <v>212</v>
      </c>
      <c r="B18" s="296" t="s">
        <v>294</v>
      </c>
      <c r="C18" s="288"/>
      <c r="D18" s="288"/>
      <c r="E18" s="288"/>
      <c r="F18" s="454"/>
      <c r="G18" s="288"/>
      <c r="H18" s="288"/>
      <c r="I18" s="288"/>
      <c r="J18" s="288"/>
    </row>
    <row r="19" spans="1:10" ht="30" customHeight="1">
      <c r="A19" s="88" t="s">
        <v>213</v>
      </c>
      <c r="B19" s="296" t="s">
        <v>253</v>
      </c>
      <c r="C19" s="288"/>
      <c r="D19" s="288"/>
      <c r="E19" s="288"/>
      <c r="F19" s="288"/>
      <c r="G19" s="288"/>
      <c r="H19" s="288"/>
      <c r="I19" s="288"/>
      <c r="J19" s="288"/>
    </row>
    <row r="20" spans="1:10" ht="30" customHeight="1">
      <c r="A20" s="91"/>
      <c r="B20" s="124"/>
      <c r="C20" s="124"/>
      <c r="D20" s="124"/>
      <c r="E20" s="124"/>
      <c r="F20" s="124"/>
      <c r="G20" s="124"/>
      <c r="H20" s="125"/>
      <c r="I20" s="125"/>
      <c r="J20" s="136"/>
    </row>
    <row r="21" spans="1:10" ht="30" customHeight="1">
      <c r="A21" s="95"/>
      <c r="B21" s="297" t="s">
        <v>215</v>
      </c>
      <c r="C21" s="298"/>
      <c r="D21" s="298"/>
      <c r="E21" s="298"/>
      <c r="F21" s="298"/>
      <c r="G21" s="298"/>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30">
        <v>1</v>
      </c>
      <c r="C23" s="130">
        <v>1</v>
      </c>
      <c r="D23" s="130" t="s">
        <v>295</v>
      </c>
      <c r="E23" s="130" t="s">
        <v>295</v>
      </c>
      <c r="F23" s="130" t="s">
        <v>295</v>
      </c>
      <c r="G23" s="130">
        <v>1</v>
      </c>
      <c r="H23" s="127"/>
      <c r="I23" s="128"/>
      <c r="J23" s="137"/>
    </row>
    <row r="24" spans="1:10" ht="30" customHeight="1">
      <c r="A24" s="100" t="s">
        <v>223</v>
      </c>
      <c r="B24" s="134">
        <f>IFERROR(AVERAGE(D30:D31),"")</f>
        <v>1</v>
      </c>
      <c r="C24" s="134">
        <f>IFERROR(AVERAGE(D32:D35),"")</f>
        <v>1</v>
      </c>
      <c r="D24" s="130" t="s">
        <v>295</v>
      </c>
      <c r="E24" s="130" t="s">
        <v>295</v>
      </c>
      <c r="F24" s="130" t="s">
        <v>295</v>
      </c>
      <c r="G24" s="196">
        <f>AVERAGE(B24:F24)</f>
        <v>1</v>
      </c>
      <c r="H24" s="127"/>
      <c r="I24" s="128"/>
      <c r="J24" s="137"/>
    </row>
    <row r="25" spans="1:10" ht="30" customHeight="1">
      <c r="A25" s="100" t="s">
        <v>224</v>
      </c>
      <c r="B25" s="103">
        <f>IFERROR(IF(B24/B23&gt;100%,100%,B24/B23),"")</f>
        <v>1</v>
      </c>
      <c r="C25" s="238">
        <f>IFERROR(IF(C24/C23&gt;100%,100%,C24/C23)*1,"")</f>
        <v>1</v>
      </c>
      <c r="D25" s="130" t="s">
        <v>295</v>
      </c>
      <c r="E25" s="130" t="s">
        <v>295</v>
      </c>
      <c r="F25" s="130" t="s">
        <v>295</v>
      </c>
      <c r="G25" s="104" t="s">
        <v>225</v>
      </c>
      <c r="H25" s="127"/>
      <c r="I25" s="128"/>
      <c r="J25" s="137"/>
    </row>
    <row r="26" spans="1:10" ht="30" customHeight="1">
      <c r="A26" s="100" t="s">
        <v>226</v>
      </c>
      <c r="B26" s="238">
        <f>IF(((B24/B23)*0.3333)&gt;0.3333,0.3333,(B24/B23)*0.3333)</f>
        <v>0.33329999999999999</v>
      </c>
      <c r="C26" s="238">
        <f>IF(((B24/B23)*0.3333)+((C24/C23)*0.6667)&gt;1,1,((B24/B23)*0.3333)+((C24/C23)*0.6667))</f>
        <v>1</v>
      </c>
      <c r="D26" s="130" t="s">
        <v>295</v>
      </c>
      <c r="E26" s="130" t="s">
        <v>295</v>
      </c>
      <c r="F26" s="130" t="s">
        <v>295</v>
      </c>
      <c r="G26" s="103">
        <f>MAX(B26:F26)</f>
        <v>1</v>
      </c>
      <c r="H26" s="127"/>
      <c r="I26" s="128"/>
      <c r="J26" s="137"/>
    </row>
    <row r="27" spans="1:10" ht="30" customHeight="1">
      <c r="A27" s="131"/>
      <c r="B27" s="124"/>
      <c r="C27" s="124"/>
      <c r="D27" s="124"/>
      <c r="E27" s="124"/>
      <c r="F27" s="124"/>
      <c r="G27" s="124"/>
      <c r="H27" s="132"/>
      <c r="I27" s="132"/>
      <c r="J27" s="138"/>
    </row>
    <row r="28" spans="1:10" ht="30" customHeight="1">
      <c r="A28" s="297" t="s">
        <v>227</v>
      </c>
      <c r="B28" s="298"/>
      <c r="C28" s="298"/>
      <c r="D28" s="298"/>
      <c r="E28" s="298"/>
      <c r="F28" s="298"/>
      <c r="G28" s="298"/>
      <c r="H28" s="298"/>
      <c r="I28" s="298"/>
      <c r="J28" s="298"/>
    </row>
    <row r="29" spans="1:10" ht="30" customHeight="1">
      <c r="A29" s="96" t="s">
        <v>228</v>
      </c>
      <c r="B29" s="96" t="s">
        <v>229</v>
      </c>
      <c r="C29" s="96" t="s">
        <v>230</v>
      </c>
      <c r="D29" s="96" t="s">
        <v>231</v>
      </c>
      <c r="E29" s="96" t="s">
        <v>232</v>
      </c>
      <c r="F29" s="297" t="s">
        <v>233</v>
      </c>
      <c r="G29" s="298"/>
      <c r="H29" s="298"/>
      <c r="I29" s="297" t="s">
        <v>234</v>
      </c>
      <c r="J29" s="298"/>
    </row>
    <row r="30" spans="1:10" ht="403.5" customHeight="1">
      <c r="A30" s="109">
        <v>2024</v>
      </c>
      <c r="B30" s="110" t="s">
        <v>235</v>
      </c>
      <c r="C30" s="239">
        <v>1</v>
      </c>
      <c r="D30" s="240">
        <v>1</v>
      </c>
      <c r="E30" s="237">
        <f>IFERROR(IF(D30/C30&gt;100%,100%,D30/C30),0)</f>
        <v>1</v>
      </c>
      <c r="F30" s="337" t="s">
        <v>296</v>
      </c>
      <c r="G30" s="338"/>
      <c r="H30" s="338"/>
      <c r="I30" s="339" t="s">
        <v>297</v>
      </c>
      <c r="J30" s="340"/>
    </row>
    <row r="31" spans="1:10" ht="385.5" customHeight="1">
      <c r="A31" s="109">
        <v>2024</v>
      </c>
      <c r="B31" s="110" t="s">
        <v>238</v>
      </c>
      <c r="C31" s="239">
        <v>1</v>
      </c>
      <c r="D31" s="240">
        <v>1</v>
      </c>
      <c r="E31" s="237">
        <f t="shared" ref="E31:E45" si="0">IFERROR(IF(D31/C31&gt;100%,100%,D31/C31),0)</f>
        <v>1</v>
      </c>
      <c r="F31" s="337" t="s">
        <v>298</v>
      </c>
      <c r="G31" s="338"/>
      <c r="H31" s="338"/>
      <c r="I31" s="339" t="s">
        <v>299</v>
      </c>
      <c r="J31" s="340"/>
    </row>
    <row r="32" spans="1:10" ht="313.5" customHeight="1">
      <c r="A32" s="109">
        <v>2025</v>
      </c>
      <c r="B32" s="110" t="s">
        <v>240</v>
      </c>
      <c r="C32" s="239">
        <v>1</v>
      </c>
      <c r="D32" s="240">
        <v>1</v>
      </c>
      <c r="E32" s="237">
        <f t="shared" si="0"/>
        <v>1</v>
      </c>
      <c r="F32" s="337" t="s">
        <v>300</v>
      </c>
      <c r="G32" s="338"/>
      <c r="H32" s="338"/>
      <c r="I32" s="339" t="s">
        <v>301</v>
      </c>
      <c r="J32" s="340"/>
    </row>
    <row r="33" spans="1:10" ht="397.5" customHeight="1">
      <c r="A33" s="109">
        <v>2025</v>
      </c>
      <c r="B33" s="110" t="s">
        <v>242</v>
      </c>
      <c r="C33" s="239">
        <v>1</v>
      </c>
      <c r="D33" s="240">
        <v>1</v>
      </c>
      <c r="E33" s="237">
        <f t="shared" si="0"/>
        <v>1</v>
      </c>
      <c r="F33" s="325" t="s">
        <v>302</v>
      </c>
      <c r="G33" s="326"/>
      <c r="H33" s="327"/>
      <c r="I33" s="328" t="s">
        <v>303</v>
      </c>
      <c r="J33" s="327"/>
    </row>
    <row r="34" spans="1:10" ht="256.5" customHeight="1">
      <c r="A34" s="109">
        <v>2025</v>
      </c>
      <c r="B34" s="110" t="s">
        <v>235</v>
      </c>
      <c r="C34" s="239">
        <v>1</v>
      </c>
      <c r="D34" s="240">
        <v>1</v>
      </c>
      <c r="E34" s="237">
        <f t="shared" si="0"/>
        <v>1</v>
      </c>
      <c r="F34" s="329" t="s">
        <v>304</v>
      </c>
      <c r="G34" s="330"/>
      <c r="H34" s="331"/>
      <c r="I34" s="330" t="s">
        <v>305</v>
      </c>
      <c r="J34" s="331"/>
    </row>
    <row r="35" spans="1:10" ht="206.25" customHeight="1">
      <c r="A35" s="109">
        <v>2025</v>
      </c>
      <c r="B35" s="110" t="s">
        <v>238</v>
      </c>
      <c r="C35" s="239">
        <v>1</v>
      </c>
      <c r="D35" s="240">
        <v>1</v>
      </c>
      <c r="E35" s="237">
        <f t="shared" si="0"/>
        <v>1</v>
      </c>
      <c r="F35" s="332" t="s">
        <v>306</v>
      </c>
      <c r="G35" s="333"/>
      <c r="H35" s="334"/>
      <c r="I35" s="335" t="s">
        <v>307</v>
      </c>
      <c r="J35" s="336"/>
    </row>
    <row r="36" spans="1:10" ht="18.75" customHeight="1">
      <c r="A36" s="109">
        <v>2026</v>
      </c>
      <c r="B36" s="110" t="s">
        <v>240</v>
      </c>
      <c r="C36" s="130" t="s">
        <v>295</v>
      </c>
      <c r="D36" s="135" t="s">
        <v>295</v>
      </c>
      <c r="E36" s="219" t="s">
        <v>295</v>
      </c>
      <c r="F36" s="316" t="s">
        <v>295</v>
      </c>
      <c r="G36" s="324"/>
      <c r="H36" s="317"/>
      <c r="I36" s="316" t="s">
        <v>295</v>
      </c>
      <c r="J36" s="317"/>
    </row>
    <row r="37" spans="1:10" ht="18.75" customHeight="1">
      <c r="A37" s="109">
        <v>2026</v>
      </c>
      <c r="B37" s="110" t="s">
        <v>242</v>
      </c>
      <c r="C37" s="130" t="s">
        <v>295</v>
      </c>
      <c r="D37" s="135" t="s">
        <v>295</v>
      </c>
      <c r="E37" s="219" t="s">
        <v>295</v>
      </c>
      <c r="F37" s="316" t="s">
        <v>295</v>
      </c>
      <c r="G37" s="324"/>
      <c r="H37" s="317"/>
      <c r="I37" s="316" t="s">
        <v>295</v>
      </c>
      <c r="J37" s="317"/>
    </row>
    <row r="38" spans="1:10" ht="18.75" customHeight="1">
      <c r="A38" s="109">
        <v>2026</v>
      </c>
      <c r="B38" s="110" t="s">
        <v>235</v>
      </c>
      <c r="C38" s="130" t="s">
        <v>295</v>
      </c>
      <c r="D38" s="135" t="s">
        <v>295</v>
      </c>
      <c r="E38" s="219" t="s">
        <v>295</v>
      </c>
      <c r="F38" s="316" t="s">
        <v>295</v>
      </c>
      <c r="G38" s="324"/>
      <c r="H38" s="317"/>
      <c r="I38" s="316" t="s">
        <v>295</v>
      </c>
      <c r="J38" s="317"/>
    </row>
    <row r="39" spans="1:10" ht="18.75" customHeight="1">
      <c r="A39" s="109">
        <v>2026</v>
      </c>
      <c r="B39" s="110" t="s">
        <v>238</v>
      </c>
      <c r="C39" s="130" t="s">
        <v>295</v>
      </c>
      <c r="D39" s="135" t="s">
        <v>295</v>
      </c>
      <c r="E39" s="219" t="s">
        <v>295</v>
      </c>
      <c r="F39" s="316" t="s">
        <v>295</v>
      </c>
      <c r="G39" s="324"/>
      <c r="H39" s="317"/>
      <c r="I39" s="316" t="s">
        <v>295</v>
      </c>
      <c r="J39" s="317"/>
    </row>
    <row r="40" spans="1:10" ht="18.75" customHeight="1">
      <c r="A40" s="109">
        <v>2027</v>
      </c>
      <c r="B40" s="110" t="s">
        <v>240</v>
      </c>
      <c r="C40" s="130" t="s">
        <v>295</v>
      </c>
      <c r="D40" s="135" t="s">
        <v>295</v>
      </c>
      <c r="E40" s="219" t="s">
        <v>295</v>
      </c>
      <c r="F40" s="316" t="s">
        <v>295</v>
      </c>
      <c r="G40" s="324"/>
      <c r="H40" s="317"/>
      <c r="I40" s="316" t="s">
        <v>295</v>
      </c>
      <c r="J40" s="317"/>
    </row>
    <row r="41" spans="1:10" ht="18.75" customHeight="1">
      <c r="A41" s="109">
        <v>2027</v>
      </c>
      <c r="B41" s="110" t="s">
        <v>242</v>
      </c>
      <c r="C41" s="130" t="s">
        <v>295</v>
      </c>
      <c r="D41" s="135" t="s">
        <v>295</v>
      </c>
      <c r="E41" s="219" t="s">
        <v>295</v>
      </c>
      <c r="F41" s="316" t="s">
        <v>295</v>
      </c>
      <c r="G41" s="324"/>
      <c r="H41" s="317"/>
      <c r="I41" s="316" t="s">
        <v>295</v>
      </c>
      <c r="J41" s="317"/>
    </row>
    <row r="42" spans="1:10" ht="18.75" customHeight="1">
      <c r="A42" s="109">
        <v>2027</v>
      </c>
      <c r="B42" s="110" t="s">
        <v>235</v>
      </c>
      <c r="C42" s="130" t="s">
        <v>295</v>
      </c>
      <c r="D42" s="135" t="s">
        <v>295</v>
      </c>
      <c r="E42" s="219" t="s">
        <v>295</v>
      </c>
      <c r="F42" s="316" t="s">
        <v>295</v>
      </c>
      <c r="G42" s="324"/>
      <c r="H42" s="317"/>
      <c r="I42" s="316" t="s">
        <v>295</v>
      </c>
      <c r="J42" s="317"/>
    </row>
    <row r="43" spans="1:10" ht="18.75" customHeight="1">
      <c r="A43" s="109">
        <v>2027</v>
      </c>
      <c r="B43" s="110" t="s">
        <v>238</v>
      </c>
      <c r="C43" s="130" t="s">
        <v>295</v>
      </c>
      <c r="D43" s="135" t="s">
        <v>295</v>
      </c>
      <c r="E43" s="219" t="s">
        <v>295</v>
      </c>
      <c r="F43" s="316" t="s">
        <v>295</v>
      </c>
      <c r="G43" s="324"/>
      <c r="H43" s="317"/>
      <c r="I43" s="316" t="s">
        <v>295</v>
      </c>
      <c r="J43" s="317"/>
    </row>
    <row r="44" spans="1:10" ht="18.75" customHeight="1">
      <c r="A44" s="109">
        <v>2028</v>
      </c>
      <c r="B44" s="110" t="s">
        <v>240</v>
      </c>
      <c r="C44" s="130" t="s">
        <v>295</v>
      </c>
      <c r="D44" s="135" t="s">
        <v>295</v>
      </c>
      <c r="E44" s="219" t="s">
        <v>295</v>
      </c>
      <c r="F44" s="316" t="s">
        <v>295</v>
      </c>
      <c r="G44" s="324"/>
      <c r="H44" s="317"/>
      <c r="I44" s="316" t="s">
        <v>295</v>
      </c>
      <c r="J44" s="317"/>
    </row>
    <row r="45" spans="1:10" ht="18.75" customHeight="1">
      <c r="A45" s="109">
        <v>2028</v>
      </c>
      <c r="B45" s="110" t="s">
        <v>242</v>
      </c>
      <c r="C45" s="130" t="s">
        <v>295</v>
      </c>
      <c r="D45" s="135" t="s">
        <v>295</v>
      </c>
      <c r="E45" s="219" t="s">
        <v>295</v>
      </c>
      <c r="F45" s="316" t="s">
        <v>295</v>
      </c>
      <c r="G45" s="324"/>
      <c r="H45" s="317"/>
      <c r="I45" s="316" t="s">
        <v>295</v>
      </c>
      <c r="J45" s="317"/>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5"/>
  <sheetViews>
    <sheetView showGridLines="0" topLeftCell="A15" workbookViewId="0">
      <selection activeCell="C40" sqref="C40"/>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4" customHeight="1">
      <c r="A1" s="114"/>
      <c r="B1" s="76"/>
      <c r="C1" s="301" t="s">
        <v>189</v>
      </c>
      <c r="D1" s="302"/>
      <c r="E1" s="302"/>
      <c r="F1" s="302"/>
      <c r="G1" s="302"/>
      <c r="H1" s="302"/>
      <c r="I1" s="77" t="s">
        <v>1</v>
      </c>
      <c r="J1" s="78" t="s">
        <v>2</v>
      </c>
    </row>
    <row r="2" spans="1:10" ht="24" customHeight="1">
      <c r="A2" s="116"/>
      <c r="B2" s="79"/>
      <c r="C2" s="303"/>
      <c r="D2" s="303"/>
      <c r="E2" s="303"/>
      <c r="F2" s="303"/>
      <c r="G2" s="303"/>
      <c r="H2" s="303"/>
      <c r="I2" s="80" t="s">
        <v>3</v>
      </c>
      <c r="J2" s="81">
        <v>4</v>
      </c>
    </row>
    <row r="3" spans="1:10" ht="24" customHeight="1">
      <c r="A3" s="116"/>
      <c r="B3" s="79"/>
      <c r="C3" s="303"/>
      <c r="D3" s="303"/>
      <c r="E3" s="303"/>
      <c r="F3" s="303"/>
      <c r="G3" s="303"/>
      <c r="H3" s="303"/>
      <c r="I3" s="80" t="s">
        <v>4</v>
      </c>
      <c r="J3" s="179" t="s">
        <v>5</v>
      </c>
    </row>
    <row r="4" spans="1:10" ht="24.75" customHeight="1">
      <c r="A4" s="117"/>
      <c r="B4" s="118"/>
      <c r="C4" s="322"/>
      <c r="D4" s="322"/>
      <c r="E4" s="322"/>
      <c r="F4" s="322"/>
      <c r="G4" s="322"/>
      <c r="H4" s="322"/>
      <c r="I4" s="83" t="s">
        <v>6</v>
      </c>
      <c r="J4" s="180" t="s">
        <v>7</v>
      </c>
    </row>
    <row r="5" spans="1:10" ht="30" customHeight="1">
      <c r="A5" s="119"/>
      <c r="B5" s="120"/>
      <c r="C5" s="120"/>
      <c r="D5" s="120"/>
      <c r="E5" s="120"/>
      <c r="F5" s="120"/>
      <c r="G5" s="120"/>
      <c r="H5" s="120"/>
      <c r="I5" s="86"/>
      <c r="J5" s="121"/>
    </row>
    <row r="6" spans="1:10" ht="30" customHeight="1">
      <c r="A6" s="88" t="s">
        <v>308</v>
      </c>
      <c r="B6" s="296" t="s">
        <v>37</v>
      </c>
      <c r="C6" s="288"/>
      <c r="D6" s="288"/>
      <c r="E6" s="288"/>
      <c r="F6" s="288"/>
      <c r="G6" s="288"/>
      <c r="H6" s="288"/>
      <c r="I6" s="288"/>
      <c r="J6" s="288"/>
    </row>
    <row r="7" spans="1:10" ht="31.5" customHeight="1">
      <c r="A7" s="261" t="s">
        <v>190</v>
      </c>
      <c r="B7" s="299" t="s">
        <v>309</v>
      </c>
      <c r="C7" s="300"/>
      <c r="D7" s="300"/>
      <c r="E7" s="300"/>
      <c r="F7" s="300"/>
      <c r="G7" s="300"/>
      <c r="H7" s="300"/>
      <c r="I7" s="300"/>
      <c r="J7" s="300"/>
    </row>
    <row r="8" spans="1:10" ht="30" customHeight="1">
      <c r="A8" s="88" t="s">
        <v>310</v>
      </c>
      <c r="B8" s="296" t="s">
        <v>286</v>
      </c>
      <c r="C8" s="288"/>
      <c r="D8" s="288"/>
      <c r="E8" s="288"/>
      <c r="F8" s="288"/>
      <c r="G8" s="288"/>
      <c r="H8" s="288"/>
      <c r="I8" s="288"/>
      <c r="J8" s="288"/>
    </row>
    <row r="9" spans="1:10" ht="30" customHeight="1">
      <c r="A9" s="88" t="s">
        <v>311</v>
      </c>
      <c r="B9" s="90" t="s">
        <v>312</v>
      </c>
      <c r="C9" s="313" t="s">
        <v>313</v>
      </c>
      <c r="D9" s="314"/>
      <c r="E9" s="314"/>
      <c r="F9" s="314"/>
      <c r="G9" s="314"/>
      <c r="H9" s="314"/>
      <c r="I9" s="314"/>
      <c r="J9" s="315"/>
    </row>
    <row r="10" spans="1:10" ht="30" customHeight="1">
      <c r="A10" s="88" t="s">
        <v>314</v>
      </c>
      <c r="B10" s="296" t="s">
        <v>315</v>
      </c>
      <c r="C10" s="288"/>
      <c r="D10" s="288"/>
      <c r="E10" s="288"/>
      <c r="F10" s="288"/>
      <c r="G10" s="288"/>
      <c r="H10" s="288"/>
      <c r="I10" s="288"/>
      <c r="J10" s="288"/>
    </row>
    <row r="11" spans="1:10" ht="30" customHeight="1">
      <c r="A11" s="88" t="s">
        <v>316</v>
      </c>
      <c r="B11" s="296" t="s">
        <v>315</v>
      </c>
      <c r="C11" s="288"/>
      <c r="D11" s="288"/>
      <c r="E11" s="288"/>
      <c r="F11" s="288"/>
      <c r="G11" s="288"/>
      <c r="H11" s="288"/>
      <c r="I11" s="288"/>
      <c r="J11" s="288"/>
    </row>
    <row r="12" spans="1:10" ht="30" customHeight="1">
      <c r="A12" s="88" t="s">
        <v>200</v>
      </c>
      <c r="B12" s="296" t="s">
        <v>317</v>
      </c>
      <c r="C12" s="288"/>
      <c r="D12" s="288"/>
      <c r="E12" s="288"/>
      <c r="F12" s="288"/>
      <c r="G12" s="288"/>
      <c r="H12" s="288"/>
      <c r="I12" s="288"/>
      <c r="J12" s="288"/>
    </row>
    <row r="13" spans="1:10" ht="30" customHeight="1">
      <c r="A13" s="88" t="s">
        <v>202</v>
      </c>
      <c r="B13" s="296" t="s">
        <v>203</v>
      </c>
      <c r="C13" s="288"/>
      <c r="D13" s="288"/>
      <c r="E13" s="288"/>
      <c r="F13" s="288"/>
      <c r="G13" s="288"/>
      <c r="H13" s="288"/>
      <c r="I13" s="288"/>
      <c r="J13" s="288"/>
    </row>
    <row r="14" spans="1:10" ht="30" customHeight="1">
      <c r="A14" s="88" t="s">
        <v>204</v>
      </c>
      <c r="B14" s="305" t="s">
        <v>205</v>
      </c>
      <c r="C14" s="306"/>
      <c r="D14" s="306"/>
      <c r="E14" s="306"/>
      <c r="F14" s="306"/>
      <c r="G14" s="306"/>
      <c r="H14" s="306"/>
      <c r="I14" s="306"/>
      <c r="J14" s="307"/>
    </row>
    <row r="15" spans="1:10" ht="30" customHeight="1">
      <c r="A15" s="88" t="s">
        <v>206</v>
      </c>
      <c r="B15" s="296" t="s">
        <v>318</v>
      </c>
      <c r="C15" s="288"/>
      <c r="D15" s="288"/>
      <c r="E15" s="288"/>
      <c r="F15" s="288"/>
      <c r="G15" s="288"/>
      <c r="H15" s="288"/>
      <c r="I15" s="288"/>
      <c r="J15" s="288"/>
    </row>
    <row r="16" spans="1:10" ht="30" customHeight="1">
      <c r="A16" s="88" t="s">
        <v>208</v>
      </c>
      <c r="B16" s="296" t="s">
        <v>319</v>
      </c>
      <c r="C16" s="288"/>
      <c r="D16" s="288"/>
      <c r="E16" s="288"/>
      <c r="F16" s="288"/>
      <c r="G16" s="288"/>
      <c r="H16" s="288"/>
      <c r="I16" s="288"/>
      <c r="J16" s="288"/>
    </row>
    <row r="17" spans="1:10" ht="30" customHeight="1">
      <c r="A17" s="88" t="s">
        <v>210</v>
      </c>
      <c r="B17" s="296" t="s">
        <v>320</v>
      </c>
      <c r="C17" s="288"/>
      <c r="D17" s="288"/>
      <c r="E17" s="288"/>
      <c r="F17" s="288"/>
      <c r="G17" s="288"/>
      <c r="H17" s="288"/>
      <c r="I17" s="288"/>
      <c r="J17" s="288"/>
    </row>
    <row r="18" spans="1:10" ht="30" customHeight="1">
      <c r="A18" s="88" t="s">
        <v>321</v>
      </c>
      <c r="B18" s="287">
        <v>0</v>
      </c>
      <c r="C18" s="288"/>
      <c r="D18" s="288"/>
      <c r="E18" s="288"/>
      <c r="F18" s="454"/>
      <c r="G18" s="288"/>
      <c r="H18" s="288"/>
      <c r="I18" s="288"/>
      <c r="J18" s="288"/>
    </row>
    <row r="19" spans="1:10" ht="30" customHeight="1">
      <c r="A19" s="88" t="s">
        <v>213</v>
      </c>
      <c r="B19" s="296" t="s">
        <v>214</v>
      </c>
      <c r="C19" s="288"/>
      <c r="D19" s="288"/>
      <c r="E19" s="288"/>
      <c r="F19" s="288"/>
      <c r="G19" s="288"/>
      <c r="H19" s="288"/>
      <c r="I19" s="288"/>
      <c r="J19" s="288"/>
    </row>
    <row r="20" spans="1:10" ht="30" customHeight="1">
      <c r="A20" s="91"/>
      <c r="B20" s="124"/>
      <c r="C20" s="124"/>
      <c r="D20" s="124"/>
      <c r="E20" s="124"/>
      <c r="F20" s="124"/>
      <c r="G20" s="124"/>
      <c r="H20" s="125"/>
      <c r="I20" s="125"/>
      <c r="J20" s="136"/>
    </row>
    <row r="21" spans="1:10" ht="30" customHeight="1">
      <c r="A21" s="95"/>
      <c r="B21" s="297" t="s">
        <v>215</v>
      </c>
      <c r="C21" s="298"/>
      <c r="D21" s="298"/>
      <c r="E21" s="298"/>
      <c r="F21" s="298"/>
      <c r="G21" s="298"/>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29">
        <v>0</v>
      </c>
      <c r="C23" s="129">
        <v>1</v>
      </c>
      <c r="D23" s="129">
        <v>2</v>
      </c>
      <c r="E23" s="129">
        <v>2</v>
      </c>
      <c r="F23" s="129">
        <v>0</v>
      </c>
      <c r="G23" s="129">
        <f>SUM(B23:F23)</f>
        <v>5</v>
      </c>
      <c r="H23" s="127"/>
      <c r="I23" s="128"/>
      <c r="J23" s="137"/>
    </row>
    <row r="24" spans="1:10" ht="30" customHeight="1">
      <c r="A24" s="100" t="s">
        <v>223</v>
      </c>
      <c r="B24" s="133">
        <f>SUM(D30:D31)</f>
        <v>0</v>
      </c>
      <c r="C24" s="133">
        <f>SUM(D32:D35)</f>
        <v>1</v>
      </c>
      <c r="D24" s="133">
        <f>SUM(D36:D39)</f>
        <v>0</v>
      </c>
      <c r="E24" s="133">
        <f>SUM(D40:D43)</f>
        <v>0</v>
      </c>
      <c r="F24" s="133">
        <f>SUM(D44:D45)</f>
        <v>0</v>
      </c>
      <c r="G24" s="200">
        <f>SUM(B24:F24)</f>
        <v>1</v>
      </c>
      <c r="H24" s="127"/>
      <c r="I24" s="128"/>
      <c r="J24" s="137"/>
    </row>
    <row r="25" spans="1:10" ht="30" customHeight="1">
      <c r="A25" s="100" t="s">
        <v>224</v>
      </c>
      <c r="B25" s="103">
        <f>IFERROR(IF(B24/B23&gt;100%,100%,B24/B23),0)</f>
        <v>0</v>
      </c>
      <c r="C25" s="103">
        <f t="shared" ref="C25:F25" si="0">IFERROR(IF(C24/C23&gt;100%,100%,C24/C23),0)</f>
        <v>1</v>
      </c>
      <c r="D25" s="103">
        <f t="shared" si="0"/>
        <v>0</v>
      </c>
      <c r="E25" s="103">
        <f t="shared" si="0"/>
        <v>0</v>
      </c>
      <c r="F25" s="103">
        <f t="shared" si="0"/>
        <v>0</v>
      </c>
      <c r="G25" s="104" t="s">
        <v>225</v>
      </c>
      <c r="H25" s="127"/>
      <c r="I25" s="128"/>
      <c r="J25" s="137"/>
    </row>
    <row r="26" spans="1:10" ht="30" customHeight="1">
      <c r="A26" s="100" t="s">
        <v>226</v>
      </c>
      <c r="B26" s="103">
        <f>B24/$G$23</f>
        <v>0</v>
      </c>
      <c r="C26" s="103">
        <f>(C24/$G$23)+B26</f>
        <v>0.2</v>
      </c>
      <c r="D26" s="103"/>
      <c r="E26" s="103"/>
      <c r="F26" s="103"/>
      <c r="G26" s="103">
        <f>MAX(B26:F26)</f>
        <v>0.2</v>
      </c>
      <c r="H26" s="127"/>
      <c r="I26" s="128"/>
      <c r="J26" s="137"/>
    </row>
    <row r="27" spans="1:10" ht="30" customHeight="1">
      <c r="A27" s="131"/>
      <c r="B27" s="124"/>
      <c r="C27" s="124"/>
      <c r="D27" s="124"/>
      <c r="E27" s="124"/>
      <c r="F27" s="124"/>
      <c r="G27" s="124"/>
      <c r="H27" s="132"/>
      <c r="I27" s="132"/>
      <c r="J27" s="138"/>
    </row>
    <row r="28" spans="1:10" ht="30" customHeight="1">
      <c r="A28" s="297" t="s">
        <v>227</v>
      </c>
      <c r="B28" s="298"/>
      <c r="C28" s="298"/>
      <c r="D28" s="298"/>
      <c r="E28" s="298"/>
      <c r="F28" s="298"/>
      <c r="G28" s="298"/>
      <c r="H28" s="298"/>
      <c r="I28" s="298"/>
      <c r="J28" s="298"/>
    </row>
    <row r="29" spans="1:10" ht="30" customHeight="1">
      <c r="A29" s="96" t="s">
        <v>228</v>
      </c>
      <c r="B29" s="96" t="s">
        <v>229</v>
      </c>
      <c r="C29" s="96" t="s">
        <v>230</v>
      </c>
      <c r="D29" s="96" t="s">
        <v>231</v>
      </c>
      <c r="E29" s="96" t="s">
        <v>232</v>
      </c>
      <c r="F29" s="297" t="s">
        <v>233</v>
      </c>
      <c r="G29" s="298"/>
      <c r="H29" s="298"/>
      <c r="I29" s="297" t="s">
        <v>234</v>
      </c>
      <c r="J29" s="298"/>
    </row>
    <row r="30" spans="1:10" ht="18.75" customHeight="1">
      <c r="A30" s="109">
        <v>2024</v>
      </c>
      <c r="B30" s="110" t="s">
        <v>235</v>
      </c>
      <c r="C30" s="133">
        <v>0</v>
      </c>
      <c r="D30" s="133">
        <v>0</v>
      </c>
      <c r="E30" s="219">
        <f>IFERROR(IF(D30/C30&gt;100%,100%,D30/C30),0)</f>
        <v>0</v>
      </c>
      <c r="F30" s="284" t="s">
        <v>243</v>
      </c>
      <c r="G30" s="285"/>
      <c r="H30" s="286"/>
      <c r="I30" s="349" t="s">
        <v>243</v>
      </c>
      <c r="J30" s="350"/>
    </row>
    <row r="31" spans="1:10" ht="18.75" customHeight="1">
      <c r="A31" s="109">
        <v>2024</v>
      </c>
      <c r="B31" s="110" t="s">
        <v>238</v>
      </c>
      <c r="C31" s="133">
        <v>0</v>
      </c>
      <c r="D31" s="133">
        <v>0</v>
      </c>
      <c r="E31" s="219">
        <f t="shared" ref="E31:E45" si="1">IFERROR(IF(D31/C31&gt;100%,100%,D31/C31),0)</f>
        <v>0</v>
      </c>
      <c r="F31" s="284" t="s">
        <v>243</v>
      </c>
      <c r="G31" s="285"/>
      <c r="H31" s="286"/>
      <c r="I31" s="349" t="s">
        <v>243</v>
      </c>
      <c r="J31" s="350"/>
    </row>
    <row r="32" spans="1:10" ht="120" customHeight="1">
      <c r="A32" s="109">
        <v>2025</v>
      </c>
      <c r="B32" s="110" t="s">
        <v>240</v>
      </c>
      <c r="C32" s="133">
        <v>0.25</v>
      </c>
      <c r="D32" s="133">
        <v>0.25</v>
      </c>
      <c r="E32" s="219">
        <f t="shared" si="1"/>
        <v>1</v>
      </c>
      <c r="F32" s="351" t="s">
        <v>322</v>
      </c>
      <c r="G32" s="352"/>
      <c r="H32" s="353"/>
      <c r="I32" s="354" t="s">
        <v>323</v>
      </c>
      <c r="J32" s="355"/>
    </row>
    <row r="33" spans="1:10" ht="179.25" customHeight="1">
      <c r="A33" s="109">
        <v>2025</v>
      </c>
      <c r="B33" s="110" t="s">
        <v>242</v>
      </c>
      <c r="C33" s="133">
        <v>0.25</v>
      </c>
      <c r="D33" s="133">
        <v>0.25</v>
      </c>
      <c r="E33" s="219">
        <f t="shared" si="1"/>
        <v>1</v>
      </c>
      <c r="F33" s="341" t="s">
        <v>324</v>
      </c>
      <c r="G33" s="342"/>
      <c r="H33" s="343"/>
      <c r="I33" s="342" t="s">
        <v>323</v>
      </c>
      <c r="J33" s="343"/>
    </row>
    <row r="34" spans="1:10" ht="234.75" customHeight="1">
      <c r="A34" s="109">
        <v>2025</v>
      </c>
      <c r="B34" s="110" t="s">
        <v>235</v>
      </c>
      <c r="C34" s="133">
        <v>0.25</v>
      </c>
      <c r="D34" s="133">
        <v>0.25</v>
      </c>
      <c r="E34" s="219">
        <f t="shared" si="1"/>
        <v>1</v>
      </c>
      <c r="F34" s="344" t="s">
        <v>325</v>
      </c>
      <c r="G34" s="345"/>
      <c r="H34" s="346"/>
      <c r="I34" s="347" t="s">
        <v>323</v>
      </c>
      <c r="J34" s="348"/>
    </row>
    <row r="35" spans="1:10" ht="246" customHeight="1">
      <c r="A35" s="109">
        <v>2025</v>
      </c>
      <c r="B35" s="110" t="s">
        <v>238</v>
      </c>
      <c r="C35" s="133">
        <v>0.25</v>
      </c>
      <c r="D35" s="133">
        <v>0.25</v>
      </c>
      <c r="E35" s="219">
        <f t="shared" si="1"/>
        <v>1</v>
      </c>
      <c r="F35" s="284" t="s">
        <v>326</v>
      </c>
      <c r="G35" s="285"/>
      <c r="H35" s="286"/>
      <c r="I35" s="316" t="s">
        <v>323</v>
      </c>
      <c r="J35" s="317"/>
    </row>
    <row r="36" spans="1:10" ht="18.75" customHeight="1">
      <c r="A36" s="109">
        <v>2026</v>
      </c>
      <c r="B36" s="110" t="s">
        <v>240</v>
      </c>
      <c r="C36" s="133"/>
      <c r="D36" s="135"/>
      <c r="E36" s="219">
        <f t="shared" si="1"/>
        <v>0</v>
      </c>
      <c r="F36" s="284"/>
      <c r="G36" s="285"/>
      <c r="H36" s="286"/>
      <c r="I36" s="316"/>
      <c r="J36" s="317"/>
    </row>
    <row r="37" spans="1:10" ht="18.75" customHeight="1">
      <c r="A37" s="109">
        <v>2026</v>
      </c>
      <c r="B37" s="110" t="s">
        <v>242</v>
      </c>
      <c r="C37" s="133"/>
      <c r="D37" s="135"/>
      <c r="E37" s="219">
        <f t="shared" si="1"/>
        <v>0</v>
      </c>
      <c r="F37" s="284"/>
      <c r="G37" s="285"/>
      <c r="H37" s="286"/>
      <c r="I37" s="316"/>
      <c r="J37" s="317"/>
    </row>
    <row r="38" spans="1:10" ht="18.75" customHeight="1">
      <c r="A38" s="109">
        <v>2026</v>
      </c>
      <c r="B38" s="110" t="s">
        <v>235</v>
      </c>
      <c r="C38" s="133"/>
      <c r="D38" s="135"/>
      <c r="E38" s="219">
        <f t="shared" si="1"/>
        <v>0</v>
      </c>
      <c r="F38" s="284"/>
      <c r="G38" s="285"/>
      <c r="H38" s="286"/>
      <c r="I38" s="316"/>
      <c r="J38" s="317"/>
    </row>
    <row r="39" spans="1:10" ht="18.75" customHeight="1">
      <c r="A39" s="109">
        <v>2026</v>
      </c>
      <c r="B39" s="110" t="s">
        <v>238</v>
      </c>
      <c r="C39" s="133"/>
      <c r="D39" s="135"/>
      <c r="E39" s="219">
        <f t="shared" si="1"/>
        <v>0</v>
      </c>
      <c r="F39" s="284"/>
      <c r="G39" s="285"/>
      <c r="H39" s="286"/>
      <c r="I39" s="316"/>
      <c r="J39" s="317"/>
    </row>
    <row r="40" spans="1:10" ht="18.75" customHeight="1">
      <c r="A40" s="109">
        <v>2027</v>
      </c>
      <c r="B40" s="110" t="s">
        <v>240</v>
      </c>
      <c r="C40" s="133"/>
      <c r="D40" s="130"/>
      <c r="E40" s="219">
        <f t="shared" si="1"/>
        <v>0</v>
      </c>
      <c r="F40" s="284"/>
      <c r="G40" s="285"/>
      <c r="H40" s="286"/>
      <c r="I40" s="316"/>
      <c r="J40" s="317"/>
    </row>
    <row r="41" spans="1:10" ht="18.75" customHeight="1">
      <c r="A41" s="109">
        <v>2027</v>
      </c>
      <c r="B41" s="110" t="s">
        <v>242</v>
      </c>
      <c r="C41" s="133"/>
      <c r="D41" s="135"/>
      <c r="E41" s="219">
        <f t="shared" si="1"/>
        <v>0</v>
      </c>
      <c r="F41" s="284"/>
      <c r="G41" s="285"/>
      <c r="H41" s="286"/>
      <c r="I41" s="316"/>
      <c r="J41" s="317"/>
    </row>
    <row r="42" spans="1:10" ht="18.75" customHeight="1">
      <c r="A42" s="109">
        <v>2027</v>
      </c>
      <c r="B42" s="110" t="s">
        <v>235</v>
      </c>
      <c r="C42" s="133"/>
      <c r="D42" s="135"/>
      <c r="E42" s="219">
        <f t="shared" si="1"/>
        <v>0</v>
      </c>
      <c r="F42" s="284"/>
      <c r="G42" s="285"/>
      <c r="H42" s="286"/>
      <c r="I42" s="316"/>
      <c r="J42" s="317"/>
    </row>
    <row r="43" spans="1:10" ht="18.75" customHeight="1">
      <c r="A43" s="109">
        <v>2027</v>
      </c>
      <c r="B43" s="110" t="s">
        <v>238</v>
      </c>
      <c r="C43" s="133"/>
      <c r="D43" s="135"/>
      <c r="E43" s="219">
        <f t="shared" si="1"/>
        <v>0</v>
      </c>
      <c r="F43" s="284"/>
      <c r="G43" s="285"/>
      <c r="H43" s="286"/>
      <c r="I43" s="316"/>
      <c r="J43" s="317"/>
    </row>
    <row r="44" spans="1:10" ht="18.75" customHeight="1">
      <c r="A44" s="109">
        <v>2028</v>
      </c>
      <c r="B44" s="110" t="s">
        <v>240</v>
      </c>
      <c r="C44" s="133"/>
      <c r="D44" s="135"/>
      <c r="E44" s="219">
        <f t="shared" si="1"/>
        <v>0</v>
      </c>
      <c r="F44" s="284"/>
      <c r="G44" s="285"/>
      <c r="H44" s="286"/>
      <c r="I44" s="316"/>
      <c r="J44" s="317"/>
    </row>
    <row r="45" spans="1:10" ht="18.75" customHeight="1">
      <c r="A45" s="109">
        <v>2028</v>
      </c>
      <c r="B45" s="110" t="s">
        <v>242</v>
      </c>
      <c r="C45" s="133"/>
      <c r="D45" s="130"/>
      <c r="E45" s="219">
        <f t="shared" si="1"/>
        <v>0</v>
      </c>
      <c r="F45" s="284"/>
      <c r="G45" s="285"/>
      <c r="H45" s="286"/>
      <c r="I45" s="316"/>
      <c r="J45" s="317"/>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orientation="portrait"/>
  <headerFooter>
    <oddFooter>&amp;C&amp;"Helvetica Neue,Regular"&amp;12&amp;K000000&amp;P</oddFooter>
  </headerFooter>
  <ignoredErrors>
    <ignoredError sqref="J3:J4" numberStoredAsText="1"/>
    <ignoredError sqref="C24:F2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5"/>
  <sheetViews>
    <sheetView showGridLines="0" topLeftCell="A18" workbookViewId="0">
      <selection activeCell="F35" sqref="F35:H35"/>
    </sheetView>
  </sheetViews>
  <sheetFormatPr defaultColWidth="10.85546875" defaultRowHeight="15" customHeight="1"/>
  <cols>
    <col min="1" max="1" width="45.7109375" style="1" customWidth="1"/>
    <col min="2" max="10" width="21.28515625" style="1" customWidth="1"/>
    <col min="11" max="13" width="10.85546875" style="1" customWidth="1"/>
    <col min="14" max="16384" width="10.85546875" style="1"/>
  </cols>
  <sheetData>
    <row r="1" spans="1:12" ht="23.25" customHeight="1">
      <c r="A1" s="6"/>
      <c r="B1" s="76"/>
      <c r="C1" s="301" t="s">
        <v>189</v>
      </c>
      <c r="D1" s="302"/>
      <c r="E1" s="302"/>
      <c r="F1" s="302"/>
      <c r="G1" s="302"/>
      <c r="H1" s="302"/>
      <c r="I1" s="77" t="s">
        <v>1</v>
      </c>
      <c r="J1" s="78" t="s">
        <v>2</v>
      </c>
      <c r="K1" s="9"/>
      <c r="L1" s="10"/>
    </row>
    <row r="2" spans="1:12" ht="23.25" customHeight="1">
      <c r="A2" s="11"/>
      <c r="B2" s="79"/>
      <c r="C2" s="303"/>
      <c r="D2" s="303"/>
      <c r="E2" s="303"/>
      <c r="F2" s="303"/>
      <c r="G2" s="303"/>
      <c r="H2" s="303"/>
      <c r="I2" s="80" t="s">
        <v>3</v>
      </c>
      <c r="J2" s="81">
        <v>4</v>
      </c>
      <c r="K2" s="11"/>
      <c r="L2" s="14"/>
    </row>
    <row r="3" spans="1:12" ht="23.25" customHeight="1">
      <c r="A3" s="11"/>
      <c r="B3" s="79"/>
      <c r="C3" s="303"/>
      <c r="D3" s="303"/>
      <c r="E3" s="303"/>
      <c r="F3" s="303"/>
      <c r="G3" s="303"/>
      <c r="H3" s="303"/>
      <c r="I3" s="80" t="s">
        <v>4</v>
      </c>
      <c r="J3" s="179" t="s">
        <v>5</v>
      </c>
      <c r="K3" s="11"/>
      <c r="L3" s="14"/>
    </row>
    <row r="4" spans="1:12" ht="23.25" customHeight="1">
      <c r="A4" s="15"/>
      <c r="B4" s="82"/>
      <c r="C4" s="304"/>
      <c r="D4" s="304"/>
      <c r="E4" s="304"/>
      <c r="F4" s="304"/>
      <c r="G4" s="304"/>
      <c r="H4" s="304"/>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96" t="s">
        <v>47</v>
      </c>
      <c r="C6" s="288"/>
      <c r="D6" s="288"/>
      <c r="E6" s="288"/>
      <c r="F6" s="288"/>
      <c r="G6" s="288"/>
      <c r="H6" s="288"/>
      <c r="I6" s="288"/>
      <c r="J6" s="288"/>
      <c r="K6" s="97"/>
      <c r="L6" s="14"/>
    </row>
    <row r="7" spans="1:12" ht="30" customHeight="1">
      <c r="A7" s="261" t="s">
        <v>190</v>
      </c>
      <c r="B7" s="299" t="s">
        <v>285</v>
      </c>
      <c r="C7" s="300"/>
      <c r="D7" s="300"/>
      <c r="E7" s="300"/>
      <c r="F7" s="300"/>
      <c r="G7" s="300"/>
      <c r="H7" s="300"/>
      <c r="I7" s="300"/>
      <c r="J7" s="323"/>
      <c r="K7" s="97"/>
      <c r="L7" s="14"/>
    </row>
    <row r="8" spans="1:12" ht="30" customHeight="1">
      <c r="A8" s="88" t="s">
        <v>192</v>
      </c>
      <c r="B8" s="296" t="s">
        <v>286</v>
      </c>
      <c r="C8" s="288"/>
      <c r="D8" s="288"/>
      <c r="E8" s="288"/>
      <c r="F8" s="288"/>
      <c r="G8" s="288"/>
      <c r="H8" s="288"/>
      <c r="I8" s="288"/>
      <c r="J8" s="288"/>
      <c r="K8" s="97"/>
      <c r="L8" s="14"/>
    </row>
    <row r="9" spans="1:12" ht="30" customHeight="1">
      <c r="A9" s="88" t="s">
        <v>194</v>
      </c>
      <c r="B9" s="90" t="s">
        <v>327</v>
      </c>
      <c r="C9" s="313" t="s">
        <v>328</v>
      </c>
      <c r="D9" s="314"/>
      <c r="E9" s="314"/>
      <c r="F9" s="314"/>
      <c r="G9" s="314"/>
      <c r="H9" s="314"/>
      <c r="I9" s="314"/>
      <c r="J9" s="315"/>
      <c r="K9" s="97"/>
      <c r="L9" s="14"/>
    </row>
    <row r="10" spans="1:12" ht="30" customHeight="1">
      <c r="A10" s="88" t="s">
        <v>197</v>
      </c>
      <c r="B10" s="296" t="s">
        <v>329</v>
      </c>
      <c r="C10" s="288"/>
      <c r="D10" s="288"/>
      <c r="E10" s="288"/>
      <c r="F10" s="288"/>
      <c r="G10" s="288"/>
      <c r="H10" s="288"/>
      <c r="I10" s="288"/>
      <c r="J10" s="288"/>
      <c r="K10" s="97"/>
      <c r="L10" s="14"/>
    </row>
    <row r="11" spans="1:12" ht="30" customHeight="1">
      <c r="A11" s="88" t="s">
        <v>199</v>
      </c>
      <c r="B11" s="296" t="s">
        <v>329</v>
      </c>
      <c r="C11" s="288"/>
      <c r="D11" s="288"/>
      <c r="E11" s="288"/>
      <c r="F11" s="288"/>
      <c r="G11" s="288"/>
      <c r="H11" s="288"/>
      <c r="I11" s="288"/>
      <c r="J11" s="288"/>
      <c r="K11" s="97"/>
      <c r="L11" s="14"/>
    </row>
    <row r="12" spans="1:12" ht="30" customHeight="1">
      <c r="A12" s="88" t="s">
        <v>200</v>
      </c>
      <c r="B12" s="296" t="s">
        <v>330</v>
      </c>
      <c r="C12" s="288"/>
      <c r="D12" s="288"/>
      <c r="E12" s="288"/>
      <c r="F12" s="288"/>
      <c r="G12" s="288"/>
      <c r="H12" s="288"/>
      <c r="I12" s="288"/>
      <c r="J12" s="288"/>
      <c r="K12" s="97"/>
      <c r="L12" s="14"/>
    </row>
    <row r="13" spans="1:12" ht="30" customHeight="1">
      <c r="A13" s="88" t="s">
        <v>202</v>
      </c>
      <c r="B13" s="296" t="s">
        <v>203</v>
      </c>
      <c r="C13" s="288"/>
      <c r="D13" s="288"/>
      <c r="E13" s="288"/>
      <c r="F13" s="288"/>
      <c r="G13" s="288"/>
      <c r="H13" s="288"/>
      <c r="I13" s="288"/>
      <c r="J13" s="288"/>
      <c r="K13" s="97"/>
      <c r="L13" s="14"/>
    </row>
    <row r="14" spans="1:12" ht="30" customHeight="1">
      <c r="A14" s="88" t="s">
        <v>204</v>
      </c>
      <c r="B14" s="305" t="s">
        <v>205</v>
      </c>
      <c r="C14" s="306"/>
      <c r="D14" s="306"/>
      <c r="E14" s="306"/>
      <c r="F14" s="306"/>
      <c r="G14" s="306"/>
      <c r="H14" s="306"/>
      <c r="I14" s="306"/>
      <c r="J14" s="307"/>
      <c r="K14" s="97"/>
      <c r="L14" s="14"/>
    </row>
    <row r="15" spans="1:12" ht="30" customHeight="1">
      <c r="A15" s="88" t="s">
        <v>206</v>
      </c>
      <c r="B15" s="296" t="s">
        <v>331</v>
      </c>
      <c r="C15" s="288"/>
      <c r="D15" s="288"/>
      <c r="E15" s="288"/>
      <c r="F15" s="288"/>
      <c r="G15" s="288"/>
      <c r="H15" s="288"/>
      <c r="I15" s="288"/>
      <c r="J15" s="288"/>
      <c r="K15" s="97"/>
      <c r="L15" s="14"/>
    </row>
    <row r="16" spans="1:12" ht="30" customHeight="1">
      <c r="A16" s="88" t="s">
        <v>208</v>
      </c>
      <c r="B16" s="296" t="s">
        <v>332</v>
      </c>
      <c r="C16" s="288"/>
      <c r="D16" s="288"/>
      <c r="E16" s="288"/>
      <c r="F16" s="288"/>
      <c r="G16" s="288"/>
      <c r="H16" s="288"/>
      <c r="I16" s="288"/>
      <c r="J16" s="288"/>
      <c r="K16" s="97"/>
      <c r="L16" s="14"/>
    </row>
    <row r="17" spans="1:12" ht="30" customHeight="1">
      <c r="A17" s="88" t="s">
        <v>210</v>
      </c>
      <c r="B17" s="296" t="s">
        <v>333</v>
      </c>
      <c r="C17" s="288"/>
      <c r="D17" s="288"/>
      <c r="E17" s="288"/>
      <c r="F17" s="288"/>
      <c r="G17" s="288"/>
      <c r="H17" s="288"/>
      <c r="I17" s="288"/>
      <c r="J17" s="288"/>
      <c r="K17" s="97"/>
      <c r="L17" s="14"/>
    </row>
    <row r="18" spans="1:12" ht="30" customHeight="1">
      <c r="A18" s="88" t="s">
        <v>212</v>
      </c>
      <c r="B18" s="370">
        <v>20</v>
      </c>
      <c r="C18" s="370"/>
      <c r="D18" s="370"/>
      <c r="E18" s="370"/>
      <c r="F18" s="289"/>
      <c r="G18" s="370"/>
      <c r="H18" s="370"/>
      <c r="I18" s="370"/>
      <c r="J18" s="370"/>
      <c r="K18" s="97"/>
      <c r="L18" s="14"/>
    </row>
    <row r="19" spans="1:12" ht="30" customHeight="1">
      <c r="A19" s="88" t="s">
        <v>213</v>
      </c>
      <c r="B19" s="296" t="s">
        <v>253</v>
      </c>
      <c r="C19" s="288"/>
      <c r="D19" s="288"/>
      <c r="E19" s="288"/>
      <c r="F19" s="288"/>
      <c r="G19" s="288"/>
      <c r="H19" s="288"/>
      <c r="I19" s="288"/>
      <c r="J19" s="288"/>
      <c r="K19" s="97"/>
      <c r="L19" s="14"/>
    </row>
    <row r="20" spans="1:12" ht="30" customHeight="1">
      <c r="A20" s="91"/>
      <c r="B20" s="92"/>
      <c r="C20" s="92"/>
      <c r="D20" s="92"/>
      <c r="E20" s="92"/>
      <c r="F20" s="92"/>
      <c r="G20" s="92"/>
      <c r="H20" s="93"/>
      <c r="I20" s="93"/>
      <c r="J20" s="93"/>
      <c r="K20" s="20"/>
      <c r="L20" s="14"/>
    </row>
    <row r="21" spans="1:12" ht="30" customHeight="1">
      <c r="A21" s="95"/>
      <c r="B21" s="297" t="s">
        <v>215</v>
      </c>
      <c r="C21" s="298"/>
      <c r="D21" s="298"/>
      <c r="E21" s="298"/>
      <c r="F21" s="298"/>
      <c r="G21" s="298"/>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29">
        <v>20</v>
      </c>
      <c r="C23" s="129">
        <v>20</v>
      </c>
      <c r="D23" s="129">
        <v>20</v>
      </c>
      <c r="E23" s="129">
        <v>20</v>
      </c>
      <c r="F23" s="129">
        <v>20</v>
      </c>
      <c r="G23" s="129">
        <v>20</v>
      </c>
      <c r="H23" s="97"/>
      <c r="I23" s="20"/>
      <c r="J23" s="20"/>
      <c r="K23" s="20"/>
      <c r="L23" s="14"/>
    </row>
    <row r="24" spans="1:12" ht="30" customHeight="1">
      <c r="A24" s="100" t="s">
        <v>223</v>
      </c>
      <c r="B24" s="188">
        <f>IFERROR(AVERAGE(D30:D31),"")</f>
        <v>20</v>
      </c>
      <c r="C24" s="188">
        <f>IFERROR(AVERAGE(D32:D35),"")</f>
        <v>20</v>
      </c>
      <c r="D24" s="129" t="str">
        <f>IFERROR(AVERAGE(D36:D39),"")</f>
        <v/>
      </c>
      <c r="E24" s="129" t="str">
        <f>IFERROR(AVERAGE(D40:D43),"")</f>
        <v/>
      </c>
      <c r="F24" s="129" t="str">
        <f>IFERROR(AVERAGE(D44:D45),"")</f>
        <v/>
      </c>
      <c r="G24" s="129">
        <f>AVERAGE(B24:F24)</f>
        <v>20</v>
      </c>
      <c r="H24" s="97"/>
      <c r="I24" s="20"/>
      <c r="J24" s="20"/>
      <c r="K24" s="20"/>
      <c r="L24" s="14"/>
    </row>
    <row r="25" spans="1:12" ht="30" customHeight="1">
      <c r="A25" s="100" t="s">
        <v>224</v>
      </c>
      <c r="B25" s="103">
        <f>IFERROR(IF(B24/B23&gt;100%,100%,B24/B23),"")</f>
        <v>1</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0.125</v>
      </c>
      <c r="C26" s="238">
        <f>IF(((B24/B23)*0.125)+((C24/C23)*0.25)&gt;0.375,0.375,((B24/B23)*0.125)+((C24/C23)*0.25))</f>
        <v>0.375</v>
      </c>
      <c r="D26" s="103"/>
      <c r="E26" s="103"/>
      <c r="F26" s="103"/>
      <c r="G26" s="103">
        <f>MAX(B26:F26)</f>
        <v>0.375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7" t="s">
        <v>227</v>
      </c>
      <c r="B28" s="298"/>
      <c r="C28" s="298"/>
      <c r="D28" s="298"/>
      <c r="E28" s="298"/>
      <c r="F28" s="298"/>
      <c r="G28" s="298"/>
      <c r="H28" s="298"/>
      <c r="I28" s="298"/>
      <c r="J28" s="298"/>
      <c r="K28" s="97"/>
      <c r="L28" s="14"/>
    </row>
    <row r="29" spans="1:12" ht="30" customHeight="1">
      <c r="A29" s="96" t="s">
        <v>228</v>
      </c>
      <c r="B29" s="96" t="s">
        <v>229</v>
      </c>
      <c r="C29" s="96" t="s">
        <v>230</v>
      </c>
      <c r="D29" s="96" t="s">
        <v>231</v>
      </c>
      <c r="E29" s="96" t="s">
        <v>232</v>
      </c>
      <c r="F29" s="297" t="s">
        <v>233</v>
      </c>
      <c r="G29" s="298"/>
      <c r="H29" s="298"/>
      <c r="I29" s="297" t="s">
        <v>234</v>
      </c>
      <c r="J29" s="298"/>
      <c r="K29" s="97"/>
      <c r="L29" s="14"/>
    </row>
    <row r="30" spans="1:12" ht="221.25" customHeight="1">
      <c r="A30" s="109">
        <v>2024</v>
      </c>
      <c r="B30" s="110" t="s">
        <v>235</v>
      </c>
      <c r="C30" s="184">
        <v>20</v>
      </c>
      <c r="D30" s="189">
        <v>20</v>
      </c>
      <c r="E30" s="192">
        <f>IFERROR(IF(D30/C30&gt;100%,100%,D30/C30),0)</f>
        <v>1</v>
      </c>
      <c r="F30" s="284" t="s">
        <v>334</v>
      </c>
      <c r="G30" s="285"/>
      <c r="H30" s="286"/>
      <c r="I30" s="365" t="s">
        <v>335</v>
      </c>
      <c r="J30" s="366"/>
      <c r="K30" s="97"/>
      <c r="L30" s="14"/>
    </row>
    <row r="31" spans="1:12" ht="317.25" customHeight="1">
      <c r="A31" s="109">
        <v>2024</v>
      </c>
      <c r="B31" s="110" t="s">
        <v>238</v>
      </c>
      <c r="C31" s="184">
        <v>20</v>
      </c>
      <c r="D31" s="189">
        <v>20</v>
      </c>
      <c r="E31" s="192">
        <f t="shared" ref="E31:E45" si="0">IFERROR(IF(D31/C31&gt;100%,100%,D31/C31),0)</f>
        <v>1</v>
      </c>
      <c r="F31" s="284" t="s">
        <v>336</v>
      </c>
      <c r="G31" s="285"/>
      <c r="H31" s="286"/>
      <c r="I31" s="365" t="s">
        <v>337</v>
      </c>
      <c r="J31" s="366"/>
      <c r="K31" s="97"/>
      <c r="L31" s="14"/>
    </row>
    <row r="32" spans="1:12" ht="218.25" customHeight="1">
      <c r="A32" s="109">
        <v>2025</v>
      </c>
      <c r="B32" s="110" t="s">
        <v>240</v>
      </c>
      <c r="C32" s="184">
        <v>20</v>
      </c>
      <c r="D32" s="189">
        <v>20</v>
      </c>
      <c r="E32" s="192">
        <f t="shared" si="0"/>
        <v>1</v>
      </c>
      <c r="F32" s="367" t="s">
        <v>338</v>
      </c>
      <c r="G32" s="368"/>
      <c r="H32" s="369"/>
      <c r="I32" s="282" t="s">
        <v>339</v>
      </c>
      <c r="J32" s="283"/>
      <c r="K32" s="97"/>
      <c r="L32" s="14"/>
    </row>
    <row r="33" spans="1:12" ht="189" customHeight="1">
      <c r="A33" s="109">
        <v>2025</v>
      </c>
      <c r="B33" s="110" t="s">
        <v>242</v>
      </c>
      <c r="C33" s="184">
        <v>20</v>
      </c>
      <c r="D33" s="189">
        <v>20</v>
      </c>
      <c r="E33" s="192">
        <f t="shared" si="0"/>
        <v>1</v>
      </c>
      <c r="F33" s="341" t="s">
        <v>340</v>
      </c>
      <c r="G33" s="342"/>
      <c r="H33" s="343"/>
      <c r="I33" s="356" t="s">
        <v>341</v>
      </c>
      <c r="J33" s="357"/>
      <c r="K33" s="97"/>
      <c r="L33" s="140"/>
    </row>
    <row r="34" spans="1:12" ht="408.75" customHeight="1">
      <c r="A34" s="109">
        <v>2025</v>
      </c>
      <c r="B34" s="110" t="s">
        <v>235</v>
      </c>
      <c r="C34" s="184">
        <v>20</v>
      </c>
      <c r="D34" s="189">
        <v>20</v>
      </c>
      <c r="E34" s="192">
        <f t="shared" si="0"/>
        <v>1</v>
      </c>
      <c r="F34" s="358" t="s">
        <v>342</v>
      </c>
      <c r="G34" s="359"/>
      <c r="H34" s="360"/>
      <c r="I34" s="361" t="s">
        <v>343</v>
      </c>
      <c r="J34" s="362"/>
      <c r="K34" s="97"/>
      <c r="L34" s="14"/>
    </row>
    <row r="35" spans="1:12" ht="293.25" customHeight="1">
      <c r="A35" s="109">
        <v>2025</v>
      </c>
      <c r="B35" s="110" t="s">
        <v>238</v>
      </c>
      <c r="C35" s="184">
        <v>20</v>
      </c>
      <c r="D35" s="189">
        <v>20</v>
      </c>
      <c r="E35" s="192">
        <f t="shared" si="0"/>
        <v>1</v>
      </c>
      <c r="F35" s="332" t="s">
        <v>344</v>
      </c>
      <c r="G35" s="333"/>
      <c r="H35" s="334"/>
      <c r="I35" s="363" t="s">
        <v>345</v>
      </c>
      <c r="J35" s="364"/>
      <c r="K35" s="97"/>
      <c r="L35" s="14"/>
    </row>
    <row r="36" spans="1:12" ht="18.75" customHeight="1">
      <c r="A36" s="109">
        <v>2026</v>
      </c>
      <c r="B36" s="110" t="s">
        <v>240</v>
      </c>
      <c r="C36" s="184">
        <v>20</v>
      </c>
      <c r="D36" s="189"/>
      <c r="E36" s="192">
        <f t="shared" si="0"/>
        <v>0</v>
      </c>
      <c r="F36" s="284"/>
      <c r="G36" s="285"/>
      <c r="H36" s="286"/>
      <c r="I36" s="282"/>
      <c r="J36" s="283"/>
      <c r="K36" s="97"/>
      <c r="L36" s="14"/>
    </row>
    <row r="37" spans="1:12" ht="18.75" customHeight="1">
      <c r="A37" s="109">
        <v>2026</v>
      </c>
      <c r="B37" s="110" t="s">
        <v>242</v>
      </c>
      <c r="C37" s="184">
        <v>20</v>
      </c>
      <c r="D37" s="189"/>
      <c r="E37" s="192">
        <f t="shared" si="0"/>
        <v>0</v>
      </c>
      <c r="F37" s="284"/>
      <c r="G37" s="285"/>
      <c r="H37" s="286"/>
      <c r="I37" s="282"/>
      <c r="J37" s="283"/>
      <c r="K37" s="97"/>
      <c r="L37" s="14"/>
    </row>
    <row r="38" spans="1:12" ht="18.75" customHeight="1">
      <c r="A38" s="109">
        <v>2026</v>
      </c>
      <c r="B38" s="110" t="s">
        <v>235</v>
      </c>
      <c r="C38" s="184">
        <v>20</v>
      </c>
      <c r="D38" s="189"/>
      <c r="E38" s="192">
        <f t="shared" si="0"/>
        <v>0</v>
      </c>
      <c r="F38" s="284"/>
      <c r="G38" s="285"/>
      <c r="H38" s="286"/>
      <c r="I38" s="282"/>
      <c r="J38" s="283"/>
      <c r="K38" s="97"/>
      <c r="L38" s="14"/>
    </row>
    <row r="39" spans="1:12" ht="18.75" customHeight="1">
      <c r="A39" s="109">
        <v>2026</v>
      </c>
      <c r="B39" s="110" t="s">
        <v>238</v>
      </c>
      <c r="C39" s="184">
        <v>20</v>
      </c>
      <c r="D39" s="189"/>
      <c r="E39" s="192">
        <f t="shared" si="0"/>
        <v>0</v>
      </c>
      <c r="F39" s="284"/>
      <c r="G39" s="285"/>
      <c r="H39" s="286"/>
      <c r="I39" s="282"/>
      <c r="J39" s="283"/>
      <c r="K39" s="97"/>
      <c r="L39" s="14"/>
    </row>
    <row r="40" spans="1:12" ht="18.75" customHeight="1">
      <c r="A40" s="109">
        <v>2027</v>
      </c>
      <c r="B40" s="110" t="s">
        <v>240</v>
      </c>
      <c r="C40" s="184">
        <v>20</v>
      </c>
      <c r="D40" s="189"/>
      <c r="E40" s="192">
        <f t="shared" si="0"/>
        <v>0</v>
      </c>
      <c r="F40" s="284"/>
      <c r="G40" s="285"/>
      <c r="H40" s="286"/>
      <c r="I40" s="282"/>
      <c r="J40" s="283"/>
      <c r="K40" s="97"/>
      <c r="L40" s="14"/>
    </row>
    <row r="41" spans="1:12" ht="18.75" customHeight="1">
      <c r="A41" s="109">
        <v>2027</v>
      </c>
      <c r="B41" s="110" t="s">
        <v>242</v>
      </c>
      <c r="C41" s="184">
        <v>20</v>
      </c>
      <c r="D41" s="189"/>
      <c r="E41" s="192">
        <f t="shared" si="0"/>
        <v>0</v>
      </c>
      <c r="F41" s="284"/>
      <c r="G41" s="285"/>
      <c r="H41" s="286"/>
      <c r="I41" s="282"/>
      <c r="J41" s="283"/>
      <c r="K41" s="97"/>
      <c r="L41" s="14"/>
    </row>
    <row r="42" spans="1:12" ht="18.75" customHeight="1">
      <c r="A42" s="109">
        <v>2027</v>
      </c>
      <c r="B42" s="110" t="s">
        <v>235</v>
      </c>
      <c r="C42" s="184">
        <v>20</v>
      </c>
      <c r="D42" s="189"/>
      <c r="E42" s="192">
        <f t="shared" si="0"/>
        <v>0</v>
      </c>
      <c r="F42" s="284"/>
      <c r="G42" s="285"/>
      <c r="H42" s="286"/>
      <c r="I42" s="282"/>
      <c r="J42" s="283"/>
      <c r="K42" s="97"/>
      <c r="L42" s="14"/>
    </row>
    <row r="43" spans="1:12" ht="18.75" customHeight="1">
      <c r="A43" s="109">
        <v>2027</v>
      </c>
      <c r="B43" s="110" t="s">
        <v>238</v>
      </c>
      <c r="C43" s="184">
        <v>20</v>
      </c>
      <c r="D43" s="189"/>
      <c r="E43" s="192">
        <f t="shared" si="0"/>
        <v>0</v>
      </c>
      <c r="F43" s="284"/>
      <c r="G43" s="285"/>
      <c r="H43" s="286"/>
      <c r="I43" s="282"/>
      <c r="J43" s="283"/>
      <c r="K43" s="97"/>
      <c r="L43" s="14"/>
    </row>
    <row r="44" spans="1:12" ht="18.75" customHeight="1">
      <c r="A44" s="109">
        <v>2028</v>
      </c>
      <c r="B44" s="110" t="s">
        <v>240</v>
      </c>
      <c r="C44" s="184">
        <v>20</v>
      </c>
      <c r="D44" s="189"/>
      <c r="E44" s="192">
        <f t="shared" si="0"/>
        <v>0</v>
      </c>
      <c r="F44" s="284"/>
      <c r="G44" s="285"/>
      <c r="H44" s="286"/>
      <c r="I44" s="282"/>
      <c r="J44" s="283"/>
      <c r="K44" s="97"/>
      <c r="L44" s="14"/>
    </row>
    <row r="45" spans="1:12" ht="18.75" customHeight="1">
      <c r="A45" s="109">
        <v>2028</v>
      </c>
      <c r="B45" s="110" t="s">
        <v>242</v>
      </c>
      <c r="C45" s="184">
        <v>20</v>
      </c>
      <c r="D45" s="189"/>
      <c r="E45" s="192">
        <f t="shared" si="0"/>
        <v>0</v>
      </c>
      <c r="F45" s="284"/>
      <c r="G45" s="285"/>
      <c r="H45" s="286"/>
      <c r="I45" s="282"/>
      <c r="J45" s="283"/>
      <c r="K45" s="141"/>
      <c r="L45" s="56"/>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5 D24:G24"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5"/>
  <sheetViews>
    <sheetView showGridLines="0" topLeftCell="A34" workbookViewId="0">
      <selection activeCell="F38" sqref="F38:H38"/>
    </sheetView>
  </sheetViews>
  <sheetFormatPr defaultColWidth="11.42578125" defaultRowHeight="15" customHeight="1"/>
  <cols>
    <col min="1" max="1" width="45.85546875" style="1" customWidth="1"/>
    <col min="2" max="10" width="21.42578125" style="1" customWidth="1"/>
    <col min="11" max="11" width="11.42578125" style="1" customWidth="1"/>
    <col min="12" max="16384" width="11.42578125" style="1"/>
  </cols>
  <sheetData>
    <row r="1" spans="1:10" ht="23.25" customHeight="1">
      <c r="A1" s="114"/>
      <c r="B1" s="76"/>
      <c r="C1" s="301" t="s">
        <v>189</v>
      </c>
      <c r="D1" s="302"/>
      <c r="E1" s="302"/>
      <c r="F1" s="302"/>
      <c r="G1" s="302"/>
      <c r="H1" s="302"/>
      <c r="I1" s="77" t="s">
        <v>1</v>
      </c>
      <c r="J1" s="78" t="s">
        <v>2</v>
      </c>
    </row>
    <row r="2" spans="1:10" ht="22.5" customHeight="1">
      <c r="A2" s="116"/>
      <c r="B2" s="79"/>
      <c r="C2" s="303"/>
      <c r="D2" s="303"/>
      <c r="E2" s="303"/>
      <c r="F2" s="303"/>
      <c r="G2" s="303"/>
      <c r="H2" s="303"/>
      <c r="I2" s="80" t="s">
        <v>3</v>
      </c>
      <c r="J2" s="81">
        <v>4</v>
      </c>
    </row>
    <row r="3" spans="1:10" ht="22.5" customHeight="1">
      <c r="A3" s="116"/>
      <c r="B3" s="79"/>
      <c r="C3" s="303"/>
      <c r="D3" s="303"/>
      <c r="E3" s="303"/>
      <c r="F3" s="303"/>
      <c r="G3" s="303"/>
      <c r="H3" s="303"/>
      <c r="I3" s="80" t="s">
        <v>4</v>
      </c>
      <c r="J3" s="179" t="s">
        <v>5</v>
      </c>
    </row>
    <row r="4" spans="1:10" ht="22.5" customHeight="1">
      <c r="A4" s="117"/>
      <c r="B4" s="118"/>
      <c r="C4" s="322"/>
      <c r="D4" s="322"/>
      <c r="E4" s="322"/>
      <c r="F4" s="322"/>
      <c r="G4" s="322"/>
      <c r="H4" s="322"/>
      <c r="I4" s="83" t="s">
        <v>6</v>
      </c>
      <c r="J4" s="180" t="s">
        <v>7</v>
      </c>
    </row>
    <row r="5" spans="1:10" ht="30" customHeight="1">
      <c r="A5" s="119"/>
      <c r="B5" s="120"/>
      <c r="C5" s="120"/>
      <c r="D5" s="120"/>
      <c r="E5" s="120"/>
      <c r="F5" s="120"/>
      <c r="G5" s="120"/>
      <c r="H5" s="120"/>
      <c r="I5" s="86"/>
      <c r="J5" s="121"/>
    </row>
    <row r="6" spans="1:10" ht="30" customHeight="1">
      <c r="A6" s="88" t="s">
        <v>127</v>
      </c>
      <c r="B6" s="296" t="s">
        <v>47</v>
      </c>
      <c r="C6" s="288"/>
      <c r="D6" s="288"/>
      <c r="E6" s="288"/>
      <c r="F6" s="288"/>
      <c r="G6" s="288"/>
      <c r="H6" s="288"/>
      <c r="I6" s="288"/>
      <c r="J6" s="288"/>
    </row>
    <row r="7" spans="1:10" ht="30" customHeight="1">
      <c r="A7" s="261" t="s">
        <v>190</v>
      </c>
      <c r="B7" s="299" t="s">
        <v>346</v>
      </c>
      <c r="C7" s="300"/>
      <c r="D7" s="300"/>
      <c r="E7" s="300"/>
      <c r="F7" s="300"/>
      <c r="G7" s="300"/>
      <c r="H7" s="300"/>
      <c r="I7" s="300"/>
      <c r="J7" s="300"/>
    </row>
    <row r="8" spans="1:10" ht="30" customHeight="1">
      <c r="A8" s="88" t="s">
        <v>192</v>
      </c>
      <c r="B8" s="296" t="s">
        <v>286</v>
      </c>
      <c r="C8" s="288"/>
      <c r="D8" s="288"/>
      <c r="E8" s="288"/>
      <c r="F8" s="288"/>
      <c r="G8" s="288"/>
      <c r="H8" s="288"/>
      <c r="I8" s="288"/>
      <c r="J8" s="288"/>
    </row>
    <row r="9" spans="1:10" ht="30" customHeight="1">
      <c r="A9" s="88" t="s">
        <v>194</v>
      </c>
      <c r="B9" s="90" t="s">
        <v>347</v>
      </c>
      <c r="C9" s="313" t="s">
        <v>348</v>
      </c>
      <c r="D9" s="314"/>
      <c r="E9" s="314"/>
      <c r="F9" s="314"/>
      <c r="G9" s="314"/>
      <c r="H9" s="314"/>
      <c r="I9" s="314"/>
      <c r="J9" s="315"/>
    </row>
    <row r="10" spans="1:10" ht="30" customHeight="1">
      <c r="A10" s="88" t="s">
        <v>197</v>
      </c>
      <c r="B10" s="296" t="s">
        <v>349</v>
      </c>
      <c r="C10" s="288"/>
      <c r="D10" s="288"/>
      <c r="E10" s="288"/>
      <c r="F10" s="288"/>
      <c r="G10" s="288"/>
      <c r="H10" s="288"/>
      <c r="I10" s="288"/>
      <c r="J10" s="288"/>
    </row>
    <row r="11" spans="1:10" ht="30" customHeight="1">
      <c r="A11" s="88" t="s">
        <v>199</v>
      </c>
      <c r="B11" s="296" t="s">
        <v>350</v>
      </c>
      <c r="C11" s="288"/>
      <c r="D11" s="288"/>
      <c r="E11" s="288"/>
      <c r="F11" s="288"/>
      <c r="G11" s="288"/>
      <c r="H11" s="288"/>
      <c r="I11" s="288"/>
      <c r="J11" s="288"/>
    </row>
    <row r="12" spans="1:10" ht="30" customHeight="1">
      <c r="A12" s="88" t="s">
        <v>200</v>
      </c>
      <c r="B12" s="296" t="s">
        <v>250</v>
      </c>
      <c r="C12" s="288"/>
      <c r="D12" s="288"/>
      <c r="E12" s="288"/>
      <c r="F12" s="288"/>
      <c r="G12" s="288"/>
      <c r="H12" s="288"/>
      <c r="I12" s="288"/>
      <c r="J12" s="288"/>
    </row>
    <row r="13" spans="1:10" ht="30" customHeight="1">
      <c r="A13" s="88" t="s">
        <v>202</v>
      </c>
      <c r="B13" s="296" t="s">
        <v>203</v>
      </c>
      <c r="C13" s="288"/>
      <c r="D13" s="288"/>
      <c r="E13" s="288"/>
      <c r="F13" s="288"/>
      <c r="G13" s="288"/>
      <c r="H13" s="288"/>
      <c r="I13" s="288"/>
      <c r="J13" s="288"/>
    </row>
    <row r="14" spans="1:10" ht="30" customHeight="1">
      <c r="A14" s="88" t="s">
        <v>204</v>
      </c>
      <c r="B14" s="305" t="s">
        <v>205</v>
      </c>
      <c r="C14" s="306"/>
      <c r="D14" s="306"/>
      <c r="E14" s="306"/>
      <c r="F14" s="306"/>
      <c r="G14" s="306"/>
      <c r="H14" s="306"/>
      <c r="I14" s="306"/>
      <c r="J14" s="307"/>
    </row>
    <row r="15" spans="1:10" ht="30" customHeight="1">
      <c r="A15" s="88" t="s">
        <v>206</v>
      </c>
      <c r="B15" s="296" t="s">
        <v>351</v>
      </c>
      <c r="C15" s="288"/>
      <c r="D15" s="288"/>
      <c r="E15" s="288"/>
      <c r="F15" s="288"/>
      <c r="G15" s="288"/>
      <c r="H15" s="288"/>
      <c r="I15" s="288"/>
      <c r="J15" s="288"/>
    </row>
    <row r="16" spans="1:10" ht="30" customHeight="1">
      <c r="A16" s="88" t="s">
        <v>208</v>
      </c>
      <c r="B16" s="296" t="s">
        <v>352</v>
      </c>
      <c r="C16" s="288"/>
      <c r="D16" s="288"/>
      <c r="E16" s="288"/>
      <c r="F16" s="288"/>
      <c r="G16" s="288"/>
      <c r="H16" s="288"/>
      <c r="I16" s="288"/>
      <c r="J16" s="288"/>
    </row>
    <row r="17" spans="1:10" ht="30" customHeight="1">
      <c r="A17" s="88" t="s">
        <v>210</v>
      </c>
      <c r="B17" s="296" t="s">
        <v>353</v>
      </c>
      <c r="C17" s="288"/>
      <c r="D17" s="288"/>
      <c r="E17" s="288"/>
      <c r="F17" s="288"/>
      <c r="G17" s="288"/>
      <c r="H17" s="288"/>
      <c r="I17" s="288"/>
      <c r="J17" s="288"/>
    </row>
    <row r="18" spans="1:10" ht="30" customHeight="1">
      <c r="A18" s="88" t="s">
        <v>212</v>
      </c>
      <c r="B18" s="296" t="s">
        <v>354</v>
      </c>
      <c r="C18" s="288"/>
      <c r="D18" s="288"/>
      <c r="E18" s="288"/>
      <c r="F18" s="454"/>
      <c r="G18" s="288"/>
      <c r="H18" s="288"/>
      <c r="I18" s="288"/>
      <c r="J18" s="288"/>
    </row>
    <row r="19" spans="1:10" ht="30" customHeight="1">
      <c r="A19" s="88" t="s">
        <v>213</v>
      </c>
      <c r="B19" s="296" t="s">
        <v>355</v>
      </c>
      <c r="C19" s="288"/>
      <c r="D19" s="288"/>
      <c r="E19" s="288"/>
      <c r="F19" s="288"/>
      <c r="G19" s="288"/>
      <c r="H19" s="288"/>
      <c r="I19" s="288"/>
      <c r="J19" s="288"/>
    </row>
    <row r="20" spans="1:10" ht="30" customHeight="1">
      <c r="A20" s="91"/>
      <c r="B20" s="124"/>
      <c r="C20" s="124"/>
      <c r="D20" s="124"/>
      <c r="E20" s="124"/>
      <c r="F20" s="124"/>
      <c r="G20" s="124"/>
      <c r="H20" s="125"/>
      <c r="I20" s="125"/>
      <c r="J20" s="136"/>
    </row>
    <row r="21" spans="1:10" ht="30" customHeight="1">
      <c r="A21" s="95"/>
      <c r="B21" s="297" t="s">
        <v>215</v>
      </c>
      <c r="C21" s="298"/>
      <c r="D21" s="298"/>
      <c r="E21" s="298"/>
      <c r="F21" s="298"/>
      <c r="G21" s="298"/>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30">
        <v>1</v>
      </c>
      <c r="C23" s="130">
        <v>1</v>
      </c>
      <c r="D23" s="130">
        <v>1</v>
      </c>
      <c r="E23" s="130">
        <v>1</v>
      </c>
      <c r="F23" s="130">
        <v>1</v>
      </c>
      <c r="G23" s="105">
        <v>1</v>
      </c>
      <c r="H23" s="127"/>
      <c r="I23" s="128"/>
      <c r="J23" s="137"/>
    </row>
    <row r="24" spans="1:10" ht="30" customHeight="1">
      <c r="A24" s="100" t="s">
        <v>223</v>
      </c>
      <c r="B24" s="134">
        <f>IFERROR(AVERAGE(D30:D31),"")</f>
        <v>1</v>
      </c>
      <c r="C24" s="134">
        <f>IFERROR(AVERAGE(D32:D35),"")</f>
        <v>0.9</v>
      </c>
      <c r="D24" s="134" t="str">
        <f>IFERROR(AVERAGE(D36:D39),"")</f>
        <v/>
      </c>
      <c r="E24" s="134" t="str">
        <f>IFERROR(AVERAGE(D40:D43),"")</f>
        <v/>
      </c>
      <c r="F24" s="134" t="str">
        <f>IFERROR(AVERAGE(D44:D45),"")</f>
        <v/>
      </c>
      <c r="G24" s="196">
        <f>AVERAGE(B24:F24)</f>
        <v>0.95</v>
      </c>
      <c r="H24" s="127"/>
      <c r="I24" s="128"/>
      <c r="J24" s="137"/>
    </row>
    <row r="25" spans="1:10" ht="30" customHeight="1">
      <c r="A25" s="100" t="s">
        <v>224</v>
      </c>
      <c r="B25" s="103">
        <f>IFERROR(IF(B24/B23&gt;100%,100%,B24/B23),"")</f>
        <v>1</v>
      </c>
      <c r="C25" s="238">
        <f>IFERROR(IF(C24/C23&gt;100%,100%,C24/C23)*1,"")</f>
        <v>0.9</v>
      </c>
      <c r="D25" s="103" t="str">
        <f>IFERROR(IF(D24/D23&gt;100%,100%,D24/D23),"")</f>
        <v/>
      </c>
      <c r="E25" s="103" t="str">
        <f>IFERROR(IF(E24/E23&gt;100%,100%,E24/E23),"")</f>
        <v/>
      </c>
      <c r="F25" s="103" t="str">
        <f>IFERROR(IF(F24/F23&gt;100%,100%,F24/F23),"")</f>
        <v/>
      </c>
      <c r="G25" s="104" t="s">
        <v>225</v>
      </c>
      <c r="H25" s="127"/>
      <c r="I25" s="128"/>
      <c r="J25" s="137"/>
    </row>
    <row r="26" spans="1:10" ht="30" customHeight="1">
      <c r="A26" s="100" t="s">
        <v>226</v>
      </c>
      <c r="B26" s="238">
        <f>IF(((B24/B23)*0.125)&gt;0.125,0.125,(B24/B23)*0.125)</f>
        <v>0.125</v>
      </c>
      <c r="C26" s="238">
        <f>IF(((B24/B23)*0.125)+((C24/C23)*0.25)&gt;0.375,0.375,((B24/B23)*0.125)+((C24/C23)*0.25))</f>
        <v>0.35</v>
      </c>
      <c r="D26" s="103"/>
      <c r="E26" s="103"/>
      <c r="F26" s="103"/>
      <c r="G26" s="103">
        <f>MAX(B26:F26)</f>
        <v>0.35</v>
      </c>
      <c r="H26" s="127"/>
      <c r="I26" s="128"/>
      <c r="J26" s="137"/>
    </row>
    <row r="27" spans="1:10" ht="30" customHeight="1">
      <c r="A27" s="131"/>
      <c r="B27" s="124"/>
      <c r="C27" s="124"/>
      <c r="D27" s="124"/>
      <c r="E27" s="124"/>
      <c r="F27" s="124"/>
      <c r="G27" s="124"/>
      <c r="H27" s="132"/>
      <c r="I27" s="132"/>
      <c r="J27" s="138"/>
    </row>
    <row r="28" spans="1:10" ht="30" customHeight="1">
      <c r="A28" s="297" t="s">
        <v>227</v>
      </c>
      <c r="B28" s="298"/>
      <c r="C28" s="298"/>
      <c r="D28" s="298"/>
      <c r="E28" s="298"/>
      <c r="F28" s="298"/>
      <c r="G28" s="298"/>
      <c r="H28" s="298"/>
      <c r="I28" s="298"/>
      <c r="J28" s="298"/>
    </row>
    <row r="29" spans="1:10" ht="30" customHeight="1">
      <c r="A29" s="96" t="s">
        <v>228</v>
      </c>
      <c r="B29" s="96" t="s">
        <v>229</v>
      </c>
      <c r="C29" s="96" t="s">
        <v>230</v>
      </c>
      <c r="D29" s="96" t="s">
        <v>231</v>
      </c>
      <c r="E29" s="96" t="s">
        <v>232</v>
      </c>
      <c r="F29" s="297" t="s">
        <v>233</v>
      </c>
      <c r="G29" s="298"/>
      <c r="H29" s="298"/>
      <c r="I29" s="297" t="s">
        <v>234</v>
      </c>
      <c r="J29" s="298"/>
    </row>
    <row r="30" spans="1:10" ht="202.5" customHeight="1">
      <c r="A30" s="109">
        <v>2024</v>
      </c>
      <c r="B30" s="110" t="s">
        <v>235</v>
      </c>
      <c r="C30" s="239">
        <v>1</v>
      </c>
      <c r="D30" s="246">
        <v>1</v>
      </c>
      <c r="E30" s="237">
        <f>IFERROR(IF(D30/C30&gt;100%,100%,D30/C30),0)</f>
        <v>1</v>
      </c>
      <c r="F30" s="371" t="s">
        <v>356</v>
      </c>
      <c r="G30" s="372"/>
      <c r="H30" s="373"/>
      <c r="I30" s="316" t="s">
        <v>357</v>
      </c>
      <c r="J30" s="317"/>
    </row>
    <row r="31" spans="1:10" ht="214.5" customHeight="1">
      <c r="A31" s="109">
        <v>2024</v>
      </c>
      <c r="B31" s="110" t="s">
        <v>238</v>
      </c>
      <c r="C31" s="239">
        <v>1</v>
      </c>
      <c r="D31" s="246">
        <v>1</v>
      </c>
      <c r="E31" s="237">
        <f t="shared" ref="E31:E45" si="0">IFERROR(IF(D31/C31&gt;100%,100%,D31/C31),0)</f>
        <v>1</v>
      </c>
      <c r="F31" s="367" t="s">
        <v>358</v>
      </c>
      <c r="G31" s="368"/>
      <c r="H31" s="369"/>
      <c r="I31" s="316" t="s">
        <v>359</v>
      </c>
      <c r="J31" s="317"/>
    </row>
    <row r="32" spans="1:10" ht="258.75" customHeight="1">
      <c r="A32" s="109">
        <v>2025</v>
      </c>
      <c r="B32" s="110" t="s">
        <v>240</v>
      </c>
      <c r="C32" s="239">
        <v>1</v>
      </c>
      <c r="D32" s="246">
        <v>1</v>
      </c>
      <c r="E32" s="237">
        <f t="shared" si="0"/>
        <v>1</v>
      </c>
      <c r="F32" s="284" t="s">
        <v>360</v>
      </c>
      <c r="G32" s="285"/>
      <c r="H32" s="286"/>
      <c r="I32" s="316" t="s">
        <v>361</v>
      </c>
      <c r="J32" s="317"/>
    </row>
    <row r="33" spans="1:10" ht="231.75" customHeight="1">
      <c r="A33" s="109">
        <v>2025</v>
      </c>
      <c r="B33" s="110" t="s">
        <v>242</v>
      </c>
      <c r="C33" s="239">
        <v>1</v>
      </c>
      <c r="D33" s="246">
        <v>0.6</v>
      </c>
      <c r="E33" s="237">
        <f t="shared" si="0"/>
        <v>0.6</v>
      </c>
      <c r="F33" s="341" t="s">
        <v>362</v>
      </c>
      <c r="G33" s="342"/>
      <c r="H33" s="343"/>
      <c r="I33" s="342" t="s">
        <v>363</v>
      </c>
      <c r="J33" s="343"/>
    </row>
    <row r="34" spans="1:10" ht="369.75" customHeight="1">
      <c r="A34" s="109">
        <v>2025</v>
      </c>
      <c r="B34" s="110" t="s">
        <v>235</v>
      </c>
      <c r="C34" s="239">
        <v>1</v>
      </c>
      <c r="D34" s="246">
        <v>1</v>
      </c>
      <c r="E34" s="237">
        <f t="shared" si="0"/>
        <v>1</v>
      </c>
      <c r="F34" s="284" t="s">
        <v>364</v>
      </c>
      <c r="G34" s="285"/>
      <c r="H34" s="286"/>
      <c r="I34" s="342" t="s">
        <v>365</v>
      </c>
      <c r="J34" s="343"/>
    </row>
    <row r="35" spans="1:10" ht="115.5" customHeight="1">
      <c r="A35" s="109">
        <v>2025</v>
      </c>
      <c r="B35" s="110" t="s">
        <v>238</v>
      </c>
      <c r="C35" s="239">
        <v>1</v>
      </c>
      <c r="D35" s="246">
        <v>1</v>
      </c>
      <c r="E35" s="237">
        <f t="shared" si="0"/>
        <v>1</v>
      </c>
      <c r="F35" s="284" t="s">
        <v>366</v>
      </c>
      <c r="G35" s="285"/>
      <c r="H35" s="286"/>
      <c r="I35" s="347" t="s">
        <v>367</v>
      </c>
      <c r="J35" s="348"/>
    </row>
    <row r="36" spans="1:10" ht="18.75" customHeight="1">
      <c r="A36" s="109">
        <v>2026</v>
      </c>
      <c r="B36" s="110" t="s">
        <v>240</v>
      </c>
      <c r="C36" s="239">
        <v>1</v>
      </c>
      <c r="D36" s="241"/>
      <c r="E36" s="237">
        <f t="shared" si="0"/>
        <v>0</v>
      </c>
      <c r="F36" s="284"/>
      <c r="G36" s="285"/>
      <c r="H36" s="286"/>
      <c r="I36" s="316"/>
      <c r="J36" s="317"/>
    </row>
    <row r="37" spans="1:10" ht="18.75" customHeight="1">
      <c r="A37" s="109">
        <v>2026</v>
      </c>
      <c r="B37" s="110" t="s">
        <v>242</v>
      </c>
      <c r="C37" s="239">
        <v>1</v>
      </c>
      <c r="D37" s="241"/>
      <c r="E37" s="237">
        <f t="shared" si="0"/>
        <v>0</v>
      </c>
      <c r="F37" s="284"/>
      <c r="G37" s="285"/>
      <c r="H37" s="286"/>
      <c r="I37" s="316"/>
      <c r="J37" s="317"/>
    </row>
    <row r="38" spans="1:10" ht="18.75" customHeight="1">
      <c r="A38" s="109">
        <v>2026</v>
      </c>
      <c r="B38" s="110" t="s">
        <v>235</v>
      </c>
      <c r="C38" s="239">
        <v>1</v>
      </c>
      <c r="D38" s="241"/>
      <c r="E38" s="237">
        <f t="shared" si="0"/>
        <v>0</v>
      </c>
      <c r="F38" s="284"/>
      <c r="G38" s="285"/>
      <c r="H38" s="286"/>
      <c r="I38" s="316"/>
      <c r="J38" s="317"/>
    </row>
    <row r="39" spans="1:10" ht="18.75" customHeight="1">
      <c r="A39" s="109">
        <v>2026</v>
      </c>
      <c r="B39" s="110" t="s">
        <v>238</v>
      </c>
      <c r="C39" s="239">
        <v>1</v>
      </c>
      <c r="D39" s="241"/>
      <c r="E39" s="237">
        <f t="shared" si="0"/>
        <v>0</v>
      </c>
      <c r="F39" s="284"/>
      <c r="G39" s="285"/>
      <c r="H39" s="286"/>
      <c r="I39" s="316"/>
      <c r="J39" s="317"/>
    </row>
    <row r="40" spans="1:10" ht="18.75" customHeight="1">
      <c r="A40" s="109">
        <v>2027</v>
      </c>
      <c r="B40" s="110" t="s">
        <v>240</v>
      </c>
      <c r="C40" s="239">
        <v>1</v>
      </c>
      <c r="D40" s="239"/>
      <c r="E40" s="237">
        <f t="shared" si="0"/>
        <v>0</v>
      </c>
      <c r="F40" s="284"/>
      <c r="G40" s="285"/>
      <c r="H40" s="286"/>
      <c r="I40" s="316"/>
      <c r="J40" s="317"/>
    </row>
    <row r="41" spans="1:10" ht="18.75" customHeight="1">
      <c r="A41" s="109">
        <v>2027</v>
      </c>
      <c r="B41" s="110" t="s">
        <v>242</v>
      </c>
      <c r="C41" s="239">
        <v>1</v>
      </c>
      <c r="D41" s="241"/>
      <c r="E41" s="237">
        <f t="shared" si="0"/>
        <v>0</v>
      </c>
      <c r="F41" s="284"/>
      <c r="G41" s="285"/>
      <c r="H41" s="286"/>
      <c r="I41" s="316"/>
      <c r="J41" s="317"/>
    </row>
    <row r="42" spans="1:10" ht="18.75" customHeight="1">
      <c r="A42" s="109">
        <v>2027</v>
      </c>
      <c r="B42" s="110" t="s">
        <v>235</v>
      </c>
      <c r="C42" s="239">
        <v>1</v>
      </c>
      <c r="D42" s="241"/>
      <c r="E42" s="237">
        <f t="shared" si="0"/>
        <v>0</v>
      </c>
      <c r="F42" s="284"/>
      <c r="G42" s="285"/>
      <c r="H42" s="286"/>
      <c r="I42" s="316"/>
      <c r="J42" s="317"/>
    </row>
    <row r="43" spans="1:10" ht="18.75" customHeight="1">
      <c r="A43" s="109">
        <v>2027</v>
      </c>
      <c r="B43" s="110" t="s">
        <v>238</v>
      </c>
      <c r="C43" s="239">
        <v>1</v>
      </c>
      <c r="D43" s="241"/>
      <c r="E43" s="237">
        <f t="shared" si="0"/>
        <v>0</v>
      </c>
      <c r="F43" s="284"/>
      <c r="G43" s="285"/>
      <c r="H43" s="286"/>
      <c r="I43" s="316"/>
      <c r="J43" s="317"/>
    </row>
    <row r="44" spans="1:10" ht="18.75" customHeight="1">
      <c r="A44" s="109">
        <v>2028</v>
      </c>
      <c r="B44" s="110" t="s">
        <v>240</v>
      </c>
      <c r="C44" s="239">
        <v>1</v>
      </c>
      <c r="D44" s="241"/>
      <c r="E44" s="237">
        <f t="shared" si="0"/>
        <v>0</v>
      </c>
      <c r="F44" s="284"/>
      <c r="G44" s="285"/>
      <c r="H44" s="286"/>
      <c r="I44" s="316"/>
      <c r="J44" s="317"/>
    </row>
    <row r="45" spans="1:10" ht="18.75" customHeight="1">
      <c r="A45" s="109">
        <v>2028</v>
      </c>
      <c r="B45" s="110" t="s">
        <v>242</v>
      </c>
      <c r="C45" s="239">
        <v>1</v>
      </c>
      <c r="D45" s="239"/>
      <c r="E45" s="237">
        <f t="shared" si="0"/>
        <v>0</v>
      </c>
      <c r="F45" s="284"/>
      <c r="G45" s="285"/>
      <c r="H45" s="286"/>
      <c r="I45" s="316"/>
      <c r="J45" s="317"/>
    </row>
  </sheetData>
  <mergeCells count="51">
    <mergeCell ref="F29:H29"/>
    <mergeCell ref="I29:J29"/>
    <mergeCell ref="F30:H30"/>
    <mergeCell ref="I30:J30"/>
    <mergeCell ref="F31:H31"/>
    <mergeCell ref="I31:J31"/>
    <mergeCell ref="B19:J19"/>
    <mergeCell ref="B21:G21"/>
    <mergeCell ref="A28:J28"/>
    <mergeCell ref="B16:J16"/>
    <mergeCell ref="B17:J17"/>
    <mergeCell ref="B18:J18"/>
    <mergeCell ref="B11:J11"/>
    <mergeCell ref="B12:J12"/>
    <mergeCell ref="B13:J13"/>
    <mergeCell ref="B14:J14"/>
    <mergeCell ref="B15:J15"/>
    <mergeCell ref="C9:J9"/>
    <mergeCell ref="C1:H4"/>
    <mergeCell ref="B6:J6"/>
    <mergeCell ref="B8:J8"/>
    <mergeCell ref="B10:J10"/>
    <mergeCell ref="B7:J7"/>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95BF1-2251-4836-9109-31D6D23A6E03}"/>
</file>

<file path=customXml/itemProps2.xml><?xml version="1.0" encoding="utf-8"?>
<ds:datastoreItem xmlns:ds="http://schemas.openxmlformats.org/officeDocument/2006/customXml" ds:itemID="{7D902391-0BB8-4BFA-AE52-BC1A6513A9A9}"/>
</file>

<file path=customXml/itemProps3.xml><?xml version="1.0" encoding="utf-8"?>
<ds:datastoreItem xmlns:ds="http://schemas.openxmlformats.org/officeDocument/2006/customXml" ds:itemID="{FD7206F6-CCBB-40AC-83A5-A90768589E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2024-12-30T19:41:18Z</dcterms:created>
  <dcterms:modified xsi:type="dcterms:W3CDTF">2026-01-17T16:55:09Z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